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8" windowWidth="19392" windowHeight="7260" tabRatio="707" activeTab="5"/>
  </bookViews>
  <sheets>
    <sheet name="KPI _201701" sheetId="19" r:id="rId1"/>
    <sheet name="(章先生系統)_成交客戶表" sheetId="5" r:id="rId2"/>
    <sheet name="(有望系統)_新增" sheetId="6" r:id="rId3"/>
    <sheet name="(手KEY資料)_試乘" sheetId="7" r:id="rId4"/>
    <sheet name="(有望系統)_聯繫率有望+現有" sheetId="21" r:id="rId5"/>
    <sheet name="(有望系統)_CRM聯繫" sheetId="22" r:id="rId6"/>
  </sheets>
  <externalReferences>
    <externalReference r:id="rId7"/>
    <externalReference r:id="rId8"/>
  </externalReferences>
  <definedNames>
    <definedName name="_xlnm._FilterDatabase" localSheetId="2" hidden="1">'(有望系統)_新增'!$A$1:$H$261</definedName>
    <definedName name="_xlnm.Print_Area" localSheetId="2">'(有望系統)_新增'!$A$2:$H$2</definedName>
    <definedName name="_xlnm.Print_Titles" localSheetId="2">'(有望系統)_新增'!$1:$1</definedName>
  </definedNames>
  <calcPr calcId="145621"/>
</workbook>
</file>

<file path=xl/calcChain.xml><?xml version="1.0" encoding="utf-8"?>
<calcChain xmlns="http://schemas.openxmlformats.org/spreadsheetml/2006/main">
  <c r="G4" i="19" l="1"/>
  <c r="B141" i="6" l="1"/>
  <c r="A141" i="6" s="1"/>
  <c r="B140" i="6"/>
  <c r="A140" i="6" s="1"/>
  <c r="B139" i="6"/>
  <c r="A139" i="6" s="1"/>
  <c r="B138" i="6"/>
  <c r="A138" i="6"/>
  <c r="B137" i="6"/>
  <c r="A137" i="6" s="1"/>
  <c r="B136" i="6"/>
  <c r="A136" i="6" s="1"/>
  <c r="B135" i="6"/>
  <c r="A135" i="6" s="1"/>
  <c r="B134" i="6"/>
  <c r="A134" i="6" s="1"/>
  <c r="B133" i="6"/>
  <c r="A133" i="6" s="1"/>
  <c r="B132" i="6"/>
  <c r="A132" i="6" s="1"/>
  <c r="B131" i="6"/>
  <c r="A131" i="6"/>
  <c r="B130" i="6"/>
  <c r="A130" i="6"/>
  <c r="B129" i="6"/>
  <c r="A129" i="6" s="1"/>
  <c r="B128" i="6"/>
  <c r="A128" i="6" s="1"/>
  <c r="B127" i="6"/>
  <c r="A127" i="6" s="1"/>
  <c r="B126" i="6"/>
  <c r="A126" i="6"/>
  <c r="B125" i="6"/>
  <c r="A125" i="6" s="1"/>
  <c r="B124" i="6"/>
  <c r="A124" i="6" s="1"/>
  <c r="B123" i="6"/>
  <c r="A123" i="6" s="1"/>
  <c r="B122" i="6"/>
  <c r="A122" i="6" s="1"/>
  <c r="B121" i="6"/>
  <c r="A121" i="6" s="1"/>
  <c r="B120" i="6"/>
  <c r="A120" i="6" s="1"/>
  <c r="B119" i="6"/>
  <c r="A119" i="6"/>
  <c r="B118" i="6"/>
  <c r="A118" i="6" s="1"/>
  <c r="B117" i="6"/>
  <c r="A117" i="6" s="1"/>
  <c r="B116" i="6"/>
  <c r="A116" i="6" s="1"/>
  <c r="B115" i="6"/>
  <c r="A115" i="6" s="1"/>
  <c r="B114" i="6"/>
  <c r="A114" i="6"/>
  <c r="B113" i="6"/>
  <c r="A113" i="6" s="1"/>
  <c r="B112" i="6"/>
  <c r="A112" i="6" s="1"/>
  <c r="B111" i="6"/>
  <c r="A111" i="6"/>
  <c r="B110" i="6"/>
  <c r="A110" i="6" s="1"/>
  <c r="B109" i="6"/>
  <c r="A109" i="6" s="1"/>
  <c r="B108" i="6"/>
  <c r="A108" i="6" s="1"/>
  <c r="B107" i="6"/>
  <c r="A107" i="6" s="1"/>
  <c r="B106" i="6"/>
  <c r="A106" i="6" s="1"/>
  <c r="B105" i="6"/>
  <c r="A105" i="6" s="1"/>
  <c r="B104" i="6"/>
  <c r="A104" i="6" s="1"/>
  <c r="B103" i="6"/>
  <c r="A103" i="6"/>
  <c r="B102" i="6"/>
  <c r="A102" i="6" s="1"/>
  <c r="B101" i="6"/>
  <c r="A101" i="6" s="1"/>
  <c r="B100" i="6"/>
  <c r="A100" i="6" s="1"/>
  <c r="B99" i="6"/>
  <c r="A99" i="6"/>
  <c r="B98" i="6"/>
  <c r="A98" i="6" s="1"/>
  <c r="B97" i="6"/>
  <c r="A97" i="6" s="1"/>
  <c r="B96" i="6"/>
  <c r="A96" i="6" s="1"/>
  <c r="B95" i="6"/>
  <c r="A95" i="6"/>
  <c r="B94" i="6"/>
  <c r="A94" i="6"/>
  <c r="B93" i="6"/>
  <c r="A93" i="6" s="1"/>
  <c r="B92" i="6"/>
  <c r="A92" i="6" s="1"/>
  <c r="B91" i="6"/>
  <c r="A91" i="6" s="1"/>
  <c r="B90" i="6"/>
  <c r="A90" i="6"/>
  <c r="B89" i="6"/>
  <c r="A89" i="6" s="1"/>
  <c r="B88" i="6"/>
  <c r="A88" i="6" s="1"/>
  <c r="B87" i="6"/>
  <c r="A87" i="6" s="1"/>
  <c r="B86" i="6"/>
  <c r="A86" i="6" s="1"/>
  <c r="B85" i="6"/>
  <c r="A85" i="6" s="1"/>
  <c r="B84" i="6"/>
  <c r="A84" i="6" s="1"/>
  <c r="B83" i="6"/>
  <c r="A83" i="6"/>
  <c r="B82" i="6"/>
  <c r="A82" i="6"/>
  <c r="B81" i="6"/>
  <c r="A81" i="6" s="1"/>
  <c r="B80" i="6"/>
  <c r="A80" i="6" s="1"/>
  <c r="B79" i="6"/>
  <c r="A79" i="6"/>
  <c r="B78" i="6"/>
  <c r="A78" i="6"/>
  <c r="B77" i="6"/>
  <c r="A77" i="6" s="1"/>
  <c r="B76" i="6"/>
  <c r="A76" i="6" s="1"/>
  <c r="B75" i="6"/>
  <c r="A75" i="6" s="1"/>
  <c r="B74" i="6"/>
  <c r="A74" i="6"/>
  <c r="B73" i="6"/>
  <c r="A73" i="6" s="1"/>
  <c r="B72" i="6"/>
  <c r="A72" i="6" s="1"/>
  <c r="B71" i="6"/>
  <c r="A71" i="6" s="1"/>
  <c r="B70" i="6"/>
  <c r="A70" i="6" s="1"/>
  <c r="B69" i="6"/>
  <c r="A69" i="6" s="1"/>
  <c r="B68" i="6"/>
  <c r="A68" i="6" s="1"/>
  <c r="B67" i="6"/>
  <c r="A67" i="6"/>
  <c r="B66" i="6"/>
  <c r="A66" i="6"/>
  <c r="B65" i="6"/>
  <c r="A65" i="6" s="1"/>
  <c r="B64" i="6"/>
  <c r="A64" i="6" s="1"/>
  <c r="B63" i="6"/>
  <c r="A63" i="6" s="1"/>
  <c r="B62" i="6"/>
  <c r="A62" i="6"/>
  <c r="B61" i="6"/>
  <c r="A61" i="6" s="1"/>
  <c r="B60" i="6"/>
  <c r="A60" i="6" s="1"/>
  <c r="B59" i="6"/>
  <c r="A59" i="6" s="1"/>
  <c r="B58" i="6"/>
  <c r="A58" i="6" s="1"/>
  <c r="B57" i="6"/>
  <c r="A57" i="6" s="1"/>
  <c r="B56" i="6"/>
  <c r="A56" i="6" s="1"/>
  <c r="B55" i="6"/>
  <c r="A55" i="6"/>
  <c r="B54" i="6"/>
  <c r="A54" i="6" s="1"/>
  <c r="B53" i="6"/>
  <c r="A53" i="6" s="1"/>
  <c r="B52" i="6"/>
  <c r="A52" i="6" s="1"/>
  <c r="B51" i="6"/>
  <c r="A51" i="6" s="1"/>
  <c r="B50" i="6"/>
  <c r="A50" i="6"/>
  <c r="B49" i="6"/>
  <c r="A49" i="6" s="1"/>
  <c r="B48" i="6"/>
  <c r="A48" i="6" s="1"/>
  <c r="B47" i="6"/>
  <c r="A47" i="6"/>
  <c r="B46" i="6"/>
  <c r="A46" i="6" s="1"/>
  <c r="B45" i="6"/>
  <c r="A45" i="6" s="1"/>
  <c r="B44" i="6"/>
  <c r="A44" i="6" s="1"/>
  <c r="B43" i="6"/>
  <c r="A43" i="6" s="1"/>
  <c r="B42" i="6"/>
  <c r="A42" i="6" s="1"/>
  <c r="B41" i="6"/>
  <c r="A41" i="6" s="1"/>
  <c r="B40" i="6"/>
  <c r="A40" i="6" s="1"/>
  <c r="B39" i="6"/>
  <c r="A39" i="6"/>
  <c r="B38" i="6"/>
  <c r="A38" i="6" s="1"/>
  <c r="B37" i="6"/>
  <c r="A37" i="6"/>
  <c r="B36" i="6"/>
  <c r="A36" i="6" s="1"/>
  <c r="B35" i="6"/>
  <c r="A35" i="6" s="1"/>
  <c r="B34" i="6"/>
  <c r="A34" i="6" s="1"/>
  <c r="B33" i="6"/>
  <c r="A33" i="6"/>
  <c r="B32" i="6"/>
  <c r="A32" i="6" s="1"/>
  <c r="B31" i="6"/>
  <c r="A31" i="6"/>
  <c r="B30" i="6"/>
  <c r="A30" i="6"/>
  <c r="B29" i="6"/>
  <c r="A29" i="6" s="1"/>
  <c r="B28" i="6"/>
  <c r="A28" i="6" s="1"/>
  <c r="B27" i="6"/>
  <c r="A27" i="6"/>
  <c r="B26" i="6"/>
  <c r="A26" i="6" s="1"/>
  <c r="B25" i="6"/>
  <c r="A25" i="6" s="1"/>
  <c r="B24" i="6"/>
  <c r="A24" i="6" s="1"/>
  <c r="B23" i="6"/>
  <c r="A23" i="6" s="1"/>
  <c r="B22" i="6"/>
  <c r="A22" i="6"/>
  <c r="B21" i="6"/>
  <c r="A21" i="6"/>
  <c r="B20" i="6"/>
  <c r="A20" i="6" s="1"/>
  <c r="B19" i="6"/>
  <c r="A19" i="6"/>
  <c r="B18" i="6"/>
  <c r="A18" i="6" s="1"/>
  <c r="B17" i="6"/>
  <c r="A17" i="6" s="1"/>
  <c r="B16" i="6"/>
  <c r="A16" i="6" s="1"/>
  <c r="B15" i="6"/>
  <c r="A15" i="6" s="1"/>
  <c r="B14" i="6"/>
  <c r="A14" i="6" s="1"/>
  <c r="B13" i="6"/>
  <c r="A13" i="6" s="1"/>
  <c r="B12" i="6"/>
  <c r="A12" i="6" s="1"/>
  <c r="B11" i="6"/>
  <c r="A11" i="6" s="1"/>
  <c r="B10" i="6"/>
  <c r="A10" i="6"/>
  <c r="B9" i="6"/>
  <c r="A9" i="6" s="1"/>
  <c r="B8" i="6"/>
  <c r="A8" i="6" s="1"/>
  <c r="B7" i="6"/>
  <c r="A7" i="6" s="1"/>
  <c r="B6" i="6"/>
  <c r="A6" i="6" s="1"/>
  <c r="B5" i="6"/>
  <c r="A5" i="6"/>
  <c r="B4" i="6"/>
  <c r="A4" i="6" s="1"/>
  <c r="B3" i="6"/>
  <c r="A3" i="6" s="1"/>
  <c r="B2" i="6"/>
  <c r="A2" i="6" s="1"/>
  <c r="H47" i="19" l="1"/>
  <c r="H45" i="19"/>
  <c r="H46" i="19"/>
  <c r="H48" i="19"/>
  <c r="L48" i="19"/>
  <c r="L47" i="19"/>
  <c r="L46" i="19"/>
  <c r="L45" i="19"/>
  <c r="L37" i="19"/>
  <c r="L36" i="19"/>
  <c r="L35" i="19"/>
  <c r="L34" i="19"/>
  <c r="L33" i="19"/>
  <c r="L32" i="19"/>
  <c r="L31" i="19"/>
  <c r="L30" i="19"/>
  <c r="L29" i="19"/>
  <c r="L28" i="19"/>
  <c r="L26" i="19"/>
  <c r="L25" i="19"/>
  <c r="L24" i="19"/>
  <c r="L23" i="19"/>
  <c r="L22" i="19"/>
  <c r="L21" i="19"/>
  <c r="L20" i="19"/>
  <c r="L19" i="19"/>
  <c r="L18" i="19"/>
  <c r="L17" i="19"/>
  <c r="L16" i="19"/>
  <c r="L13" i="19"/>
  <c r="L12" i="19"/>
  <c r="L11" i="19"/>
  <c r="L10" i="19"/>
  <c r="L9" i="19"/>
  <c r="L8" i="19"/>
  <c r="L7" i="19"/>
  <c r="L6" i="19"/>
  <c r="L5" i="19"/>
  <c r="L4" i="19"/>
  <c r="A10" i="7"/>
  <c r="A9" i="7"/>
  <c r="A8" i="7"/>
  <c r="A7" i="7"/>
  <c r="A6" i="7"/>
  <c r="A5" i="7"/>
  <c r="A4" i="7"/>
  <c r="A3" i="7"/>
  <c r="A2" i="7"/>
  <c r="Q37" i="19"/>
  <c r="Q36" i="19"/>
  <c r="Q35" i="19"/>
  <c r="Q34" i="19"/>
  <c r="Q33" i="19"/>
  <c r="Q32" i="19"/>
  <c r="Q31" i="19"/>
  <c r="Q30" i="19"/>
  <c r="Q29" i="19"/>
  <c r="Q28" i="19"/>
  <c r="Q26" i="19"/>
  <c r="Q25" i="19"/>
  <c r="Q24" i="19"/>
  <c r="Q23" i="19"/>
  <c r="Q22" i="19"/>
  <c r="Q21" i="19"/>
  <c r="Q20" i="19"/>
  <c r="Q19" i="19"/>
  <c r="Q18" i="19"/>
  <c r="Q17" i="19"/>
  <c r="Q16" i="19"/>
  <c r="Q13" i="19"/>
  <c r="Q12" i="19"/>
  <c r="Q11" i="19"/>
  <c r="Q10" i="19"/>
  <c r="Q9" i="19"/>
  <c r="Q8" i="19"/>
  <c r="Q7" i="19"/>
  <c r="Q5" i="19"/>
  <c r="Q4" i="19"/>
  <c r="Q48" i="19"/>
  <c r="Q47" i="19"/>
  <c r="Q46" i="19"/>
  <c r="Q45" i="19"/>
  <c r="E48" i="19"/>
  <c r="E47" i="19"/>
  <c r="E46" i="19"/>
  <c r="E45" i="19"/>
  <c r="R37" i="19"/>
  <c r="R36" i="19"/>
  <c r="R35" i="19"/>
  <c r="R34" i="19"/>
  <c r="R33" i="19"/>
  <c r="R32" i="19"/>
  <c r="R31" i="19"/>
  <c r="R30" i="19"/>
  <c r="R29" i="19"/>
  <c r="R28" i="19"/>
  <c r="R26" i="19"/>
  <c r="R25" i="19"/>
  <c r="R24" i="19"/>
  <c r="R23" i="19"/>
  <c r="R22" i="19"/>
  <c r="R21" i="19"/>
  <c r="R20" i="19"/>
  <c r="R19" i="19"/>
  <c r="R18" i="19"/>
  <c r="R17" i="19"/>
  <c r="R16" i="19"/>
  <c r="C15" i="19"/>
  <c r="R13" i="19"/>
  <c r="R12" i="19"/>
  <c r="R11" i="19"/>
  <c r="R10" i="19"/>
  <c r="R9" i="19"/>
  <c r="R8" i="19"/>
  <c r="R7" i="19"/>
  <c r="R6" i="19"/>
  <c r="R5" i="19"/>
  <c r="R4" i="19"/>
  <c r="Q6" i="19"/>
  <c r="P26" i="19" l="1"/>
  <c r="R27" i="19"/>
  <c r="R39" i="19"/>
  <c r="P17" i="19"/>
  <c r="P25" i="19"/>
  <c r="L39" i="19"/>
  <c r="P23" i="19"/>
  <c r="R15" i="19"/>
  <c r="P31" i="19"/>
  <c r="L15" i="19"/>
  <c r="L27" i="19"/>
  <c r="P35" i="19"/>
  <c r="P18" i="19"/>
  <c r="Q15" i="19"/>
  <c r="P6" i="19"/>
  <c r="P19" i="19"/>
  <c r="P30" i="19"/>
  <c r="Q39" i="19"/>
  <c r="Q27" i="19"/>
  <c r="P16" i="19"/>
  <c r="P37" i="19"/>
  <c r="P36" i="19"/>
  <c r="P34" i="19"/>
  <c r="P32" i="19"/>
  <c r="P29" i="19"/>
  <c r="P28" i="19"/>
  <c r="P33" i="19"/>
  <c r="P24" i="19"/>
  <c r="P22" i="19"/>
  <c r="P20" i="19"/>
  <c r="P21" i="19"/>
  <c r="P13" i="19"/>
  <c r="P12" i="19"/>
  <c r="P11" i="19"/>
  <c r="P10" i="19"/>
  <c r="P9" i="19"/>
  <c r="P8" i="19"/>
  <c r="P7" i="19"/>
  <c r="P4" i="19"/>
  <c r="P5" i="19"/>
  <c r="Q40" i="19" l="1"/>
  <c r="L40" i="19"/>
  <c r="R40" i="19"/>
  <c r="R49" i="19" s="1"/>
  <c r="P15" i="19"/>
  <c r="P27" i="19"/>
  <c r="P39" i="19"/>
  <c r="P40" i="19" l="1"/>
  <c r="K4" i="19" l="1"/>
  <c r="N4" i="19" s="1"/>
  <c r="O39" i="19"/>
  <c r="S39" i="19" s="1"/>
  <c r="D39" i="19"/>
  <c r="C39" i="19"/>
  <c r="S37" i="19"/>
  <c r="E37" i="19"/>
  <c r="S36" i="19"/>
  <c r="E36" i="19"/>
  <c r="S35" i="19"/>
  <c r="E35" i="19"/>
  <c r="S34" i="19"/>
  <c r="E34" i="19"/>
  <c r="S33" i="19"/>
  <c r="E33" i="19"/>
  <c r="S32" i="19"/>
  <c r="E32" i="19"/>
  <c r="S31" i="19"/>
  <c r="E31" i="19"/>
  <c r="S30" i="19"/>
  <c r="E30" i="19"/>
  <c r="S29" i="19"/>
  <c r="E29" i="19"/>
  <c r="E28" i="19"/>
  <c r="O27" i="19"/>
  <c r="S27" i="19" s="1"/>
  <c r="D27" i="19"/>
  <c r="C27" i="19"/>
  <c r="S26" i="19"/>
  <c r="E26" i="19"/>
  <c r="S25" i="19"/>
  <c r="E25" i="19"/>
  <c r="S24" i="19"/>
  <c r="E24" i="19"/>
  <c r="S23" i="19"/>
  <c r="E23" i="19"/>
  <c r="S22" i="19"/>
  <c r="E22" i="19"/>
  <c r="S21" i="19"/>
  <c r="E21" i="19"/>
  <c r="S20" i="19"/>
  <c r="E20" i="19"/>
  <c r="S19" i="19"/>
  <c r="E19" i="19"/>
  <c r="S18" i="19"/>
  <c r="E18" i="19"/>
  <c r="S17" i="19"/>
  <c r="E17" i="19"/>
  <c r="E16" i="19"/>
  <c r="O15" i="19"/>
  <c r="D15" i="19"/>
  <c r="S13" i="19"/>
  <c r="E13" i="19"/>
  <c r="S12" i="19"/>
  <c r="E12" i="19"/>
  <c r="S11" i="19"/>
  <c r="E11" i="19"/>
  <c r="S10" i="19"/>
  <c r="E10" i="19"/>
  <c r="S9" i="19"/>
  <c r="E9" i="19"/>
  <c r="S8" i="19"/>
  <c r="E8" i="19"/>
  <c r="S7" i="19"/>
  <c r="E7" i="19"/>
  <c r="S6" i="19"/>
  <c r="E6" i="19"/>
  <c r="S5" i="19"/>
  <c r="E5" i="19"/>
  <c r="G26" i="19" l="1"/>
  <c r="K26" i="19" s="1"/>
  <c r="M26" i="19" s="1"/>
  <c r="G18" i="19"/>
  <c r="K18" i="19" s="1"/>
  <c r="M18" i="19" s="1"/>
  <c r="N18" i="19"/>
  <c r="G6" i="19"/>
  <c r="K6" i="19" s="1"/>
  <c r="N6" i="19" s="1"/>
  <c r="G36" i="19"/>
  <c r="K36" i="19" s="1"/>
  <c r="N36" i="19" s="1"/>
  <c r="G30" i="19"/>
  <c r="K30" i="19" s="1"/>
  <c r="N30" i="19"/>
  <c r="J23" i="19"/>
  <c r="N23" i="19"/>
  <c r="G24" i="19"/>
  <c r="K24" i="19" s="1"/>
  <c r="M24" i="19" s="1"/>
  <c r="G16" i="19"/>
  <c r="K16" i="19" s="1"/>
  <c r="N16" i="19"/>
  <c r="G28" i="19"/>
  <c r="K28" i="19" s="1"/>
  <c r="N28" i="19" s="1"/>
  <c r="N19" i="19"/>
  <c r="G17" i="19"/>
  <c r="K17" i="19" s="1"/>
  <c r="M17" i="19" s="1"/>
  <c r="G25" i="19"/>
  <c r="K25" i="19" s="1"/>
  <c r="N25" i="19" s="1"/>
  <c r="G34" i="19"/>
  <c r="K34" i="19" s="1"/>
  <c r="N34" i="19" s="1"/>
  <c r="G21" i="19"/>
  <c r="K21" i="19" s="1"/>
  <c r="N21" i="19" s="1"/>
  <c r="N8" i="19"/>
  <c r="J8" i="19"/>
  <c r="C40" i="19"/>
  <c r="F31" i="19"/>
  <c r="G31" i="19"/>
  <c r="K31" i="19" s="1"/>
  <c r="M31" i="19" s="1"/>
  <c r="F33" i="19"/>
  <c r="G33" i="19"/>
  <c r="K33" i="19" s="1"/>
  <c r="M33" i="19" s="1"/>
  <c r="F35" i="19"/>
  <c r="G35" i="19"/>
  <c r="K35" i="19" s="1"/>
  <c r="M35" i="19" s="1"/>
  <c r="F37" i="19"/>
  <c r="G37" i="19"/>
  <c r="K37" i="19" s="1"/>
  <c r="M37" i="19" s="1"/>
  <c r="G19" i="19"/>
  <c r="K19" i="19" s="1"/>
  <c r="M19" i="19" s="1"/>
  <c r="F11" i="19"/>
  <c r="G11" i="19"/>
  <c r="K11" i="19" s="1"/>
  <c r="M11" i="19" s="1"/>
  <c r="F13" i="19"/>
  <c r="G13" i="19"/>
  <c r="K13" i="19" s="1"/>
  <c r="M13" i="19" s="1"/>
  <c r="G32" i="19"/>
  <c r="K32" i="19" s="1"/>
  <c r="M32" i="19" s="1"/>
  <c r="G10" i="19"/>
  <c r="G8" i="19"/>
  <c r="K8" i="19" s="1"/>
  <c r="M8" i="19" s="1"/>
  <c r="G23" i="19"/>
  <c r="K23" i="19" s="1"/>
  <c r="M23" i="19" s="1"/>
  <c r="F5" i="19"/>
  <c r="G5" i="19"/>
  <c r="F7" i="19"/>
  <c r="G7" i="19"/>
  <c r="K7" i="19" s="1"/>
  <c r="M7" i="19" s="1"/>
  <c r="F9" i="19"/>
  <c r="G9" i="19"/>
  <c r="K9" i="19" s="1"/>
  <c r="M9" i="19" s="1"/>
  <c r="F29" i="19"/>
  <c r="G29" i="19"/>
  <c r="K29" i="19" s="1"/>
  <c r="M29" i="19" s="1"/>
  <c r="G12" i="19"/>
  <c r="K12" i="19" s="1"/>
  <c r="M12" i="19" s="1"/>
  <c r="F20" i="19"/>
  <c r="G20" i="19"/>
  <c r="K20" i="19" s="1"/>
  <c r="M20" i="19" s="1"/>
  <c r="G22" i="19"/>
  <c r="K22" i="19" s="1"/>
  <c r="M22" i="19" s="1"/>
  <c r="O40" i="19"/>
  <c r="S40" i="19" s="1"/>
  <c r="D40" i="19"/>
  <c r="F22" i="19"/>
  <c r="S16" i="19"/>
  <c r="M6" i="19"/>
  <c r="M30" i="19"/>
  <c r="M34" i="19"/>
  <c r="F25" i="19"/>
  <c r="F26" i="19"/>
  <c r="F24" i="19"/>
  <c r="F8" i="19"/>
  <c r="F18" i="19"/>
  <c r="F17" i="19"/>
  <c r="F10" i="19"/>
  <c r="F6" i="19"/>
  <c r="F19" i="19"/>
  <c r="F21" i="19"/>
  <c r="F23" i="19"/>
  <c r="S15" i="19"/>
  <c r="E15" i="19"/>
  <c r="F15" i="19" s="1"/>
  <c r="F4" i="19"/>
  <c r="F12" i="19"/>
  <c r="E27" i="19"/>
  <c r="F27" i="19" s="1"/>
  <c r="F16" i="19"/>
  <c r="S4" i="19"/>
  <c r="E39" i="19"/>
  <c r="F28" i="19"/>
  <c r="S28" i="19"/>
  <c r="F30" i="19"/>
  <c r="F32" i="19"/>
  <c r="F34" i="19"/>
  <c r="F36" i="19"/>
  <c r="N35" i="19" l="1"/>
  <c r="N11" i="19"/>
  <c r="N13" i="19"/>
  <c r="N12" i="19"/>
  <c r="N22" i="19"/>
  <c r="N32" i="19"/>
  <c r="N9" i="19"/>
  <c r="N33" i="19"/>
  <c r="M36" i="19"/>
  <c r="N37" i="19"/>
  <c r="M25" i="19"/>
  <c r="M28" i="19"/>
  <c r="N20" i="19"/>
  <c r="N7" i="19"/>
  <c r="N31" i="19"/>
  <c r="N17" i="19"/>
  <c r="N24" i="19"/>
  <c r="M21" i="19"/>
  <c r="N29" i="19"/>
  <c r="N26" i="19"/>
  <c r="G15" i="19"/>
  <c r="K5" i="19"/>
  <c r="G27" i="19"/>
  <c r="K27" i="19"/>
  <c r="M27" i="19" s="1"/>
  <c r="G39" i="19"/>
  <c r="K10" i="19"/>
  <c r="M16" i="19"/>
  <c r="F39" i="19"/>
  <c r="E40" i="19"/>
  <c r="F40" i="19" s="1"/>
  <c r="M4" i="19"/>
  <c r="K39" i="19"/>
  <c r="M39" i="19" s="1"/>
  <c r="N27" i="19" l="1"/>
  <c r="N39" i="19"/>
  <c r="M10" i="19"/>
  <c r="N10" i="19"/>
  <c r="M5" i="19"/>
  <c r="N5" i="19"/>
  <c r="K15" i="19"/>
  <c r="M15" i="19" s="1"/>
  <c r="G40" i="19"/>
  <c r="E49" i="19"/>
  <c r="N15" i="19" l="1"/>
  <c r="N40" i="19" s="1"/>
  <c r="K40" i="19"/>
  <c r="M40" i="19" s="1"/>
  <c r="H35" i="19"/>
  <c r="J35" i="19" s="1"/>
  <c r="H34" i="19"/>
  <c r="H26" i="19"/>
  <c r="J26" i="19" s="1"/>
  <c r="H13" i="19"/>
  <c r="H7" i="19"/>
  <c r="J7" i="19" s="1"/>
  <c r="H16" i="19"/>
  <c r="J16" i="19" s="1"/>
  <c r="H11" i="19"/>
  <c r="H37" i="19"/>
  <c r="J37" i="19" s="1"/>
  <c r="H36" i="19"/>
  <c r="J36" i="19" s="1"/>
  <c r="H29" i="19"/>
  <c r="J29" i="19" s="1"/>
  <c r="H28" i="19"/>
  <c r="J28" i="19" s="1"/>
  <c r="H21" i="19"/>
  <c r="J21" i="19" s="1"/>
  <c r="H20" i="19"/>
  <c r="J20" i="19" s="1"/>
  <c r="H17" i="19"/>
  <c r="J17" i="19" s="1"/>
  <c r="H8" i="19"/>
  <c r="I8" i="19" s="1"/>
  <c r="H31" i="19"/>
  <c r="J31" i="19" s="1"/>
  <c r="H30" i="19"/>
  <c r="H19" i="19"/>
  <c r="H18" i="19"/>
  <c r="J18" i="19" s="1"/>
  <c r="H12" i="19"/>
  <c r="H6" i="19"/>
  <c r="J6" i="19" s="1"/>
  <c r="H4" i="19"/>
  <c r="H33" i="19"/>
  <c r="H32" i="19"/>
  <c r="H25" i="19"/>
  <c r="J25" i="19" s="1"/>
  <c r="H24" i="19"/>
  <c r="J24" i="19" s="1"/>
  <c r="H23" i="19"/>
  <c r="I23" i="19" s="1"/>
  <c r="H22" i="19"/>
  <c r="H10" i="19"/>
  <c r="H9" i="19"/>
  <c r="H5" i="19"/>
  <c r="J5" i="19" s="1"/>
  <c r="I9" i="19" l="1"/>
  <c r="J9" i="19"/>
  <c r="I22" i="19"/>
  <c r="J22" i="19"/>
  <c r="I19" i="19"/>
  <c r="J19" i="19"/>
  <c r="J27" i="19" s="1"/>
  <c r="I34" i="19"/>
  <c r="J34" i="19"/>
  <c r="I13" i="19"/>
  <c r="J13" i="19"/>
  <c r="I30" i="19"/>
  <c r="J30" i="19"/>
  <c r="I32" i="19"/>
  <c r="J32" i="19"/>
  <c r="I12" i="19"/>
  <c r="J12" i="19"/>
  <c r="I33" i="19"/>
  <c r="J33" i="19"/>
  <c r="I11" i="19"/>
  <c r="J11" i="19"/>
  <c r="I4" i="19"/>
  <c r="J4" i="19"/>
  <c r="J39" i="19"/>
  <c r="I10" i="19"/>
  <c r="J10" i="19"/>
  <c r="I36" i="19"/>
  <c r="I37" i="19"/>
  <c r="I17" i="19"/>
  <c r="I26" i="19"/>
  <c r="I24" i="19"/>
  <c r="I20" i="19"/>
  <c r="I7" i="19"/>
  <c r="I25" i="19"/>
  <c r="I6" i="19"/>
  <c r="H39" i="19"/>
  <c r="I28" i="19"/>
  <c r="I31" i="19"/>
  <c r="I29" i="19"/>
  <c r="H27" i="19"/>
  <c r="I27" i="19" s="1"/>
  <c r="I16" i="19"/>
  <c r="I5" i="19"/>
  <c r="I18" i="19"/>
  <c r="I35" i="19"/>
  <c r="H15" i="19"/>
  <c r="I21" i="19"/>
  <c r="J15" i="19" l="1"/>
  <c r="I39" i="19"/>
  <c r="H40" i="19"/>
  <c r="I40" i="19" s="1"/>
  <c r="I15" i="19"/>
  <c r="H49" i="19" l="1"/>
  <c r="J40" i="19"/>
  <c r="L49" i="19"/>
  <c r="Q49" i="19"/>
  <c r="P49" i="19"/>
</calcChain>
</file>

<file path=xl/comments1.xml><?xml version="1.0" encoding="utf-8"?>
<comments xmlns="http://schemas.openxmlformats.org/spreadsheetml/2006/main">
  <authors>
    <author>龔羽伶</author>
  </authors>
  <commentList>
    <comment ref="D3" authorId="0">
      <text>
        <r>
          <rPr>
            <b/>
            <sz val="9"/>
            <color indexed="81"/>
            <rFont val="細明體"/>
            <family val="3"/>
            <charset val="136"/>
          </rPr>
          <t>龔羽伶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各經理每月1號給,以此數去扣目標值*5(新增客戶數,若交車數達標也以此數去打6折</t>
        </r>
      </text>
    </comment>
  </commentList>
</comments>
</file>

<file path=xl/sharedStrings.xml><?xml version="1.0" encoding="utf-8"?>
<sst xmlns="http://schemas.openxmlformats.org/spreadsheetml/2006/main" count="296" uniqueCount="170">
  <si>
    <r>
      <rPr>
        <sz val="12"/>
        <rFont val="華康中黑體"/>
        <family val="3"/>
        <charset val="136"/>
      </rPr>
      <t>營一課</t>
    </r>
    <phoneticPr fontId="9" type="noConversion"/>
  </si>
  <si>
    <r>
      <rPr>
        <sz val="12"/>
        <rFont val="華康中黑體"/>
        <family val="3"/>
        <charset val="136"/>
      </rPr>
      <t>營二課</t>
    </r>
    <phoneticPr fontId="9" type="noConversion"/>
  </si>
  <si>
    <r>
      <rPr>
        <sz val="12"/>
        <rFont val="華康中黑體"/>
        <family val="3"/>
        <charset val="136"/>
      </rPr>
      <t>營三課</t>
    </r>
    <phoneticPr fontId="9" type="noConversion"/>
  </si>
  <si>
    <t>一課合計</t>
    <phoneticPr fontId="9" type="noConversion"/>
  </si>
  <si>
    <t>二課合計</t>
    <phoneticPr fontId="9" type="noConversion"/>
  </si>
  <si>
    <t>三課合計</t>
    <phoneticPr fontId="9" type="noConversion"/>
  </si>
  <si>
    <r>
      <rPr>
        <sz val="12"/>
        <rFont val="華康中黑體"/>
        <family val="3"/>
        <charset val="136"/>
      </rPr>
      <t>顧客連繫率</t>
    </r>
    <r>
      <rPr>
        <sz val="12"/>
        <rFont val="BMWType V2 Regular"/>
      </rPr>
      <t xml:space="preserve">
 </t>
    </r>
    <r>
      <rPr>
        <sz val="10"/>
        <rFont val="BMWType V2 Regular"/>
      </rPr>
      <t>Target Contacts</t>
    </r>
    <phoneticPr fontId="9" type="noConversion"/>
  </si>
  <si>
    <r>
      <rPr>
        <sz val="12"/>
        <rFont val="華康中黑體"/>
        <family val="3"/>
        <charset val="136"/>
      </rPr>
      <t>新增有望客戶</t>
    </r>
    <r>
      <rPr>
        <sz val="12"/>
        <rFont val="BMWType V2 Regular"/>
      </rPr>
      <t xml:space="preserve"> 
 </t>
    </r>
    <r>
      <rPr>
        <sz val="10"/>
        <rFont val="BMWType V2 Regular"/>
      </rPr>
      <t>Target Prospects</t>
    </r>
    <phoneticPr fontId="9" type="noConversion"/>
  </si>
  <si>
    <r>
      <rPr>
        <sz val="12"/>
        <rFont val="華康中黑體"/>
        <family val="3"/>
        <charset val="136"/>
      </rPr>
      <t>試乘數</t>
    </r>
    <r>
      <rPr>
        <sz val="12"/>
        <rFont val="BMWType V2 Regular"/>
      </rPr>
      <t xml:space="preserve">
</t>
    </r>
    <r>
      <rPr>
        <sz val="10"/>
        <rFont val="BMWType V2 Regular"/>
      </rPr>
      <t>Target Drives</t>
    </r>
    <phoneticPr fontId="9" type="noConversion"/>
  </si>
  <si>
    <r>
      <rPr>
        <sz val="12"/>
        <rFont val="華康中黑體"/>
        <family val="3"/>
        <charset val="136"/>
      </rPr>
      <t xml:space="preserve">交車
</t>
    </r>
    <r>
      <rPr>
        <sz val="12"/>
        <rFont val="BMWType V2 Regular"/>
      </rPr>
      <t>Target Sales</t>
    </r>
    <phoneticPr fontId="1" type="noConversion"/>
  </si>
  <si>
    <t>凌大偉</t>
  </si>
  <si>
    <t>梁大民</t>
  </si>
  <si>
    <t>林柏霖</t>
  </si>
  <si>
    <t>陳龍雲</t>
  </si>
  <si>
    <t>張健宏</t>
  </si>
  <si>
    <t>王裕明</t>
  </si>
  <si>
    <t>蘇士文</t>
  </si>
  <si>
    <t>盧培育</t>
  </si>
  <si>
    <t>田鎮源</t>
  </si>
  <si>
    <t>王慶儒</t>
  </si>
  <si>
    <t>張昇文</t>
  </si>
  <si>
    <t>林陳郎</t>
  </si>
  <si>
    <t>林政勳</t>
  </si>
  <si>
    <t>陳維德</t>
  </si>
  <si>
    <t>王冠賢</t>
  </si>
  <si>
    <t>戴子貽</t>
  </si>
  <si>
    <t>陳秉宏</t>
  </si>
  <si>
    <t>賈勇華</t>
  </si>
  <si>
    <t>郭力嘉</t>
  </si>
  <si>
    <t>劉家任</t>
  </si>
  <si>
    <t>鄭英彥</t>
  </si>
  <si>
    <t>林謙慶</t>
  </si>
  <si>
    <t>簡志勳</t>
  </si>
  <si>
    <t>黃盛緯</t>
  </si>
  <si>
    <t>孫茂耀</t>
  </si>
  <si>
    <t>林芳明</t>
  </si>
  <si>
    <t>李玄璸</t>
  </si>
  <si>
    <t>林瑞銘</t>
  </si>
  <si>
    <t>序號</t>
  </si>
  <si>
    <t>訂車日</t>
  </si>
  <si>
    <t>車身號碼</t>
  </si>
  <si>
    <t>客戶名稱</t>
  </si>
  <si>
    <t>領牌日</t>
  </si>
  <si>
    <t>車號</t>
  </si>
  <si>
    <t>課別</t>
  </si>
  <si>
    <t>業務代表</t>
  </si>
  <si>
    <t>104.01.11</t>
  </si>
  <si>
    <t>客戶級別</t>
  </si>
  <si>
    <t>洪敘萍</t>
  </si>
  <si>
    <t>銷售顧問</t>
    <phoneticPr fontId="9" type="noConversion"/>
  </si>
  <si>
    <t>單　位</t>
    <phoneticPr fontId="1" type="noConversion"/>
  </si>
  <si>
    <t>製表人：</t>
    <phoneticPr fontId="1" type="noConversion"/>
  </si>
  <si>
    <t>行銷業務部</t>
  </si>
  <si>
    <t>總計</t>
    <phoneticPr fontId="1" type="noConversion"/>
  </si>
  <si>
    <t>104.01.26</t>
  </si>
  <si>
    <t>62</t>
  </si>
  <si>
    <t>0K79834</t>
  </si>
  <si>
    <t>AKU-5158</t>
  </si>
  <si>
    <t>扣薪</t>
    <phoneticPr fontId="1" type="noConversion"/>
  </si>
  <si>
    <r>
      <t>已交車</t>
    </r>
    <r>
      <rPr>
        <sz val="12"/>
        <rFont val="BMWType V2 Regular"/>
      </rPr>
      <t/>
    </r>
    <phoneticPr fontId="9" type="noConversion"/>
  </si>
  <si>
    <t>達成率</t>
    <phoneticPr fontId="9" type="noConversion"/>
  </si>
  <si>
    <t>目標</t>
    <phoneticPr fontId="9" type="noConversion"/>
  </si>
  <si>
    <t>實績</t>
    <phoneticPr fontId="9" type="noConversion"/>
  </si>
  <si>
    <t>已訂
本月可交</t>
    <phoneticPr fontId="9" type="noConversion"/>
  </si>
  <si>
    <t>協理：</t>
    <phoneticPr fontId="1" type="noConversion"/>
  </si>
  <si>
    <t>經理：</t>
    <phoneticPr fontId="1" type="noConversion"/>
  </si>
  <si>
    <t>建檔時間</t>
  </si>
  <si>
    <t>最後修改時間</t>
  </si>
  <si>
    <t>業務名稱</t>
  </si>
  <si>
    <t>2016/12/1 下午 11:37:31</t>
  </si>
  <si>
    <t>2016/12/1 下午 11:39:34</t>
  </si>
  <si>
    <t>B</t>
  </si>
  <si>
    <t>張聖坤</t>
  </si>
  <si>
    <t>董毅航</t>
  </si>
  <si>
    <t>高永照</t>
  </si>
  <si>
    <t>鍾岳霖</t>
  </si>
  <si>
    <t>李坤霖</t>
  </si>
  <si>
    <t>花志明</t>
  </si>
  <si>
    <t>CRM聯繫進度</t>
  </si>
  <si>
    <r>
      <t>資料月份:</t>
    </r>
    <r>
      <rPr>
        <sz val="12"/>
        <color rgb="FF003399"/>
        <rFont val="新細明體"/>
        <family val="1"/>
        <charset val="136"/>
        <scheme val="minor"/>
      </rPr>
      <t>2016/12/1/ ~ 2016/12/11/</t>
    </r>
  </si>
  <si>
    <r>
      <t>資料範圍:</t>
    </r>
    <r>
      <rPr>
        <sz val="12"/>
        <color rgb="FF003399"/>
        <rFont val="新細明體"/>
        <family val="1"/>
        <charset val="136"/>
        <scheme val="minor"/>
      </rPr>
      <t>所有資料[依德 Yider-新店 Shindian][依德 Yider-建一 Jianyi][依德 Yider-建一一課][依德 Yider-建一二課][依德 Yider-建一三課]</t>
    </r>
  </si>
  <si>
    <t>經銷商名稱</t>
  </si>
  <si>
    <t>門市名稱</t>
  </si>
  <si>
    <t>銷售人員名稱</t>
  </si>
  <si>
    <t>整體統計</t>
  </si>
  <si>
    <t>車主生日祝賀</t>
  </si>
  <si>
    <t>續保通知</t>
  </si>
  <si>
    <t>續購提醒</t>
  </si>
  <si>
    <t>新車三日關懷</t>
  </si>
  <si>
    <t>5000 公里保養提醒</t>
  </si>
  <si>
    <t>新車半年關懷(6個月)</t>
  </si>
  <si>
    <t>4年半試乘邀約</t>
  </si>
  <si>
    <t>需聯繫件數</t>
  </si>
  <si>
    <t>聯繫率</t>
  </si>
  <si>
    <t>待處理</t>
  </si>
  <si>
    <t>實際聯繫件數</t>
  </si>
  <si>
    <t>(%)</t>
  </si>
  <si>
    <t>未處理</t>
  </si>
  <si>
    <t>依德 Yider</t>
  </si>
  <si>
    <t>建一一課</t>
  </si>
  <si>
    <t>沈致皞</t>
  </si>
  <si>
    <t>建一二課</t>
  </si>
  <si>
    <t>新店 Shindian</t>
  </si>
  <si>
    <t>黃錦祥</t>
  </si>
  <si>
    <t>Total  </t>
  </si>
  <si>
    <t>CRM聯繫</t>
    <phoneticPr fontId="9" type="noConversion"/>
  </si>
  <si>
    <r>
      <rPr>
        <sz val="12"/>
        <rFont val="華康中黑體"/>
        <family val="3"/>
        <charset val="136"/>
      </rPr>
      <t>梁大民</t>
    </r>
  </si>
  <si>
    <r>
      <rPr>
        <sz val="12"/>
        <rFont val="華康中黑體"/>
        <family val="3"/>
        <charset val="136"/>
      </rPr>
      <t>凌大偉</t>
    </r>
  </si>
  <si>
    <r>
      <rPr>
        <sz val="12"/>
        <rFont val="華康中黑體"/>
        <family val="3"/>
        <charset val="136"/>
      </rPr>
      <t>林柏霖</t>
    </r>
    <phoneticPr fontId="1" type="noConversion"/>
  </si>
  <si>
    <r>
      <rPr>
        <sz val="12"/>
        <rFont val="華康中黑體"/>
        <family val="3"/>
        <charset val="136"/>
      </rPr>
      <t>陳龍雲</t>
    </r>
  </si>
  <si>
    <r>
      <rPr>
        <sz val="12"/>
        <rFont val="華康中黑體"/>
        <family val="3"/>
        <charset val="136"/>
      </rPr>
      <t>張健宏</t>
    </r>
  </si>
  <si>
    <r>
      <rPr>
        <sz val="12"/>
        <rFont val="華康中黑體"/>
        <family val="3"/>
        <charset val="136"/>
      </rPr>
      <t>王裕明</t>
    </r>
  </si>
  <si>
    <r>
      <rPr>
        <sz val="12"/>
        <rFont val="華康中黑體"/>
        <family val="3"/>
        <charset val="136"/>
      </rPr>
      <t>蘇士文</t>
    </r>
  </si>
  <si>
    <r>
      <rPr>
        <sz val="12"/>
        <rFont val="華康中黑體"/>
        <family val="3"/>
        <charset val="136"/>
      </rPr>
      <t>盧培育</t>
    </r>
  </si>
  <si>
    <r>
      <rPr>
        <sz val="12"/>
        <rFont val="華康中黑體"/>
        <family val="3"/>
        <charset val="136"/>
      </rPr>
      <t>田鎮源</t>
    </r>
  </si>
  <si>
    <r>
      <rPr>
        <sz val="12"/>
        <rFont val="華康中黑體"/>
        <family val="3"/>
        <charset val="136"/>
      </rPr>
      <t>花志明</t>
    </r>
  </si>
  <si>
    <r>
      <rPr>
        <sz val="12"/>
        <rFont val="華康中黑體"/>
        <family val="3"/>
        <charset val="136"/>
      </rPr>
      <t>林陳郎</t>
    </r>
  </si>
  <si>
    <r>
      <rPr>
        <sz val="12"/>
        <rFont val="華康中黑體"/>
        <family val="3"/>
        <charset val="136"/>
      </rPr>
      <t>王慶儒</t>
    </r>
  </si>
  <si>
    <r>
      <rPr>
        <sz val="12"/>
        <rFont val="華康中黑體"/>
        <family val="3"/>
        <charset val="136"/>
      </rPr>
      <t>張昇文</t>
    </r>
  </si>
  <si>
    <r>
      <rPr>
        <sz val="12"/>
        <rFont val="華康中黑體"/>
        <family val="3"/>
        <charset val="136"/>
      </rPr>
      <t>林政勳</t>
    </r>
  </si>
  <si>
    <r>
      <rPr>
        <sz val="12"/>
        <rFont val="華康中黑體"/>
        <family val="3"/>
        <charset val="136"/>
      </rPr>
      <t>陳維德</t>
    </r>
  </si>
  <si>
    <r>
      <rPr>
        <sz val="12"/>
        <rFont val="華康中黑體"/>
        <family val="3"/>
        <charset val="136"/>
      </rPr>
      <t>王冠賢</t>
    </r>
    <phoneticPr fontId="1" type="noConversion"/>
  </si>
  <si>
    <r>
      <rPr>
        <sz val="12"/>
        <rFont val="華康中黑體"/>
        <family val="3"/>
        <charset val="136"/>
      </rPr>
      <t>陳秉宏</t>
    </r>
  </si>
  <si>
    <r>
      <rPr>
        <sz val="12"/>
        <rFont val="華康中黑體"/>
        <family val="3"/>
        <charset val="136"/>
      </rPr>
      <t>戴子貽</t>
    </r>
  </si>
  <si>
    <r>
      <rPr>
        <sz val="12"/>
        <rFont val="華康中黑體"/>
        <family val="3"/>
        <charset val="136"/>
      </rPr>
      <t>林瑞銘</t>
    </r>
  </si>
  <si>
    <r>
      <rPr>
        <sz val="12"/>
        <rFont val="華康中黑體"/>
        <family val="3"/>
        <charset val="136"/>
      </rPr>
      <t>李坤霖</t>
    </r>
    <phoneticPr fontId="1" type="noConversion"/>
  </si>
  <si>
    <r>
      <rPr>
        <sz val="12"/>
        <rFont val="華康中黑體"/>
        <family val="3"/>
        <charset val="136"/>
      </rPr>
      <t>董毅航</t>
    </r>
    <phoneticPr fontId="1" type="noConversion"/>
  </si>
  <si>
    <r>
      <rPr>
        <sz val="12"/>
        <rFont val="華康中黑體"/>
        <family val="3"/>
        <charset val="136"/>
      </rPr>
      <t>黃盛緯</t>
    </r>
  </si>
  <si>
    <r>
      <rPr>
        <sz val="12"/>
        <rFont val="華康中黑體"/>
        <family val="3"/>
        <charset val="136"/>
      </rPr>
      <t>簡志勳</t>
    </r>
  </si>
  <si>
    <r>
      <rPr>
        <sz val="12"/>
        <rFont val="華康中黑體"/>
        <family val="3"/>
        <charset val="136"/>
      </rPr>
      <t>賈勇華</t>
    </r>
  </si>
  <si>
    <r>
      <rPr>
        <sz val="12"/>
        <rFont val="華康中黑體"/>
        <family val="3"/>
        <charset val="136"/>
      </rPr>
      <t>郭力嘉</t>
    </r>
  </si>
  <si>
    <r>
      <rPr>
        <sz val="12"/>
        <rFont val="華康中黑體"/>
        <family val="3"/>
        <charset val="136"/>
      </rPr>
      <t>鄭英彥</t>
    </r>
  </si>
  <si>
    <r>
      <rPr>
        <sz val="12"/>
        <rFont val="華康中黑體"/>
        <family val="3"/>
        <charset val="136"/>
      </rPr>
      <t>林謙慶</t>
    </r>
  </si>
  <si>
    <r>
      <rPr>
        <sz val="12"/>
        <rFont val="華康中黑體"/>
        <family val="3"/>
        <charset val="136"/>
      </rPr>
      <t>林芳明</t>
    </r>
  </si>
  <si>
    <t>李玄璸</t>
    <phoneticPr fontId="1" type="noConversion"/>
  </si>
  <si>
    <t>鍾岳霖</t>
    <phoneticPr fontId="1" type="noConversion"/>
  </si>
  <si>
    <t>高永照</t>
    <phoneticPr fontId="1" type="noConversion"/>
  </si>
  <si>
    <r>
      <rPr>
        <sz val="12"/>
        <rFont val="華康中黑體"/>
        <family val="3"/>
        <charset val="136"/>
      </rPr>
      <t>謝中堅</t>
    </r>
    <phoneticPr fontId="1" type="noConversion"/>
  </si>
  <si>
    <r>
      <rPr>
        <sz val="12"/>
        <color theme="1"/>
        <rFont val="華康中黑體"/>
        <family val="3"/>
        <charset val="136"/>
      </rPr>
      <t>陳雅婷</t>
    </r>
  </si>
  <si>
    <r>
      <rPr>
        <sz val="12"/>
        <rFont val="華康中黑體"/>
        <family val="3"/>
        <charset val="136"/>
      </rPr>
      <t>郭天南</t>
    </r>
    <phoneticPr fontId="1" type="noConversion"/>
  </si>
  <si>
    <r>
      <rPr>
        <sz val="12"/>
        <rFont val="華康中黑體"/>
        <family val="3"/>
        <charset val="136"/>
      </rPr>
      <t>陳德益</t>
    </r>
    <phoneticPr fontId="1" type="noConversion"/>
  </si>
  <si>
    <r>
      <rPr>
        <sz val="14"/>
        <rFont val="華康中黑體"/>
        <family val="3"/>
        <charset val="136"/>
      </rPr>
      <t>總計</t>
    </r>
    <phoneticPr fontId="1" type="noConversion"/>
  </si>
  <si>
    <r>
      <rPr>
        <sz val="12"/>
        <color theme="1"/>
        <rFont val="華康中黑體"/>
        <family val="3"/>
        <charset val="136"/>
      </rPr>
      <t>借出日期</t>
    </r>
    <phoneticPr fontId="1" type="noConversion"/>
  </si>
  <si>
    <r>
      <rPr>
        <sz val="12"/>
        <color theme="1"/>
        <rFont val="華康中黑體"/>
        <family val="3"/>
        <charset val="136"/>
      </rPr>
      <t>預約人姓名</t>
    </r>
    <phoneticPr fontId="1" type="noConversion"/>
  </si>
  <si>
    <r>
      <rPr>
        <sz val="12"/>
        <color theme="1"/>
        <rFont val="華康中黑體"/>
        <family val="3"/>
        <charset val="136"/>
      </rPr>
      <t>車系</t>
    </r>
    <phoneticPr fontId="1" type="noConversion"/>
  </si>
  <si>
    <r>
      <rPr>
        <sz val="12"/>
        <color theme="1"/>
        <rFont val="華康中黑體"/>
        <family val="3"/>
        <charset val="136"/>
      </rPr>
      <t>試乘車</t>
    </r>
    <r>
      <rPr>
        <sz val="12"/>
        <color theme="1"/>
        <rFont val="BMWType V2 Regular"/>
      </rPr>
      <t>/</t>
    </r>
    <r>
      <rPr>
        <sz val="12"/>
        <color theme="1"/>
        <rFont val="華康中黑體"/>
        <family val="3"/>
        <charset val="136"/>
      </rPr>
      <t>種類</t>
    </r>
    <phoneticPr fontId="1" type="noConversion"/>
  </si>
  <si>
    <r>
      <rPr>
        <sz val="12"/>
        <color theme="1"/>
        <rFont val="華康中黑體"/>
        <family val="3"/>
        <charset val="136"/>
      </rPr>
      <t>結束時間</t>
    </r>
    <phoneticPr fontId="1" type="noConversion"/>
  </si>
  <si>
    <r>
      <rPr>
        <sz val="12"/>
        <color theme="1"/>
        <rFont val="華康中黑體"/>
        <family val="3"/>
        <charset val="136"/>
      </rPr>
      <t>持續時間</t>
    </r>
    <phoneticPr fontId="1" type="noConversion"/>
  </si>
  <si>
    <r>
      <rPr>
        <sz val="12"/>
        <color theme="1"/>
        <rFont val="華康中黑體"/>
        <family val="3"/>
        <charset val="136"/>
      </rPr>
      <t>客戶姓名</t>
    </r>
    <phoneticPr fontId="1" type="noConversion"/>
  </si>
  <si>
    <r>
      <rPr>
        <sz val="12"/>
        <color theme="1"/>
        <rFont val="華康中黑體"/>
        <family val="3"/>
        <charset val="136"/>
      </rPr>
      <t>預約類型</t>
    </r>
    <phoneticPr fontId="1" type="noConversion"/>
  </si>
  <si>
    <t>1-Series</t>
  </si>
  <si>
    <t>118I / APJ-1320 / 300</t>
  </si>
  <si>
    <t>2016/12/01 - 13:30:00</t>
  </si>
  <si>
    <t>2016/12/01 - 14:30:00</t>
  </si>
  <si>
    <t>1 小時</t>
  </si>
  <si>
    <t>行程預約</t>
  </si>
  <si>
    <t>課別</t>
    <phoneticPr fontId="1" type="noConversion"/>
  </si>
  <si>
    <t>銷售顧問</t>
    <phoneticPr fontId="1" type="noConversion"/>
  </si>
  <si>
    <r>
      <rPr>
        <sz val="9"/>
        <color rgb="FF000000"/>
        <rFont val="華康中黑體"/>
        <family val="3"/>
        <charset val="136"/>
      </rPr>
      <t>建檔時間</t>
    </r>
  </si>
  <si>
    <r>
      <rPr>
        <sz val="9"/>
        <color rgb="FF000000"/>
        <rFont val="華康中黑體"/>
        <family val="3"/>
        <charset val="136"/>
      </rPr>
      <t>最後修改時間</t>
    </r>
  </si>
  <si>
    <r>
      <rPr>
        <sz val="9"/>
        <color rgb="FF000000"/>
        <rFont val="華康中黑體"/>
        <family val="3"/>
        <charset val="136"/>
      </rPr>
      <t>客戶級別</t>
    </r>
  </si>
  <si>
    <r>
      <rPr>
        <sz val="9"/>
        <color rgb="FF000000"/>
        <rFont val="華康中黑體"/>
        <family val="3"/>
        <charset val="136"/>
      </rPr>
      <t>業務名稱</t>
    </r>
  </si>
  <si>
    <r>
      <rPr>
        <sz val="9"/>
        <color rgb="FF000000"/>
        <rFont val="華康中黑體"/>
        <family val="3"/>
        <charset val="136"/>
      </rPr>
      <t>客戶名稱</t>
    </r>
  </si>
  <si>
    <r>
      <rPr>
        <sz val="9"/>
        <color rgb="FF000000"/>
        <rFont val="華康中黑體"/>
        <family val="3"/>
        <charset val="136"/>
      </rPr>
      <t>洽談人</t>
    </r>
  </si>
  <si>
    <t>Sales KPI_2017_01</t>
    <phoneticPr fontId="4" type="noConversion"/>
  </si>
  <si>
    <t>有望+
現有</t>
    <phoneticPr fontId="9" type="noConversion"/>
  </si>
  <si>
    <t>每天撈系統有望客戶+現有客戶前一日的訪談</t>
    <phoneticPr fontId="1" type="noConversion"/>
  </si>
  <si>
    <t>林國家</t>
    <phoneticPr fontId="1" type="noConversion"/>
  </si>
  <si>
    <t>張加雄</t>
    <phoneticPr fontId="1" type="noConversion"/>
  </si>
  <si>
    <t>劉國家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</si>
</sst>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0.0%"/>
    <numFmt numFmtId="177" formatCode="_-* #,##0_-;\-* #,##0_-;_-* &quot;-&quot;??_-;_-@_-"/>
    <numFmt numFmtId="178" formatCode="yyyy/m/d;@"/>
  </numFmts>
  <fonts count="3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0"/>
      <color theme="1"/>
      <name val="BMWType V2 Regular"/>
    </font>
    <font>
      <sz val="20"/>
      <color theme="1"/>
      <name val="華康中黑體"/>
      <family val="3"/>
      <charset val="136"/>
    </font>
    <font>
      <sz val="9"/>
      <name val="新細明體"/>
      <family val="3"/>
      <charset val="136"/>
      <scheme val="minor"/>
    </font>
    <font>
      <sz val="12"/>
      <color theme="1"/>
      <name val="BMWType V2 Regular"/>
    </font>
    <font>
      <sz val="10"/>
      <name val="BMWType V2 Regular"/>
    </font>
    <font>
      <sz val="12"/>
      <name val="BMWType V2 Regular"/>
    </font>
    <font>
      <sz val="12"/>
      <name val="華康中黑體"/>
      <family val="3"/>
      <charset val="136"/>
    </font>
    <font>
      <sz val="9"/>
      <name val="新細明體"/>
      <family val="1"/>
      <charset val="136"/>
    </font>
    <font>
      <sz val="12"/>
      <color theme="0"/>
      <name val="BMWType V2 Regular"/>
    </font>
    <font>
      <sz val="12"/>
      <color theme="0"/>
      <name val="華康中黑體"/>
      <family val="3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華康中黑體"/>
      <family val="3"/>
      <charset val="136"/>
    </font>
    <font>
      <sz val="12"/>
      <name val="新細明體"/>
      <family val="1"/>
      <charset val="136"/>
    </font>
    <font>
      <sz val="11"/>
      <color indexed="8"/>
      <name val="Calibri"/>
      <family val="2"/>
    </font>
    <font>
      <sz val="12"/>
      <color theme="1"/>
      <name val="新細明體"/>
      <family val="2"/>
      <scheme val="minor"/>
    </font>
    <font>
      <sz val="10"/>
      <color theme="1"/>
      <name val="BMWType V2 Regular"/>
    </font>
    <font>
      <sz val="10"/>
      <color rgb="FFFF0000"/>
      <name val="華康中黑體"/>
      <family val="3"/>
      <charset val="136"/>
    </font>
    <font>
      <sz val="7"/>
      <color rgb="FF000000"/>
      <name val="華康中黑體"/>
      <family val="3"/>
      <charset val="136"/>
    </font>
    <font>
      <sz val="12"/>
      <color rgb="FF008000"/>
      <name val="新細明體"/>
      <family val="1"/>
      <charset val="136"/>
      <scheme val="minor"/>
    </font>
    <font>
      <sz val="12"/>
      <color rgb="FF003399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4"/>
      <name val="BMWType V2 Regular"/>
    </font>
    <font>
      <sz val="14"/>
      <name val="華康中黑體"/>
      <family val="3"/>
      <charset val="136"/>
    </font>
    <font>
      <sz val="14"/>
      <color rgb="FF0000FF"/>
      <name val="BMWType V2 Regular"/>
    </font>
    <font>
      <sz val="14"/>
      <color theme="1" tint="4.9989318521683403E-2"/>
      <name val="微軟正黑體"/>
      <family val="2"/>
      <charset val="136"/>
    </font>
    <font>
      <sz val="14"/>
      <color theme="1" tint="4.9989318521683403E-2"/>
      <name val="BMWType V2 Light"/>
    </font>
    <font>
      <sz val="12"/>
      <color rgb="FFFF0000"/>
      <name val="BMWType V2 Regular"/>
    </font>
    <font>
      <sz val="9"/>
      <color rgb="FF000000"/>
      <name val="BMWType V2 Regular"/>
    </font>
    <font>
      <sz val="9"/>
      <color rgb="FF000000"/>
      <name val="華康中黑體"/>
      <family val="3"/>
      <charset val="136"/>
    </font>
    <font>
      <sz val="9"/>
      <color rgb="FFFF0000"/>
      <name val="華康中黑體"/>
      <family val="3"/>
      <charset val="136"/>
    </font>
    <font>
      <sz val="7"/>
      <color rgb="FFFF0000"/>
      <name val="華康中黑體"/>
      <family val="3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  <font>
      <sz val="14"/>
      <color rgb="FFFF0000"/>
      <name val="華康中黑體"/>
      <family val="3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A2A2A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A2A2A2"/>
      </left>
      <right/>
      <top/>
      <bottom/>
      <diagonal/>
    </border>
    <border>
      <left style="thin">
        <color rgb="FFA2A2A2"/>
      </left>
      <right/>
      <top style="thin">
        <color rgb="FFA2A2A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A2A2A2"/>
      </bottom>
      <diagonal/>
    </border>
    <border>
      <left style="thin">
        <color rgb="FFA2A2A2"/>
      </left>
      <right style="thin">
        <color rgb="FFA2A2A2"/>
      </right>
      <top style="thin">
        <color rgb="FFA2A2A2"/>
      </top>
      <bottom/>
      <diagonal/>
    </border>
    <border>
      <left/>
      <right/>
      <top style="thin">
        <color rgb="FFA2A2A2"/>
      </top>
      <bottom/>
      <diagonal/>
    </border>
    <border>
      <left/>
      <right style="thin">
        <color rgb="FFA2A2A2"/>
      </right>
      <top style="thin">
        <color rgb="FFA2A2A2"/>
      </top>
      <bottom/>
      <diagonal/>
    </border>
    <border>
      <left style="thin">
        <color rgb="FFA2A2A2"/>
      </left>
      <right style="thin">
        <color rgb="FFA2A2A2"/>
      </right>
      <top/>
      <bottom/>
      <diagonal/>
    </border>
    <border>
      <left style="thin">
        <color rgb="FFA2A2A2"/>
      </left>
      <right/>
      <top style="thin">
        <color rgb="FFA2A2A2"/>
      </top>
      <bottom style="thin">
        <color rgb="FFA2A2A2"/>
      </bottom>
      <diagonal/>
    </border>
    <border>
      <left/>
      <right/>
      <top style="thin">
        <color rgb="FFA2A2A2"/>
      </top>
      <bottom style="thin">
        <color rgb="FFA2A2A2"/>
      </bottom>
      <diagonal/>
    </border>
    <border>
      <left/>
      <right style="thin">
        <color rgb="FFA2A2A2"/>
      </right>
      <top style="thin">
        <color rgb="FFA2A2A2"/>
      </top>
      <bottom style="thin">
        <color rgb="FFA2A2A2"/>
      </bottom>
      <diagonal/>
    </border>
    <border>
      <left style="thin">
        <color rgb="FFA2A2A2"/>
      </left>
      <right style="thin">
        <color rgb="FFA2A2A2"/>
      </right>
      <top style="thin">
        <color rgb="FFA2A2A2"/>
      </top>
      <bottom style="thin">
        <color rgb="FFA2A2A2"/>
      </bottom>
      <diagonal/>
    </border>
    <border>
      <left style="thin">
        <color rgb="FFA2A2A2"/>
      </left>
      <right style="thin">
        <color rgb="FFA2A2A2"/>
      </right>
      <top/>
      <bottom style="thin">
        <color rgb="FFA2A2A2"/>
      </bottom>
      <diagonal/>
    </border>
    <border>
      <left style="thin">
        <color rgb="FFA2A2A2"/>
      </left>
      <right/>
      <top/>
      <bottom style="thin">
        <color rgb="FFA2A2A2"/>
      </bottom>
      <diagonal/>
    </border>
    <border>
      <left/>
      <right style="thin">
        <color rgb="FFA2A2A2"/>
      </right>
      <top/>
      <bottom style="thin">
        <color rgb="FFA2A2A2"/>
      </bottom>
      <diagonal/>
    </border>
  </borders>
  <cellStyleXfs count="6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0" fontId="15" fillId="0" borderId="0" applyFill="0" applyProtection="0"/>
    <xf numFmtId="0" fontId="16" fillId="0" borderId="0"/>
  </cellStyleXfs>
  <cellXfs count="138"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/>
    <xf numFmtId="176" fontId="5" fillId="0" borderId="0" xfId="0" applyNumberFormat="1" applyFont="1" applyAlignment="1"/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13" fillId="0" borderId="0" xfId="0" applyFont="1" applyAlignment="1"/>
    <xf numFmtId="0" fontId="8" fillId="2" borderId="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3" borderId="5" xfId="0" applyFont="1" applyFill="1" applyBorder="1" applyAlignment="1">
      <alignment horizontal="center"/>
    </xf>
    <xf numFmtId="177" fontId="5" fillId="0" borderId="5" xfId="1" applyNumberFormat="1" applyFont="1" applyBorder="1" applyAlignment="1">
      <alignment horizontal="center"/>
    </xf>
    <xf numFmtId="177" fontId="10" fillId="3" borderId="5" xfId="1" applyNumberFormat="1" applyFont="1" applyFill="1" applyBorder="1" applyAlignment="1">
      <alignment horizontal="center"/>
    </xf>
    <xf numFmtId="176" fontId="5" fillId="0" borderId="5" xfId="0" applyNumberFormat="1" applyFont="1" applyBorder="1" applyAlignment="1">
      <alignment horizontal="right"/>
    </xf>
    <xf numFmtId="176" fontId="10" fillId="3" borderId="5" xfId="0" applyNumberFormat="1" applyFont="1" applyFill="1" applyBorder="1" applyAlignment="1">
      <alignment horizontal="right"/>
    </xf>
    <xf numFmtId="0" fontId="8" fillId="2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0" fillId="0" borderId="0" xfId="0" applyFill="1" applyAlignment="1" applyProtection="1"/>
    <xf numFmtId="0" fontId="5" fillId="2" borderId="5" xfId="0" applyFont="1" applyFill="1" applyBorder="1" applyAlignment="1">
      <alignment horizontal="center"/>
    </xf>
    <xf numFmtId="0" fontId="0" fillId="0" borderId="5" xfId="0" applyBorder="1">
      <alignment vertical="center"/>
    </xf>
    <xf numFmtId="0" fontId="11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176" fontId="10" fillId="2" borderId="0" xfId="0" applyNumberFormat="1" applyFont="1" applyFill="1" applyBorder="1" applyAlignment="1">
      <alignment horizontal="right"/>
    </xf>
    <xf numFmtId="177" fontId="10" fillId="2" borderId="0" xfId="1" applyNumberFormat="1" applyFont="1" applyFill="1" applyBorder="1" applyAlignment="1">
      <alignment horizontal="center"/>
    </xf>
    <xf numFmtId="0" fontId="5" fillId="2" borderId="0" xfId="0" applyFont="1" applyFill="1" applyAlignment="1"/>
    <xf numFmtId="176" fontId="5" fillId="2" borderId="5" xfId="0" applyNumberFormat="1" applyFont="1" applyFill="1" applyBorder="1" applyAlignment="1">
      <alignment horizontal="right"/>
    </xf>
    <xf numFmtId="0" fontId="17" fillId="0" borderId="0" xfId="0" applyFont="1">
      <alignment vertical="center"/>
    </xf>
    <xf numFmtId="177" fontId="5" fillId="0" borderId="5" xfId="1" applyNumberFormat="1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177" fontId="10" fillId="3" borderId="5" xfId="1" applyNumberFormat="1" applyFont="1" applyFill="1" applyBorder="1" applyAlignment="1">
      <alignment horizontal="right"/>
    </xf>
    <xf numFmtId="176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6" borderId="0" xfId="0" applyFill="1" applyAlignment="1">
      <alignment vertical="center" wrapTex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2" fillId="7" borderId="20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7" borderId="21" xfId="0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176" fontId="5" fillId="0" borderId="0" xfId="0" applyNumberFormat="1" applyFont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3" fillId="8" borderId="0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/>
    </xf>
    <xf numFmtId="177" fontId="5" fillId="0" borderId="0" xfId="0" applyNumberFormat="1" applyFont="1" applyBorder="1" applyAlignment="1"/>
    <xf numFmtId="177" fontId="25" fillId="8" borderId="0" xfId="0" applyNumberFormat="1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26" fillId="0" borderId="5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0" fontId="18" fillId="0" borderId="5" xfId="0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vertical="top" wrapText="1"/>
    </xf>
    <xf numFmtId="0" fontId="19" fillId="0" borderId="11" xfId="0" applyFont="1" applyFill="1" applyBorder="1" applyAlignment="1">
      <alignment vertical="top" wrapText="1"/>
    </xf>
    <xf numFmtId="49" fontId="30" fillId="0" borderId="11" xfId="0" applyNumberFormat="1" applyFont="1" applyFill="1" applyBorder="1" applyAlignment="1">
      <alignment vertical="top" wrapText="1"/>
    </xf>
    <xf numFmtId="0" fontId="30" fillId="0" borderId="11" xfId="0" applyFont="1" applyFill="1" applyBorder="1" applyAlignment="1">
      <alignment vertical="top" wrapText="1"/>
    </xf>
    <xf numFmtId="0" fontId="17" fillId="0" borderId="0" xfId="0" applyFont="1" applyFill="1">
      <alignment vertical="center"/>
    </xf>
    <xf numFmtId="49" fontId="31" fillId="0" borderId="11" xfId="0" applyNumberFormat="1" applyFont="1" applyFill="1" applyBorder="1" applyAlignment="1">
      <alignment vertical="top" wrapText="1"/>
    </xf>
    <xf numFmtId="49" fontId="32" fillId="0" borderId="11" xfId="0" applyNumberFormat="1" applyFont="1" applyFill="1" applyBorder="1" applyAlignment="1">
      <alignment vertical="top" wrapText="1"/>
    </xf>
    <xf numFmtId="0" fontId="28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/>
    </xf>
    <xf numFmtId="0" fontId="29" fillId="0" borderId="1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10" borderId="5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7" fillId="0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22" fillId="7" borderId="13" xfId="0" applyNumberFormat="1" applyFont="1" applyFill="1" applyBorder="1" applyAlignment="1">
      <alignment horizontal="center" vertical="center" wrapText="1"/>
    </xf>
    <xf numFmtId="9" fontId="22" fillId="7" borderId="21" xfId="0" applyNumberFormat="1" applyFont="1" applyFill="1" applyBorder="1" applyAlignment="1">
      <alignment horizontal="center" vertical="center" wrapText="1"/>
    </xf>
    <xf numFmtId="10" fontId="22" fillId="7" borderId="13" xfId="0" applyNumberFormat="1" applyFont="1" applyFill="1" applyBorder="1" applyAlignment="1">
      <alignment horizontal="center" vertical="center" wrapText="1"/>
    </xf>
    <xf numFmtId="10" fontId="22" fillId="7" borderId="21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22" fillId="7" borderId="9" xfId="0" applyFont="1" applyFill="1" applyBorder="1" applyAlignment="1">
      <alignment horizontal="right" vertical="center" wrapText="1"/>
    </xf>
    <xf numFmtId="0" fontId="22" fillId="7" borderId="14" xfId="0" applyFont="1" applyFill="1" applyBorder="1" applyAlignment="1">
      <alignment horizontal="right" vertical="center" wrapText="1"/>
    </xf>
    <xf numFmtId="0" fontId="22" fillId="7" borderId="15" xfId="0" applyFont="1" applyFill="1" applyBorder="1" applyAlignment="1">
      <alignment horizontal="right" vertical="center" wrapText="1"/>
    </xf>
    <xf numFmtId="0" fontId="22" fillId="7" borderId="22" xfId="0" applyFont="1" applyFill="1" applyBorder="1" applyAlignment="1">
      <alignment horizontal="right" vertical="center" wrapText="1"/>
    </xf>
    <xf numFmtId="0" fontId="22" fillId="7" borderId="12" xfId="0" applyFont="1" applyFill="1" applyBorder="1" applyAlignment="1">
      <alignment horizontal="right" vertical="center" wrapText="1"/>
    </xf>
    <xf numFmtId="0" fontId="22" fillId="7" borderId="23" xfId="0" applyFont="1" applyFill="1" applyBorder="1" applyAlignment="1">
      <alignment horizontal="right" vertical="center" wrapText="1"/>
    </xf>
    <xf numFmtId="9" fontId="22" fillId="0" borderId="13" xfId="0" applyNumberFormat="1" applyFont="1" applyBorder="1" applyAlignment="1">
      <alignment horizontal="center" vertical="center" wrapText="1"/>
    </xf>
    <xf numFmtId="9" fontId="22" fillId="0" borderId="21" xfId="0" applyNumberFormat="1" applyFont="1" applyBorder="1" applyAlignment="1">
      <alignment horizontal="center" vertical="center" wrapText="1"/>
    </xf>
    <xf numFmtId="9" fontId="22" fillId="5" borderId="13" xfId="0" applyNumberFormat="1" applyFont="1" applyFill="1" applyBorder="1" applyAlignment="1">
      <alignment horizontal="center" vertical="center" wrapText="1"/>
    </xf>
    <xf numFmtId="9" fontId="22" fillId="5" borderId="21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2" fillId="5" borderId="21" xfId="0" applyFont="1" applyFill="1" applyBorder="1" applyAlignment="1">
      <alignment horizontal="center" vertical="center" wrapText="1"/>
    </xf>
    <xf numFmtId="10" fontId="22" fillId="5" borderId="13" xfId="0" applyNumberFormat="1" applyFont="1" applyFill="1" applyBorder="1" applyAlignment="1">
      <alignment horizontal="center" vertical="center" wrapText="1"/>
    </xf>
    <xf numFmtId="10" fontId="22" fillId="5" borderId="21" xfId="0" applyNumberFormat="1" applyFont="1" applyFill="1" applyBorder="1" applyAlignment="1">
      <alignment horizontal="center" vertical="center" wrapText="1"/>
    </xf>
    <xf numFmtId="10" fontId="22" fillId="0" borderId="13" xfId="0" applyNumberFormat="1" applyFont="1" applyBorder="1" applyAlignment="1">
      <alignment horizontal="center" vertical="center" wrapText="1"/>
    </xf>
    <xf numFmtId="10" fontId="22" fillId="0" borderId="21" xfId="0" applyNumberFormat="1" applyFont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center" vertical="center" wrapText="1"/>
    </xf>
    <xf numFmtId="0" fontId="22" fillId="7" borderId="18" xfId="0" applyFont="1" applyFill="1" applyBorder="1" applyAlignment="1">
      <alignment horizontal="center" vertical="center" wrapText="1"/>
    </xf>
    <xf numFmtId="0" fontId="22" fillId="7" borderId="19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0" fillId="0" borderId="12" xfId="0" applyBorder="1" applyAlignment="1">
      <alignment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7" borderId="16" xfId="0" applyFont="1" applyFill="1" applyBorder="1" applyAlignment="1">
      <alignment horizontal="center" vertical="center" wrapText="1"/>
    </xf>
    <xf numFmtId="0" fontId="22" fillId="7" borderId="21" xfId="0" applyFont="1" applyFill="1" applyBorder="1" applyAlignment="1">
      <alignment horizontal="center" vertical="center" wrapText="1"/>
    </xf>
  </cellXfs>
  <cellStyles count="6">
    <cellStyle name="一般" xfId="0" builtinId="0"/>
    <cellStyle name="一般 12" xfId="5"/>
    <cellStyle name="一般 2" xfId="2"/>
    <cellStyle name="一般 2 2" xfId="3"/>
    <cellStyle name="一般 3" xfId="4"/>
    <cellStyle name="千分位" xfId="1" builtin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圖片 1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" name="圖片 2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560294</xdr:colOff>
      <xdr:row>0</xdr:row>
      <xdr:rowOff>0</xdr:rowOff>
    </xdr:from>
    <xdr:to>
      <xdr:col>18</xdr:col>
      <xdr:colOff>181535</xdr:colOff>
      <xdr:row>0</xdr:row>
      <xdr:rowOff>47625</xdr:rowOff>
    </xdr:to>
    <xdr:pic>
      <xdr:nvPicPr>
        <xdr:cNvPr id="4" name="圖片 3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3494" y="0"/>
          <a:ext cx="230841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347382</xdr:colOff>
      <xdr:row>0</xdr:row>
      <xdr:rowOff>0</xdr:rowOff>
    </xdr:from>
    <xdr:to>
      <xdr:col>20</xdr:col>
      <xdr:colOff>606462</xdr:colOff>
      <xdr:row>0</xdr:row>
      <xdr:rowOff>47625</xdr:rowOff>
    </xdr:to>
    <xdr:pic>
      <xdr:nvPicPr>
        <xdr:cNvPr id="5" name="圖片 4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9382" y="0"/>
          <a:ext cx="25908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" name="圖片 5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7" name="圖片 6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8" name="圖片 7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9" name="圖片 8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0" name="圖片 9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" name="圖片 10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2" name="圖片 11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3" name="圖片 12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4" name="圖片 13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5" name="圖片 14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6" name="圖片 15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7" name="圖片 16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8" name="圖片 17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9" name="圖片 18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0" name="圖片 19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1" name="圖片 20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22" name="圖片 21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23" name="圖片 22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4" name="圖片 23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" name="圖片 24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26" name="圖片 25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27" name="圖片 26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8" name="圖片 27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9" name="圖片 28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30" name="圖片 29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31" name="圖片 30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2" name="圖片 31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3" name="圖片 32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34" name="圖片 33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5" name="圖片 34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6" name="圖片 35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37" name="圖片 36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38" name="圖片 37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9" name="圖片 38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0" name="圖片 39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41" name="圖片 40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42" name="圖片 41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3" name="圖片 42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4" name="圖片 43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45" name="圖片 44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46" name="圖片 45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7" name="圖片 46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8" name="圖片 47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49" name="圖片 48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50" name="圖片 49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1" name="圖片 50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2" name="圖片 51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53" name="圖片 52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54" name="圖片 53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5" name="圖片 54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6" name="圖片 55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57" name="圖片 56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58" name="圖片 57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9" name="圖片 58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0" name="圖片 59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61" name="圖片 60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62" name="圖片 61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3" name="圖片 62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4" name="圖片 63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65" name="圖片 64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66" name="圖片 65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7" name="圖片 66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8" name="圖片 67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69" name="圖片 68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70" name="圖片 69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71" name="圖片 70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72" name="圖片 71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73" name="圖片 72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74" name="圖片 73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75" name="圖片 74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76" name="圖片 75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77" name="圖片 76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78" name="圖片 77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79" name="圖片 78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0" name="圖片 79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81" name="圖片 80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82" name="圖片 81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3" name="圖片 82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4" name="圖片 83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85" name="圖片 84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86" name="圖片 85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7" name="圖片 86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8" name="圖片 87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89" name="圖片 88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90" name="圖片 89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91" name="圖片 90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92" name="圖片 91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93" name="圖片 92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94" name="圖片 93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95" name="圖片 94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96" name="圖片 95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97" name="圖片 96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98" name="圖片 97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99" name="圖片 98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00" name="圖片 99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01" name="圖片 100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02" name="圖片 101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03" name="圖片 102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04" name="圖片 103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05" name="圖片 104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06" name="圖片 105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07" name="圖片 106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08" name="圖片 107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09" name="圖片 108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10" name="圖片 109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1" name="圖片 110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2" name="圖片 111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13" name="圖片 112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14" name="圖片 113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5" name="圖片 114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6" name="圖片 115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17" name="圖片 116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18" name="圖片 117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9" name="圖片 118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0" name="圖片 119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21" name="圖片 120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22" name="圖片 121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3" name="圖片 122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4" name="圖片 123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25" name="圖片 124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26" name="圖片 125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7" name="圖片 126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8" name="圖片 127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29" name="圖片 128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30" name="圖片 129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31" name="圖片 130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32" name="圖片 131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33" name="圖片 132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34" name="圖片 133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35" name="圖片 134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36" name="圖片 135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37" name="圖片 136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38" name="圖片 137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39" name="圖片 138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40" name="圖片 139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41" name="圖片 140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47625</xdr:rowOff>
    </xdr:to>
    <xdr:pic>
      <xdr:nvPicPr>
        <xdr:cNvPr id="142" name="圖片 141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43" name="圖片 142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44" name="圖片 143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47625</xdr:rowOff>
    </xdr:to>
    <xdr:pic>
      <xdr:nvPicPr>
        <xdr:cNvPr id="145" name="圖片 144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47625</xdr:rowOff>
    </xdr:to>
    <xdr:pic>
      <xdr:nvPicPr>
        <xdr:cNvPr id="146" name="圖片 145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7642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82</xdr:row>
      <xdr:rowOff>9525</xdr:rowOff>
    </xdr:to>
    <xdr:pic>
      <xdr:nvPicPr>
        <xdr:cNvPr id="147" name="圖片 146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821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48" name="圖片 147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47625</xdr:rowOff>
    </xdr:to>
    <xdr:pic>
      <xdr:nvPicPr>
        <xdr:cNvPr id="149" name="圖片 148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47625</xdr:rowOff>
    </xdr:to>
    <xdr:pic>
      <xdr:nvPicPr>
        <xdr:cNvPr id="150" name="圖片 149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7642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82</xdr:row>
      <xdr:rowOff>9525</xdr:rowOff>
    </xdr:to>
    <xdr:pic>
      <xdr:nvPicPr>
        <xdr:cNvPr id="151" name="圖片 150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821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52" name="圖片 151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47625</xdr:rowOff>
    </xdr:to>
    <xdr:pic>
      <xdr:nvPicPr>
        <xdr:cNvPr id="153" name="圖片 152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47625</xdr:rowOff>
    </xdr:to>
    <xdr:pic>
      <xdr:nvPicPr>
        <xdr:cNvPr id="154" name="圖片 153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7642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82</xdr:row>
      <xdr:rowOff>9525</xdr:rowOff>
    </xdr:to>
    <xdr:pic>
      <xdr:nvPicPr>
        <xdr:cNvPr id="155" name="圖片 154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821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56" name="圖片 155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47625</xdr:rowOff>
    </xdr:to>
    <xdr:pic>
      <xdr:nvPicPr>
        <xdr:cNvPr id="157" name="圖片 156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47625</xdr:rowOff>
    </xdr:to>
    <xdr:pic>
      <xdr:nvPicPr>
        <xdr:cNvPr id="158" name="圖片 157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7642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82</xdr:row>
      <xdr:rowOff>9525</xdr:rowOff>
    </xdr:to>
    <xdr:pic>
      <xdr:nvPicPr>
        <xdr:cNvPr id="159" name="圖片 158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821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60" name="圖片 159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47625</xdr:rowOff>
    </xdr:to>
    <xdr:pic>
      <xdr:nvPicPr>
        <xdr:cNvPr id="161" name="圖片 160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47625</xdr:rowOff>
    </xdr:to>
    <xdr:pic>
      <xdr:nvPicPr>
        <xdr:cNvPr id="162" name="圖片 161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7642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82</xdr:row>
      <xdr:rowOff>9525</xdr:rowOff>
    </xdr:to>
    <xdr:pic>
      <xdr:nvPicPr>
        <xdr:cNvPr id="163" name="圖片 162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821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64" name="圖片 163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47625</xdr:rowOff>
    </xdr:to>
    <xdr:pic>
      <xdr:nvPicPr>
        <xdr:cNvPr id="165" name="圖片 164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47625</xdr:rowOff>
    </xdr:to>
    <xdr:pic>
      <xdr:nvPicPr>
        <xdr:cNvPr id="166" name="圖片 165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7642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82</xdr:row>
      <xdr:rowOff>9525</xdr:rowOff>
    </xdr:to>
    <xdr:pic>
      <xdr:nvPicPr>
        <xdr:cNvPr id="167" name="圖片 166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821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68" name="圖片 167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47625</xdr:rowOff>
    </xdr:to>
    <xdr:pic>
      <xdr:nvPicPr>
        <xdr:cNvPr id="169" name="圖片 168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47625</xdr:rowOff>
    </xdr:to>
    <xdr:pic>
      <xdr:nvPicPr>
        <xdr:cNvPr id="170" name="圖片 169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7642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82</xdr:row>
      <xdr:rowOff>9525</xdr:rowOff>
    </xdr:to>
    <xdr:pic>
      <xdr:nvPicPr>
        <xdr:cNvPr id="171" name="圖片 170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821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72" name="圖片 171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47625</xdr:rowOff>
    </xdr:to>
    <xdr:pic>
      <xdr:nvPicPr>
        <xdr:cNvPr id="173" name="圖片 172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47625</xdr:rowOff>
    </xdr:to>
    <xdr:pic>
      <xdr:nvPicPr>
        <xdr:cNvPr id="174" name="圖片 173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7642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82</xdr:row>
      <xdr:rowOff>9525</xdr:rowOff>
    </xdr:to>
    <xdr:pic>
      <xdr:nvPicPr>
        <xdr:cNvPr id="175" name="圖片 174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821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76" name="圖片 175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47625</xdr:rowOff>
    </xdr:to>
    <xdr:pic>
      <xdr:nvPicPr>
        <xdr:cNvPr id="177" name="圖片 176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47625</xdr:rowOff>
    </xdr:to>
    <xdr:pic>
      <xdr:nvPicPr>
        <xdr:cNvPr id="178" name="圖片 177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7642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82</xdr:row>
      <xdr:rowOff>9525</xdr:rowOff>
    </xdr:to>
    <xdr:pic>
      <xdr:nvPicPr>
        <xdr:cNvPr id="179" name="圖片 178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821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80" name="圖片 179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47625</xdr:rowOff>
    </xdr:to>
    <xdr:pic>
      <xdr:nvPicPr>
        <xdr:cNvPr id="181" name="圖片 180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47625</xdr:rowOff>
    </xdr:to>
    <xdr:pic>
      <xdr:nvPicPr>
        <xdr:cNvPr id="182" name="圖片 181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7642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82</xdr:row>
      <xdr:rowOff>9525</xdr:rowOff>
    </xdr:to>
    <xdr:pic>
      <xdr:nvPicPr>
        <xdr:cNvPr id="183" name="圖片 182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821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84" name="圖片 183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47625</xdr:rowOff>
    </xdr:to>
    <xdr:pic>
      <xdr:nvPicPr>
        <xdr:cNvPr id="185" name="圖片 184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47625</xdr:rowOff>
    </xdr:to>
    <xdr:pic>
      <xdr:nvPicPr>
        <xdr:cNvPr id="186" name="圖片 185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7642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82</xdr:row>
      <xdr:rowOff>9525</xdr:rowOff>
    </xdr:to>
    <xdr:pic>
      <xdr:nvPicPr>
        <xdr:cNvPr id="187" name="圖片 186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821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88" name="圖片 187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47625</xdr:rowOff>
    </xdr:to>
    <xdr:pic>
      <xdr:nvPicPr>
        <xdr:cNvPr id="189" name="圖片 188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47625</xdr:rowOff>
    </xdr:to>
    <xdr:pic>
      <xdr:nvPicPr>
        <xdr:cNvPr id="190" name="圖片 189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7642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82</xdr:row>
      <xdr:rowOff>9525</xdr:rowOff>
    </xdr:to>
    <xdr:pic>
      <xdr:nvPicPr>
        <xdr:cNvPr id="191" name="圖片 190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821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92" name="圖片 191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47625</xdr:rowOff>
    </xdr:to>
    <xdr:pic>
      <xdr:nvPicPr>
        <xdr:cNvPr id="193" name="圖片 192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47625</xdr:rowOff>
    </xdr:to>
    <xdr:pic>
      <xdr:nvPicPr>
        <xdr:cNvPr id="194" name="圖片 193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7642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82</xdr:row>
      <xdr:rowOff>9525</xdr:rowOff>
    </xdr:to>
    <xdr:pic>
      <xdr:nvPicPr>
        <xdr:cNvPr id="195" name="圖片 194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821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96" name="圖片 195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47625</xdr:rowOff>
    </xdr:to>
    <xdr:pic>
      <xdr:nvPicPr>
        <xdr:cNvPr id="197" name="圖片 196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47625</xdr:rowOff>
    </xdr:to>
    <xdr:pic>
      <xdr:nvPicPr>
        <xdr:cNvPr id="198" name="圖片 197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76420"/>
          <a:ext cx="3048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82</xdr:row>
      <xdr:rowOff>9525</xdr:rowOff>
    </xdr:to>
    <xdr:pic>
      <xdr:nvPicPr>
        <xdr:cNvPr id="199" name="圖片 198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821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</xdr:colOff>
      <xdr:row>3</xdr:row>
      <xdr:rowOff>7620</xdr:rowOff>
    </xdr:to>
    <xdr:pic>
      <xdr:nvPicPr>
        <xdr:cNvPr id="200" name="圖片 199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45720</xdr:rowOff>
    </xdr:to>
    <xdr:pic>
      <xdr:nvPicPr>
        <xdr:cNvPr id="201" name="圖片 200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"/>
          <a:ext cx="30480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45720</xdr:rowOff>
    </xdr:to>
    <xdr:pic>
      <xdr:nvPicPr>
        <xdr:cNvPr id="202" name="圖片 201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76420"/>
          <a:ext cx="30480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7620</xdr:colOff>
      <xdr:row>82</xdr:row>
      <xdr:rowOff>7620</xdr:rowOff>
    </xdr:to>
    <xdr:pic>
      <xdr:nvPicPr>
        <xdr:cNvPr id="203" name="圖片 202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821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</xdr:colOff>
      <xdr:row>3</xdr:row>
      <xdr:rowOff>7620</xdr:rowOff>
    </xdr:to>
    <xdr:pic>
      <xdr:nvPicPr>
        <xdr:cNvPr id="204" name="圖片 203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45720</xdr:rowOff>
    </xdr:to>
    <xdr:pic>
      <xdr:nvPicPr>
        <xdr:cNvPr id="205" name="圖片 204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"/>
          <a:ext cx="30480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45720</xdr:rowOff>
    </xdr:to>
    <xdr:pic>
      <xdr:nvPicPr>
        <xdr:cNvPr id="206" name="圖片 205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76420"/>
          <a:ext cx="30480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7620</xdr:colOff>
      <xdr:row>82</xdr:row>
      <xdr:rowOff>7620</xdr:rowOff>
    </xdr:to>
    <xdr:pic>
      <xdr:nvPicPr>
        <xdr:cNvPr id="207" name="圖片 206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821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</xdr:colOff>
      <xdr:row>3</xdr:row>
      <xdr:rowOff>7620</xdr:rowOff>
    </xdr:to>
    <xdr:pic>
      <xdr:nvPicPr>
        <xdr:cNvPr id="208" name="圖片 207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45720</xdr:rowOff>
    </xdr:to>
    <xdr:pic>
      <xdr:nvPicPr>
        <xdr:cNvPr id="209" name="圖片 208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"/>
          <a:ext cx="30480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45720</xdr:rowOff>
    </xdr:to>
    <xdr:pic>
      <xdr:nvPicPr>
        <xdr:cNvPr id="210" name="圖片 209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76420"/>
          <a:ext cx="30480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7620</xdr:colOff>
      <xdr:row>82</xdr:row>
      <xdr:rowOff>7620</xdr:rowOff>
    </xdr:to>
    <xdr:pic>
      <xdr:nvPicPr>
        <xdr:cNvPr id="211" name="圖片 210" descr="http://pgm.bmw.com.tw/mng/image/temp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821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LES%20KPI_2016_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654;&#26447;&#23560;&#21312;/SALES%20&#21517;&#21934;_201602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-1213第二週"/>
      <sheetName val="KPI-1211第一週"/>
      <sheetName val="成交客戶(訂車)-12"/>
      <sheetName val="試乘-11"/>
      <sheetName val="新增-1213"/>
      <sheetName val="聯繫率有望+現有"/>
      <sheetName val="1213"/>
      <sheetName val="CRM聯繫_"/>
      <sheetName val="工作表2"/>
    </sheetNames>
    <sheetDataSet>
      <sheetData sheetId="0"/>
      <sheetData sheetId="1"/>
      <sheetData sheetId="2">
        <row r="1">
          <cell r="Z1" t="str">
            <v>備註</v>
          </cell>
        </row>
        <row r="15">
          <cell r="Z15" t="str">
            <v>大宗-葡眾</v>
          </cell>
        </row>
        <row r="28">
          <cell r="Z28" t="str">
            <v>1703</v>
          </cell>
        </row>
        <row r="32">
          <cell r="Z32" t="str">
            <v>M2 CS/台灣尚未生產</v>
          </cell>
        </row>
        <row r="55">
          <cell r="Z55" t="str">
            <v>1702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工作表2"/>
      <sheetName val="工作表3"/>
      <sheetName val="工作表4"/>
    </sheetNames>
    <sheetDataSet>
      <sheetData sheetId="0" refreshError="1">
        <row r="1">
          <cell r="B1" t="str">
            <v>銷售人員</v>
          </cell>
          <cell r="C1" t="str">
            <v>職稱</v>
          </cell>
          <cell r="D1" t="str">
            <v>台北依德</v>
          </cell>
          <cell r="E1" t="str">
            <v>課別</v>
          </cell>
        </row>
        <row r="2">
          <cell r="B2" t="str">
            <v>蕭敏聰</v>
          </cell>
          <cell r="C2" t="str">
            <v>經理</v>
          </cell>
          <cell r="D2" t="str">
            <v>台北依德</v>
          </cell>
          <cell r="E2" t="str">
            <v>行銷業務部</v>
          </cell>
        </row>
        <row r="3">
          <cell r="B3" t="str">
            <v>謝中堅</v>
          </cell>
          <cell r="C3" t="str">
            <v>行銷專員</v>
          </cell>
          <cell r="D3" t="str">
            <v>台北依德</v>
          </cell>
          <cell r="E3" t="str">
            <v>行銷業務部</v>
          </cell>
        </row>
        <row r="4">
          <cell r="B4" t="str">
            <v>郭天南</v>
          </cell>
          <cell r="C4" t="str">
            <v>行銷專員</v>
          </cell>
          <cell r="D4" t="str">
            <v>台北依德</v>
          </cell>
          <cell r="E4" t="str">
            <v>行銷業務部</v>
          </cell>
        </row>
        <row r="5">
          <cell r="B5" t="str">
            <v>陳雅婷</v>
          </cell>
          <cell r="C5" t="str">
            <v>行銷專員</v>
          </cell>
          <cell r="D5" t="str">
            <v>台北依德</v>
          </cell>
          <cell r="E5" t="str">
            <v>行銷業務部</v>
          </cell>
        </row>
        <row r="6">
          <cell r="B6" t="str">
            <v>張哲彰</v>
          </cell>
          <cell r="C6" t="str">
            <v>經理</v>
          </cell>
          <cell r="D6" t="str">
            <v>台北依德</v>
          </cell>
          <cell r="E6" t="str">
            <v>營一課</v>
          </cell>
        </row>
        <row r="7">
          <cell r="B7" t="str">
            <v>梁大民</v>
          </cell>
          <cell r="C7" t="str">
            <v>銷售經理</v>
          </cell>
          <cell r="D7" t="str">
            <v>台北依德</v>
          </cell>
          <cell r="E7" t="str">
            <v>營一課</v>
          </cell>
        </row>
        <row r="8">
          <cell r="B8" t="str">
            <v>凌大偉</v>
          </cell>
          <cell r="C8" t="str">
            <v>銷售顧問</v>
          </cell>
          <cell r="D8" t="str">
            <v>台北依德</v>
          </cell>
          <cell r="E8" t="str">
            <v>營一課</v>
          </cell>
        </row>
        <row r="9">
          <cell r="B9" t="str">
            <v>林柏霖</v>
          </cell>
          <cell r="C9" t="str">
            <v>銷售顧問</v>
          </cell>
          <cell r="D9" t="str">
            <v>台北依德</v>
          </cell>
          <cell r="E9" t="str">
            <v>營一課</v>
          </cell>
        </row>
        <row r="10">
          <cell r="B10" t="str">
            <v>陳龍雲</v>
          </cell>
          <cell r="C10" t="str">
            <v>銷售顧問</v>
          </cell>
          <cell r="D10" t="str">
            <v>台北依德</v>
          </cell>
          <cell r="E10" t="str">
            <v>營一課</v>
          </cell>
        </row>
        <row r="11">
          <cell r="B11" t="str">
            <v>張健宏</v>
          </cell>
          <cell r="C11" t="str">
            <v>銷售顧問</v>
          </cell>
          <cell r="D11" t="str">
            <v>台北依德</v>
          </cell>
          <cell r="E11" t="str">
            <v>營一課</v>
          </cell>
        </row>
        <row r="12">
          <cell r="B12" t="str">
            <v>王裕明</v>
          </cell>
          <cell r="C12" t="str">
            <v>銷售顧問</v>
          </cell>
          <cell r="D12" t="str">
            <v>台北依德</v>
          </cell>
          <cell r="E12" t="str">
            <v>營一課</v>
          </cell>
        </row>
        <row r="13">
          <cell r="B13" t="str">
            <v>蘇士文</v>
          </cell>
          <cell r="C13" t="str">
            <v>銷售顧問</v>
          </cell>
          <cell r="D13" t="str">
            <v>台北依德</v>
          </cell>
          <cell r="E13" t="str">
            <v>營一課</v>
          </cell>
        </row>
        <row r="14">
          <cell r="B14" t="str">
            <v>盧培育</v>
          </cell>
          <cell r="C14" t="str">
            <v>銷售顧問</v>
          </cell>
          <cell r="D14" t="str">
            <v>台北依德</v>
          </cell>
          <cell r="E14" t="str">
            <v>營一課</v>
          </cell>
        </row>
        <row r="15">
          <cell r="B15" t="str">
            <v>田鎮源</v>
          </cell>
          <cell r="C15" t="str">
            <v>銷售顧問</v>
          </cell>
          <cell r="D15" t="str">
            <v>台北依德</v>
          </cell>
          <cell r="E15" t="str">
            <v>營一課</v>
          </cell>
        </row>
        <row r="16">
          <cell r="B16" t="str">
            <v>花志明</v>
          </cell>
          <cell r="C16" t="str">
            <v>銷售顧問</v>
          </cell>
          <cell r="D16" t="str">
            <v>台北依德</v>
          </cell>
          <cell r="E16" t="str">
            <v>營一課</v>
          </cell>
        </row>
        <row r="17">
          <cell r="B17" t="str">
            <v>沈致皞</v>
          </cell>
          <cell r="C17" t="str">
            <v>銷售顧問</v>
          </cell>
          <cell r="D17" t="str">
            <v>台北依德</v>
          </cell>
          <cell r="E17" t="str">
            <v>營一課</v>
          </cell>
        </row>
        <row r="18">
          <cell r="B18" t="str">
            <v>梁志龍</v>
          </cell>
          <cell r="C18" t="str">
            <v>經理</v>
          </cell>
          <cell r="D18" t="str">
            <v>台北依德</v>
          </cell>
          <cell r="E18" t="str">
            <v>營二課</v>
          </cell>
        </row>
        <row r="19">
          <cell r="B19" t="str">
            <v>林陳郎</v>
          </cell>
          <cell r="C19" t="str">
            <v>銷售顧問</v>
          </cell>
          <cell r="D19" t="str">
            <v>台北依德</v>
          </cell>
          <cell r="E19" t="str">
            <v>營二課</v>
          </cell>
        </row>
        <row r="20">
          <cell r="B20" t="str">
            <v>王慶儒</v>
          </cell>
          <cell r="C20" t="str">
            <v>銷售顧問</v>
          </cell>
          <cell r="D20" t="str">
            <v>台北依德</v>
          </cell>
          <cell r="E20" t="str">
            <v>營二課</v>
          </cell>
        </row>
        <row r="21">
          <cell r="B21" t="str">
            <v>張昇文</v>
          </cell>
          <cell r="C21" t="str">
            <v>銷售顧問</v>
          </cell>
          <cell r="D21" t="str">
            <v>台北依德</v>
          </cell>
          <cell r="E21" t="str">
            <v>營二課</v>
          </cell>
        </row>
        <row r="22">
          <cell r="B22" t="str">
            <v>林政勳</v>
          </cell>
          <cell r="C22" t="str">
            <v>銷售顧問</v>
          </cell>
          <cell r="D22" t="str">
            <v>台北依德</v>
          </cell>
          <cell r="E22" t="str">
            <v>營二課</v>
          </cell>
        </row>
        <row r="23">
          <cell r="B23" t="str">
            <v>陳維德</v>
          </cell>
          <cell r="C23" t="str">
            <v>銷售顧問</v>
          </cell>
          <cell r="D23" t="str">
            <v>台北依德</v>
          </cell>
          <cell r="E23" t="str">
            <v>營二課</v>
          </cell>
        </row>
        <row r="24">
          <cell r="B24" t="str">
            <v>王冠賢</v>
          </cell>
          <cell r="C24" t="str">
            <v>銷售顧問</v>
          </cell>
          <cell r="D24" t="str">
            <v>台北依德</v>
          </cell>
          <cell r="E24" t="str">
            <v>營二課</v>
          </cell>
        </row>
        <row r="25">
          <cell r="B25" t="str">
            <v>陳秉宏</v>
          </cell>
          <cell r="C25" t="str">
            <v>銷售顧問</v>
          </cell>
          <cell r="D25" t="str">
            <v>台北依德</v>
          </cell>
          <cell r="E25" t="str">
            <v>營二課</v>
          </cell>
        </row>
        <row r="26">
          <cell r="B26" t="str">
            <v>戴子貽</v>
          </cell>
          <cell r="C26" t="str">
            <v>銷售顧問</v>
          </cell>
          <cell r="D26" t="str">
            <v>台北依德</v>
          </cell>
          <cell r="E26" t="str">
            <v>營二課</v>
          </cell>
        </row>
        <row r="27">
          <cell r="B27" t="str">
            <v>林瑞銘</v>
          </cell>
          <cell r="C27" t="str">
            <v>銷售顧問</v>
          </cell>
          <cell r="D27" t="str">
            <v>台北依德</v>
          </cell>
          <cell r="E27" t="str">
            <v>營二課</v>
          </cell>
        </row>
        <row r="28">
          <cell r="B28" t="str">
            <v>李坤霖</v>
          </cell>
          <cell r="C28" t="str">
            <v>銷售顧問</v>
          </cell>
          <cell r="D28" t="str">
            <v>台北依德</v>
          </cell>
          <cell r="E28" t="str">
            <v>營二課</v>
          </cell>
        </row>
        <row r="29">
          <cell r="B29" t="str">
            <v>董毅航</v>
          </cell>
          <cell r="C29" t="str">
            <v>銷售顧問</v>
          </cell>
          <cell r="D29" t="str">
            <v>台北依德</v>
          </cell>
          <cell r="E29" t="str">
            <v>營二課</v>
          </cell>
        </row>
        <row r="30">
          <cell r="B30" t="str">
            <v>周嘉南</v>
          </cell>
          <cell r="C30" t="str">
            <v>經理</v>
          </cell>
          <cell r="D30" t="str">
            <v>台北依德</v>
          </cell>
          <cell r="E30" t="str">
            <v>營三課</v>
          </cell>
        </row>
        <row r="31">
          <cell r="B31" t="str">
            <v>黃盛緯</v>
          </cell>
          <cell r="C31" t="str">
            <v>銷售顧問</v>
          </cell>
          <cell r="D31" t="str">
            <v>台北依德</v>
          </cell>
          <cell r="E31" t="str">
            <v>營三課</v>
          </cell>
        </row>
        <row r="32">
          <cell r="B32" t="str">
            <v>簡志勳</v>
          </cell>
          <cell r="C32" t="str">
            <v>銷售顧問</v>
          </cell>
          <cell r="D32" t="str">
            <v>台北依德</v>
          </cell>
          <cell r="E32" t="str">
            <v>營三課</v>
          </cell>
        </row>
        <row r="33">
          <cell r="B33" t="str">
            <v>賈勇華</v>
          </cell>
          <cell r="C33" t="str">
            <v>銷售顧問</v>
          </cell>
          <cell r="D33" t="str">
            <v>台北依德</v>
          </cell>
          <cell r="E33" t="str">
            <v>營三課</v>
          </cell>
        </row>
        <row r="34">
          <cell r="B34" t="str">
            <v>郭力嘉</v>
          </cell>
          <cell r="C34" t="str">
            <v>銷售顧問</v>
          </cell>
          <cell r="D34" t="str">
            <v>台北依德</v>
          </cell>
          <cell r="E34" t="str">
            <v>營三課</v>
          </cell>
        </row>
        <row r="35">
          <cell r="B35" t="str">
            <v>鄭英彥</v>
          </cell>
          <cell r="C35" t="str">
            <v>銷售顧問</v>
          </cell>
          <cell r="D35" t="str">
            <v>台北依德</v>
          </cell>
          <cell r="E35" t="str">
            <v>營三課</v>
          </cell>
        </row>
        <row r="36">
          <cell r="B36" t="str">
            <v>林謙慶</v>
          </cell>
          <cell r="C36" t="str">
            <v>銷售顧問</v>
          </cell>
          <cell r="D36" t="str">
            <v>台北依德</v>
          </cell>
          <cell r="E36" t="str">
            <v>營三課</v>
          </cell>
        </row>
        <row r="37">
          <cell r="B37" t="str">
            <v>林芳明</v>
          </cell>
          <cell r="C37" t="str">
            <v>銷售顧問</v>
          </cell>
          <cell r="D37" t="str">
            <v>台北依德</v>
          </cell>
          <cell r="E37" t="str">
            <v>營三課</v>
          </cell>
        </row>
        <row r="38">
          <cell r="B38" t="str">
            <v>李玄璸</v>
          </cell>
          <cell r="C38" t="str">
            <v>銷售顧問</v>
          </cell>
          <cell r="D38" t="str">
            <v>台北依德</v>
          </cell>
          <cell r="E38" t="str">
            <v>營三課</v>
          </cell>
        </row>
        <row r="39">
          <cell r="B39" t="str">
            <v>黃錦祥</v>
          </cell>
          <cell r="C39" t="str">
            <v>銷售顧問</v>
          </cell>
          <cell r="D39" t="str">
            <v>台北依德</v>
          </cell>
          <cell r="E39" t="str">
            <v>營三課</v>
          </cell>
        </row>
        <row r="40">
          <cell r="B40" t="str">
            <v>鍾岳霖</v>
          </cell>
          <cell r="C40" t="str">
            <v>銷售顧問</v>
          </cell>
          <cell r="D40" t="str">
            <v>台北依德</v>
          </cell>
          <cell r="E40" t="str">
            <v>營三課</v>
          </cell>
        </row>
        <row r="41">
          <cell r="B41" t="str">
            <v>高永照</v>
          </cell>
          <cell r="C41" t="str">
            <v>銷售顧問</v>
          </cell>
          <cell r="D41" t="str">
            <v>台北依德</v>
          </cell>
          <cell r="E41" t="str">
            <v>營三課</v>
          </cell>
        </row>
        <row r="42">
          <cell r="B42" t="str">
            <v>黃翠暖</v>
          </cell>
          <cell r="C42" t="str">
            <v>主任</v>
          </cell>
          <cell r="D42" t="str">
            <v>台北依德</v>
          </cell>
          <cell r="E42" t="str">
            <v>展間客服組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</row>
        <row r="45">
          <cell r="B45">
            <v>0</v>
          </cell>
          <cell r="E45">
            <v>0</v>
          </cell>
        </row>
        <row r="46">
          <cell r="B46">
            <v>0</v>
          </cell>
          <cell r="E46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8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26" sqref="G26"/>
    </sheetView>
  </sheetViews>
  <sheetFormatPr defaultColWidth="9" defaultRowHeight="15"/>
  <cols>
    <col min="1" max="1" width="9" style="8"/>
    <col min="2" max="2" width="10" style="16" bestFit="1" customWidth="1"/>
    <col min="3" max="5" width="10.77734375" style="6" customWidth="1"/>
    <col min="6" max="6" width="10.77734375" style="7" customWidth="1"/>
    <col min="7" max="8" width="13.33203125" style="6" customWidth="1"/>
    <col min="9" max="9" width="13.33203125" style="7" customWidth="1"/>
    <col min="10" max="10" width="11.6640625" style="7" hidden="1" customWidth="1"/>
    <col min="11" max="12" width="11.77734375" style="6" customWidth="1"/>
    <col min="13" max="13" width="11.77734375" style="7" customWidth="1"/>
    <col min="14" max="14" width="12.44140625" style="7" hidden="1" customWidth="1"/>
    <col min="15" max="18" width="10.77734375" style="6" customWidth="1"/>
    <col min="19" max="19" width="10.77734375" style="7" customWidth="1"/>
    <col min="20" max="16384" width="9" style="6"/>
  </cols>
  <sheetData>
    <row r="1" spans="1:19" s="5" customFormat="1" ht="38.25" customHeight="1">
      <c r="A1" s="2" t="s">
        <v>164</v>
      </c>
      <c r="B1" s="10"/>
      <c r="C1" s="1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s="5" customFormat="1" ht="34.5" customHeight="1">
      <c r="A2" s="100" t="s">
        <v>50</v>
      </c>
      <c r="B2" s="100" t="s">
        <v>49</v>
      </c>
      <c r="C2" s="102" t="s">
        <v>9</v>
      </c>
      <c r="D2" s="103"/>
      <c r="E2" s="103"/>
      <c r="F2" s="103"/>
      <c r="G2" s="102" t="s">
        <v>7</v>
      </c>
      <c r="H2" s="103"/>
      <c r="I2" s="103"/>
      <c r="J2" s="104"/>
      <c r="K2" s="102" t="s">
        <v>8</v>
      </c>
      <c r="L2" s="103"/>
      <c r="M2" s="103"/>
      <c r="N2" s="104"/>
      <c r="O2" s="105" t="s">
        <v>6</v>
      </c>
      <c r="P2" s="105"/>
      <c r="Q2" s="105"/>
      <c r="R2" s="105"/>
      <c r="S2" s="105"/>
    </row>
    <row r="3" spans="1:19" s="39" customFormat="1" ht="30">
      <c r="A3" s="101"/>
      <c r="B3" s="101"/>
      <c r="C3" s="12" t="s">
        <v>61</v>
      </c>
      <c r="D3" s="22" t="s">
        <v>63</v>
      </c>
      <c r="E3" s="22" t="s">
        <v>59</v>
      </c>
      <c r="F3" s="37" t="s">
        <v>60</v>
      </c>
      <c r="G3" s="38" t="s">
        <v>61</v>
      </c>
      <c r="H3" s="38" t="s">
        <v>62</v>
      </c>
      <c r="I3" s="37" t="s">
        <v>60</v>
      </c>
      <c r="J3" s="37" t="s">
        <v>58</v>
      </c>
      <c r="K3" s="38" t="s">
        <v>61</v>
      </c>
      <c r="L3" s="38" t="s">
        <v>62</v>
      </c>
      <c r="M3" s="37" t="s">
        <v>60</v>
      </c>
      <c r="N3" s="37" t="s">
        <v>58</v>
      </c>
      <c r="O3" s="38" t="s">
        <v>61</v>
      </c>
      <c r="P3" s="38" t="s">
        <v>62</v>
      </c>
      <c r="Q3" s="75" t="s">
        <v>165</v>
      </c>
      <c r="R3" s="38" t="s">
        <v>105</v>
      </c>
      <c r="S3" s="37" t="s">
        <v>60</v>
      </c>
    </row>
    <row r="4" spans="1:19">
      <c r="A4" s="96" t="s">
        <v>0</v>
      </c>
      <c r="B4" s="49" t="s">
        <v>106</v>
      </c>
      <c r="C4" s="9">
        <v>4</v>
      </c>
      <c r="D4" s="9">
        <v>0</v>
      </c>
      <c r="E4" s="35">
        <v>0</v>
      </c>
      <c r="F4" s="20">
        <f>IF(E4="",0,E4/C4)</f>
        <v>0</v>
      </c>
      <c r="G4" s="9">
        <f t="shared" ref="G4:G13" si="0">IF(E4&gt;(C4-1),IF((C4-D4)&lt;2,10,(C4-D4)*5)*0.6,IF((C4-D4)&lt;2,10,(C4-D4)*5))</f>
        <v>20</v>
      </c>
      <c r="H4" s="9">
        <f>COUNTIF('(有望系統)_新增'!B:B,B4)</f>
        <v>0</v>
      </c>
      <c r="I4" s="20">
        <f>IF(G4=0,0,H4/G4)</f>
        <v>0</v>
      </c>
      <c r="J4" s="34">
        <f t="shared" ref="J4:J13" si="1">IF(E4&gt;(C4-D4-1),0,IF(H4&lt;G4,(G4-H4)*1000,0))</f>
        <v>20000</v>
      </c>
      <c r="K4" s="9">
        <f t="shared" ref="K4:K13" si="2">ROUNDDOWN(G4*0.7,0)</f>
        <v>14</v>
      </c>
      <c r="L4" s="9">
        <f>COUNTIFS('(手KEY資料)_試乘'!B:B,B4,'(手KEY資料)_試乘'!I:I,"行程預約")</f>
        <v>0</v>
      </c>
      <c r="M4" s="20">
        <f>IF(K4=0,0,L4/K4)</f>
        <v>0</v>
      </c>
      <c r="N4" s="34">
        <f t="shared" ref="N4:N13" si="3">IF(E4&gt;(C4-D4),0,IF(L4&lt;K4,(K4-L4)*1000,0))</f>
        <v>14000</v>
      </c>
      <c r="O4" s="18">
        <v>160</v>
      </c>
      <c r="P4" s="18">
        <f>Q4+R4</f>
        <v>13</v>
      </c>
      <c r="Q4" s="18">
        <f>COUNTIF('(有望系統)_聯繫率有望+現有'!D:D,$B4)</f>
        <v>0</v>
      </c>
      <c r="R4" s="18">
        <f>'(有望系統)_CRM聯繫'!D13</f>
        <v>13</v>
      </c>
      <c r="S4" s="20">
        <f>P4/O4</f>
        <v>8.1250000000000003E-2</v>
      </c>
    </row>
    <row r="5" spans="1:19">
      <c r="A5" s="97"/>
      <c r="B5" s="49" t="s">
        <v>107</v>
      </c>
      <c r="C5" s="9">
        <v>4</v>
      </c>
      <c r="D5" s="25">
        <v>1</v>
      </c>
      <c r="E5" s="35">
        <f>COUNTIF('(章先生系統)_成交客戶表'!H:H,B5)</f>
        <v>0</v>
      </c>
      <c r="F5" s="20">
        <f t="shared" ref="F5:F40" si="4">IF(E5="",0,E5/C5)</f>
        <v>0</v>
      </c>
      <c r="G5" s="9">
        <f t="shared" si="0"/>
        <v>15</v>
      </c>
      <c r="H5" s="9">
        <f>COUNTIF('(有望系統)_新增'!B:B,B5)</f>
        <v>0</v>
      </c>
      <c r="I5" s="20">
        <f t="shared" ref="I5:I40" si="5">IF(G5=0,0,H5/G5)</f>
        <v>0</v>
      </c>
      <c r="J5" s="34">
        <f t="shared" si="1"/>
        <v>15000</v>
      </c>
      <c r="K5" s="9">
        <f t="shared" si="2"/>
        <v>10</v>
      </c>
      <c r="L5" s="9">
        <f>COUNTIFS('(手KEY資料)_試乘'!B:B,B5,'(手KEY資料)_試乘'!I:I,"行程預約")</f>
        <v>0</v>
      </c>
      <c r="M5" s="20">
        <f t="shared" ref="M5:M40" si="6">IF(K5=0,0,L5/K5)</f>
        <v>0</v>
      </c>
      <c r="N5" s="34">
        <f t="shared" si="3"/>
        <v>10000</v>
      </c>
      <c r="O5" s="18">
        <v>160</v>
      </c>
      <c r="P5" s="18">
        <f t="shared" ref="P5:P13" si="7">Q5+R5</f>
        <v>13</v>
      </c>
      <c r="Q5" s="18">
        <f>COUNTIF('(有望系統)_聯繫率有望+現有'!D:D,$B5)</f>
        <v>0</v>
      </c>
      <c r="R5" s="18">
        <f>'(有望系統)_CRM聯繫'!D17</f>
        <v>13</v>
      </c>
      <c r="S5" s="20">
        <f t="shared" ref="S5:S40" si="8">P5/O5</f>
        <v>8.1250000000000003E-2</v>
      </c>
    </row>
    <row r="6" spans="1:19">
      <c r="A6" s="97"/>
      <c r="B6" s="49" t="s">
        <v>108</v>
      </c>
      <c r="C6" s="9">
        <v>4</v>
      </c>
      <c r="D6" s="9">
        <v>1</v>
      </c>
      <c r="E6" s="9">
        <f>COUNTIF('(章先生系統)_成交客戶表'!H:H,B6)</f>
        <v>0</v>
      </c>
      <c r="F6" s="20">
        <f t="shared" si="4"/>
        <v>0</v>
      </c>
      <c r="G6" s="9">
        <f t="shared" si="0"/>
        <v>15</v>
      </c>
      <c r="H6" s="9">
        <f>COUNTIF('(有望系統)_新增'!B:B,B6)</f>
        <v>0</v>
      </c>
      <c r="I6" s="20">
        <f t="shared" si="5"/>
        <v>0</v>
      </c>
      <c r="J6" s="34">
        <f t="shared" si="1"/>
        <v>15000</v>
      </c>
      <c r="K6" s="9">
        <f t="shared" si="2"/>
        <v>10</v>
      </c>
      <c r="L6" s="9">
        <f>COUNTIFS('(手KEY資料)_試乘'!B:B,B6,'(手KEY資料)_試乘'!I:I,"行程預約")</f>
        <v>0</v>
      </c>
      <c r="M6" s="20">
        <f t="shared" si="6"/>
        <v>0</v>
      </c>
      <c r="N6" s="34">
        <f t="shared" si="3"/>
        <v>10000</v>
      </c>
      <c r="O6" s="18">
        <v>160</v>
      </c>
      <c r="P6" s="18">
        <f t="shared" si="7"/>
        <v>17</v>
      </c>
      <c r="Q6" s="18">
        <f>COUNTIF('(有望系統)_聯繫率有望+現有'!D:D,$B6)</f>
        <v>0</v>
      </c>
      <c r="R6" s="18">
        <f>'(有望系統)_CRM聯繫'!D21</f>
        <v>17</v>
      </c>
      <c r="S6" s="20">
        <f t="shared" si="8"/>
        <v>0.10625</v>
      </c>
    </row>
    <row r="7" spans="1:19">
      <c r="A7" s="97"/>
      <c r="B7" s="49" t="s">
        <v>109</v>
      </c>
      <c r="C7" s="9">
        <v>4</v>
      </c>
      <c r="D7" s="9">
        <v>1</v>
      </c>
      <c r="E7" s="9">
        <f>COUNTIF('(章先生系統)_成交客戶表'!H:H,#REF!)</f>
        <v>0</v>
      </c>
      <c r="F7" s="20">
        <f t="shared" si="4"/>
        <v>0</v>
      </c>
      <c r="G7" s="9">
        <f t="shared" si="0"/>
        <v>15</v>
      </c>
      <c r="H7" s="9">
        <f>COUNTIF('(有望系統)_新增'!B:B,#REF!)</f>
        <v>0</v>
      </c>
      <c r="I7" s="20">
        <f t="shared" si="5"/>
        <v>0</v>
      </c>
      <c r="J7" s="34">
        <f t="shared" si="1"/>
        <v>15000</v>
      </c>
      <c r="K7" s="9">
        <f t="shared" si="2"/>
        <v>10</v>
      </c>
      <c r="L7" s="9">
        <f>COUNTIFS('(手KEY資料)_試乘'!B:B,B7,'(手KEY資料)_試乘'!I:I,"行程預約")</f>
        <v>0</v>
      </c>
      <c r="M7" s="20">
        <f t="shared" si="6"/>
        <v>0</v>
      </c>
      <c r="N7" s="34">
        <f t="shared" si="3"/>
        <v>10000</v>
      </c>
      <c r="O7" s="18">
        <v>160</v>
      </c>
      <c r="P7" s="18">
        <f t="shared" si="7"/>
        <v>18</v>
      </c>
      <c r="Q7" s="18">
        <f>COUNTIF('(有望系統)_聯繫率有望+現有'!D:D,$B7)</f>
        <v>0</v>
      </c>
      <c r="R7" s="18">
        <f>'(有望系統)_CRM聯繫'!D11</f>
        <v>18</v>
      </c>
      <c r="S7" s="20">
        <f t="shared" si="8"/>
        <v>0.1125</v>
      </c>
    </row>
    <row r="8" spans="1:19">
      <c r="A8" s="97"/>
      <c r="B8" s="49" t="s">
        <v>110</v>
      </c>
      <c r="C8" s="9">
        <v>4</v>
      </c>
      <c r="D8" s="9">
        <v>5</v>
      </c>
      <c r="E8" s="9">
        <f>COUNTIF('(章先生系統)_成交客戶表'!H:H,B7)</f>
        <v>0</v>
      </c>
      <c r="F8" s="20">
        <f t="shared" si="4"/>
        <v>0</v>
      </c>
      <c r="G8" s="9">
        <f t="shared" si="0"/>
        <v>10</v>
      </c>
      <c r="H8" s="9">
        <f>COUNTIF('(有望系統)_新增'!B:B,B7)</f>
        <v>0</v>
      </c>
      <c r="I8" s="20">
        <f t="shared" si="5"/>
        <v>0</v>
      </c>
      <c r="J8" s="34">
        <f t="shared" si="1"/>
        <v>0</v>
      </c>
      <c r="K8" s="9">
        <f t="shared" si="2"/>
        <v>7</v>
      </c>
      <c r="L8" s="9">
        <f>COUNTIFS('(手KEY資料)_試乘'!B:B,B8,'(手KEY資料)_試乘'!I:I,"行程預約")</f>
        <v>0</v>
      </c>
      <c r="M8" s="20">
        <f t="shared" si="6"/>
        <v>0</v>
      </c>
      <c r="N8" s="34">
        <f t="shared" si="3"/>
        <v>0</v>
      </c>
      <c r="O8" s="18">
        <v>160</v>
      </c>
      <c r="P8" s="18">
        <f t="shared" si="7"/>
        <v>11</v>
      </c>
      <c r="Q8" s="18">
        <f>COUNTIF('(有望系統)_聯繫率有望+現有'!D:D,$B8)</f>
        <v>0</v>
      </c>
      <c r="R8" s="18">
        <f>'(有望系統)_CRM聯繫'!D15</f>
        <v>11</v>
      </c>
      <c r="S8" s="20">
        <f t="shared" si="8"/>
        <v>6.8750000000000006E-2</v>
      </c>
    </row>
    <row r="9" spans="1:19">
      <c r="A9" s="97"/>
      <c r="B9" s="49" t="s">
        <v>111</v>
      </c>
      <c r="C9" s="9">
        <v>4</v>
      </c>
      <c r="D9" s="9">
        <v>2</v>
      </c>
      <c r="E9" s="9">
        <f>COUNTIF('(章先生系統)_成交客戶表'!H:H,B8)</f>
        <v>0</v>
      </c>
      <c r="F9" s="20">
        <f t="shared" si="4"/>
        <v>0</v>
      </c>
      <c r="G9" s="9">
        <f t="shared" si="0"/>
        <v>10</v>
      </c>
      <c r="H9" s="9">
        <f>COUNTIF('(有望系統)_新增'!B:B,B8)</f>
        <v>0</v>
      </c>
      <c r="I9" s="20">
        <f t="shared" si="5"/>
        <v>0</v>
      </c>
      <c r="J9" s="34">
        <f t="shared" si="1"/>
        <v>10000</v>
      </c>
      <c r="K9" s="9">
        <f t="shared" si="2"/>
        <v>7</v>
      </c>
      <c r="L9" s="9">
        <f>COUNTIFS('(手KEY資料)_試乘'!B:B,B9,'(手KEY資料)_試乘'!I:I,"行程預約")</f>
        <v>0</v>
      </c>
      <c r="M9" s="20">
        <f t="shared" si="6"/>
        <v>0</v>
      </c>
      <c r="N9" s="34">
        <f t="shared" si="3"/>
        <v>7000</v>
      </c>
      <c r="O9" s="18">
        <v>160</v>
      </c>
      <c r="P9" s="18">
        <f t="shared" si="7"/>
        <v>7</v>
      </c>
      <c r="Q9" s="18">
        <f>COUNTIF('(有望系統)_聯繫率有望+現有'!D:D,$B9)</f>
        <v>0</v>
      </c>
      <c r="R9" s="18">
        <f>'(有望系統)_CRM聯繫'!D25</f>
        <v>7</v>
      </c>
      <c r="S9" s="20">
        <f t="shared" si="8"/>
        <v>4.3749999999999997E-2</v>
      </c>
    </row>
    <row r="10" spans="1:19">
      <c r="A10" s="97"/>
      <c r="B10" s="49" t="s">
        <v>112</v>
      </c>
      <c r="C10" s="9">
        <v>4</v>
      </c>
      <c r="D10" s="9">
        <v>0</v>
      </c>
      <c r="E10" s="9">
        <f>COUNTIF('(章先生系統)_成交客戶表'!H:H,B9)</f>
        <v>0</v>
      </c>
      <c r="F10" s="20">
        <f t="shared" si="4"/>
        <v>0</v>
      </c>
      <c r="G10" s="9">
        <f t="shared" si="0"/>
        <v>20</v>
      </c>
      <c r="H10" s="9">
        <f>COUNTIF('(有望系統)_新增'!B:B,B9)</f>
        <v>0</v>
      </c>
      <c r="I10" s="20">
        <f>IF(G10=0,0,H10/G10)</f>
        <v>0</v>
      </c>
      <c r="J10" s="34">
        <f t="shared" si="1"/>
        <v>20000</v>
      </c>
      <c r="K10" s="9">
        <f t="shared" si="2"/>
        <v>14</v>
      </c>
      <c r="L10" s="9">
        <f>COUNTIFS('(手KEY資料)_試乘'!B:B,B10,'(手KEY資料)_試乘'!I:I,"行程預約")</f>
        <v>0</v>
      </c>
      <c r="M10" s="20">
        <f t="shared" si="6"/>
        <v>0</v>
      </c>
      <c r="N10" s="34">
        <f t="shared" si="3"/>
        <v>14000</v>
      </c>
      <c r="O10" s="18">
        <v>160</v>
      </c>
      <c r="P10" s="18">
        <f t="shared" si="7"/>
        <v>12</v>
      </c>
      <c r="Q10" s="18">
        <f>COUNTIF('(有望系統)_聯繫率有望+現有'!D:D,$B10)</f>
        <v>0</v>
      </c>
      <c r="R10" s="18">
        <f>'(有望系統)_CRM聯繫'!D29</f>
        <v>12</v>
      </c>
      <c r="S10" s="20">
        <f t="shared" si="8"/>
        <v>7.4999999999999997E-2</v>
      </c>
    </row>
    <row r="11" spans="1:19">
      <c r="A11" s="97"/>
      <c r="B11" s="50" t="s">
        <v>113</v>
      </c>
      <c r="C11" s="9">
        <v>4</v>
      </c>
      <c r="D11" s="9">
        <v>3</v>
      </c>
      <c r="E11" s="9">
        <f>COUNTIF('(章先生系統)_成交客戶表'!H:H,B10)</f>
        <v>0</v>
      </c>
      <c r="F11" s="20">
        <f t="shared" si="4"/>
        <v>0</v>
      </c>
      <c r="G11" s="9">
        <f t="shared" si="0"/>
        <v>10</v>
      </c>
      <c r="H11" s="9">
        <f>COUNTIF('(有望系統)_新增'!B:B,B10)</f>
        <v>0</v>
      </c>
      <c r="I11" s="20">
        <f t="shared" si="5"/>
        <v>0</v>
      </c>
      <c r="J11" s="34">
        <f t="shared" si="1"/>
        <v>10000</v>
      </c>
      <c r="K11" s="9">
        <f t="shared" si="2"/>
        <v>7</v>
      </c>
      <c r="L11" s="9">
        <f>COUNTIFS('(手KEY資料)_試乘'!B:B,B11,'(手KEY資料)_試乘'!I:I,"行程預約")</f>
        <v>0</v>
      </c>
      <c r="M11" s="20">
        <f t="shared" si="6"/>
        <v>0</v>
      </c>
      <c r="N11" s="34">
        <f t="shared" si="3"/>
        <v>7000</v>
      </c>
      <c r="O11" s="18">
        <v>160</v>
      </c>
      <c r="P11" s="18">
        <f t="shared" si="7"/>
        <v>9</v>
      </c>
      <c r="Q11" s="18">
        <f>COUNTIF('(有望系統)_聯繫率有望+現有'!D:D,$B11)</f>
        <v>0</v>
      </c>
      <c r="R11" s="18">
        <f>'(有望系統)_CRM聯繫'!D27</f>
        <v>9</v>
      </c>
      <c r="S11" s="20">
        <f t="shared" si="8"/>
        <v>5.6250000000000001E-2</v>
      </c>
    </row>
    <row r="12" spans="1:19">
      <c r="A12" s="97"/>
      <c r="B12" s="50" t="s">
        <v>114</v>
      </c>
      <c r="C12" s="9">
        <v>4</v>
      </c>
      <c r="D12" s="9">
        <v>3</v>
      </c>
      <c r="E12" s="9">
        <f>COUNTIF('(章先生系統)_成交客戶表'!H:H,B11)</f>
        <v>0</v>
      </c>
      <c r="F12" s="20">
        <f t="shared" si="4"/>
        <v>0</v>
      </c>
      <c r="G12" s="9">
        <f t="shared" si="0"/>
        <v>10</v>
      </c>
      <c r="H12" s="9">
        <f>COUNTIF('(有望系統)_新增'!B:B,B11)</f>
        <v>0</v>
      </c>
      <c r="I12" s="20">
        <f t="shared" si="5"/>
        <v>0</v>
      </c>
      <c r="J12" s="34">
        <f t="shared" si="1"/>
        <v>10000</v>
      </c>
      <c r="K12" s="9">
        <f t="shared" si="2"/>
        <v>7</v>
      </c>
      <c r="L12" s="9">
        <f>COUNTIFS('(手KEY資料)_試乘'!B:B,B12,'(手KEY資料)_試乘'!I:I,"行程預約")</f>
        <v>1</v>
      </c>
      <c r="M12" s="20">
        <f t="shared" si="6"/>
        <v>0.14285714285714285</v>
      </c>
      <c r="N12" s="34">
        <f t="shared" si="3"/>
        <v>6000</v>
      </c>
      <c r="O12" s="18">
        <v>160</v>
      </c>
      <c r="P12" s="18">
        <f t="shared" si="7"/>
        <v>8</v>
      </c>
      <c r="Q12" s="18">
        <f>COUNTIF('(有望系統)_聯繫率有望+現有'!D:D,$B12)</f>
        <v>0</v>
      </c>
      <c r="R12" s="18">
        <f>'(有望系統)_CRM聯繫'!D23</f>
        <v>8</v>
      </c>
      <c r="S12" s="20">
        <f t="shared" si="8"/>
        <v>0.05</v>
      </c>
    </row>
    <row r="13" spans="1:19">
      <c r="A13" s="97"/>
      <c r="B13" s="50" t="s">
        <v>115</v>
      </c>
      <c r="C13" s="9">
        <v>4</v>
      </c>
      <c r="D13" s="9">
        <v>2</v>
      </c>
      <c r="E13" s="9">
        <f>COUNTIF('(章先生系統)_成交客戶表'!H:H,B12)</f>
        <v>0</v>
      </c>
      <c r="F13" s="20">
        <f t="shared" si="4"/>
        <v>0</v>
      </c>
      <c r="G13" s="9">
        <f t="shared" si="0"/>
        <v>10</v>
      </c>
      <c r="H13" s="9">
        <f>COUNTIF('(有望系統)_新增'!B:B,B12)</f>
        <v>0</v>
      </c>
      <c r="I13" s="20">
        <f t="shared" si="5"/>
        <v>0</v>
      </c>
      <c r="J13" s="34">
        <f t="shared" si="1"/>
        <v>10000</v>
      </c>
      <c r="K13" s="9">
        <f t="shared" si="2"/>
        <v>7</v>
      </c>
      <c r="L13" s="9">
        <f>COUNTIFS('(手KEY資料)_試乘'!B:B,B13,'(手KEY資料)_試乘'!I:I,"行程預約")</f>
        <v>0</v>
      </c>
      <c r="M13" s="20">
        <f t="shared" si="6"/>
        <v>0</v>
      </c>
      <c r="N13" s="34">
        <f t="shared" si="3"/>
        <v>7000</v>
      </c>
      <c r="O13" s="18">
        <v>160</v>
      </c>
      <c r="P13" s="18">
        <f t="shared" si="7"/>
        <v>6</v>
      </c>
      <c r="Q13" s="18">
        <f>COUNTIF('(有望系統)_聯繫率有望+現有'!D:D,$B13)</f>
        <v>0</v>
      </c>
      <c r="R13" s="18">
        <f>'(有望系統)_CRM聯繫'!D19</f>
        <v>6</v>
      </c>
      <c r="S13" s="20">
        <f t="shared" si="8"/>
        <v>3.7499999999999999E-2</v>
      </c>
    </row>
    <row r="14" spans="1:19" hidden="1">
      <c r="A14" s="97"/>
      <c r="C14" s="9"/>
      <c r="D14" s="9"/>
      <c r="E14" s="9"/>
      <c r="F14" s="20"/>
      <c r="G14" s="9"/>
      <c r="H14" s="9"/>
      <c r="I14" s="20"/>
      <c r="J14" s="34"/>
      <c r="K14" s="9"/>
      <c r="L14" s="9"/>
      <c r="M14" s="20"/>
      <c r="N14" s="34"/>
      <c r="O14" s="18"/>
      <c r="P14" s="18"/>
      <c r="Q14" s="18"/>
      <c r="R14" s="18"/>
      <c r="S14" s="20"/>
    </row>
    <row r="15" spans="1:19">
      <c r="A15" s="98"/>
      <c r="B15" s="13" t="s">
        <v>3</v>
      </c>
      <c r="C15" s="17">
        <f>SUM(C4:C14)</f>
        <v>40</v>
      </c>
      <c r="D15" s="17">
        <f t="shared" ref="D15:E15" si="9">SUM(D4:D14)</f>
        <v>18</v>
      </c>
      <c r="E15" s="17">
        <f t="shared" si="9"/>
        <v>0</v>
      </c>
      <c r="F15" s="21">
        <f>IF(E15="",0,E15/C15)</f>
        <v>0</v>
      </c>
      <c r="G15" s="17">
        <f>SUM(G4:G14)</f>
        <v>135</v>
      </c>
      <c r="H15" s="17">
        <f>SUM(H4:H14)</f>
        <v>0</v>
      </c>
      <c r="I15" s="21">
        <f t="shared" si="5"/>
        <v>0</v>
      </c>
      <c r="J15" s="36">
        <f>SUM(J4:J14)</f>
        <v>125000</v>
      </c>
      <c r="K15" s="17">
        <f>SUM(K4:K14)</f>
        <v>93</v>
      </c>
      <c r="L15" s="17">
        <f>SUM(L4:L14)</f>
        <v>1</v>
      </c>
      <c r="M15" s="21">
        <f t="shared" si="6"/>
        <v>1.0752688172043012E-2</v>
      </c>
      <c r="N15" s="36">
        <f>SUM(N4:N14)</f>
        <v>85000</v>
      </c>
      <c r="O15" s="19">
        <f>SUM(O4:O14)</f>
        <v>1600</v>
      </c>
      <c r="P15" s="19">
        <f>SUM(P4:P14)</f>
        <v>114</v>
      </c>
      <c r="Q15" s="19">
        <f t="shared" ref="Q15:R15" si="10">SUM(Q4:Q14)</f>
        <v>0</v>
      </c>
      <c r="R15" s="19">
        <f t="shared" si="10"/>
        <v>114</v>
      </c>
      <c r="S15" s="21">
        <f t="shared" si="8"/>
        <v>7.1249999999999994E-2</v>
      </c>
    </row>
    <row r="16" spans="1:19">
      <c r="A16" s="96" t="s">
        <v>1</v>
      </c>
      <c r="B16" s="49" t="s">
        <v>116</v>
      </c>
      <c r="C16" s="9">
        <v>4</v>
      </c>
      <c r="D16" s="9">
        <v>3</v>
      </c>
      <c r="E16" s="35">
        <f>COUNTIF('(章先生系統)_成交客戶表'!H:H,B16)</f>
        <v>0</v>
      </c>
      <c r="F16" s="20">
        <f t="shared" si="4"/>
        <v>0</v>
      </c>
      <c r="G16" s="9">
        <f t="shared" ref="G16:G26" si="11">IF(E16&gt;(C16-1),IF((C16-D16)&lt;2,10,(C16-D16)*5)*0.6,IF((C16-D16)&lt;2,10,(C16-D16)*5))</f>
        <v>10</v>
      </c>
      <c r="H16" s="9">
        <f>COUNTIF('(有望系統)_新增'!B:B,B16)</f>
        <v>0</v>
      </c>
      <c r="I16" s="20">
        <f t="shared" si="5"/>
        <v>0</v>
      </c>
      <c r="J16" s="34">
        <f t="shared" ref="J16:J26" si="12">IF(E16&gt;(C16-D16-1),0,IF(H16&lt;G16,(G16-H16)*1000,0))</f>
        <v>10000</v>
      </c>
      <c r="K16" s="9">
        <f t="shared" ref="K16:K26" si="13">ROUNDDOWN(G16*0.7,0)</f>
        <v>7</v>
      </c>
      <c r="L16" s="9">
        <f>COUNTIFS('(手KEY資料)_試乘'!B:B,B16,'(手KEY資料)_試乘'!I:I,"行程預約")</f>
        <v>0</v>
      </c>
      <c r="M16" s="20">
        <f t="shared" si="6"/>
        <v>0</v>
      </c>
      <c r="N16" s="34">
        <f t="shared" ref="N16:N26" si="14">IF(E16&gt;(C16-D16),0,IF(L16&lt;K16,(K16-L16)*1000,0))</f>
        <v>7000</v>
      </c>
      <c r="O16" s="18">
        <v>160</v>
      </c>
      <c r="P16" s="18">
        <f t="shared" ref="P16:P26" si="15">Q16+R16</f>
        <v>2</v>
      </c>
      <c r="Q16" s="18">
        <f>COUNTIF('(有望系統)_聯繫率有望+現有'!D:D,$B16)</f>
        <v>0</v>
      </c>
      <c r="R16" s="18">
        <f>'(有望系統)_CRM聯繫'!D43</f>
        <v>2</v>
      </c>
      <c r="S16" s="20">
        <f t="shared" si="8"/>
        <v>1.2500000000000001E-2</v>
      </c>
    </row>
    <row r="17" spans="1:19">
      <c r="A17" s="97"/>
      <c r="B17" s="49" t="s">
        <v>117</v>
      </c>
      <c r="C17" s="9">
        <v>4</v>
      </c>
      <c r="D17" s="9">
        <v>1</v>
      </c>
      <c r="E17" s="35">
        <f>COUNTIF('(章先生系統)_成交客戶表'!H:H,B17)</f>
        <v>0</v>
      </c>
      <c r="F17" s="20">
        <f t="shared" si="4"/>
        <v>0</v>
      </c>
      <c r="G17" s="9">
        <f t="shared" si="11"/>
        <v>15</v>
      </c>
      <c r="H17" s="9">
        <f>COUNTIF('(有望系統)_新增'!B:B,B17)</f>
        <v>0</v>
      </c>
      <c r="I17" s="20">
        <f t="shared" si="5"/>
        <v>0</v>
      </c>
      <c r="J17" s="34">
        <f t="shared" si="12"/>
        <v>15000</v>
      </c>
      <c r="K17" s="9">
        <f t="shared" si="13"/>
        <v>10</v>
      </c>
      <c r="L17" s="9">
        <f>COUNTIFS('(手KEY資料)_試乘'!B:B,B17,'(手KEY資料)_試乘'!I:I,"行程預約")</f>
        <v>0</v>
      </c>
      <c r="M17" s="20">
        <f t="shared" si="6"/>
        <v>0</v>
      </c>
      <c r="N17" s="34">
        <f t="shared" si="14"/>
        <v>10000</v>
      </c>
      <c r="O17" s="18">
        <v>160</v>
      </c>
      <c r="P17" s="18">
        <f t="shared" si="15"/>
        <v>7</v>
      </c>
      <c r="Q17" s="18">
        <f>COUNTIF('(有望系統)_聯繫率有望+現有'!D:D,$B17)</f>
        <v>0</v>
      </c>
      <c r="R17" s="18">
        <f>'(有望系統)_CRM聯繫'!D51</f>
        <v>7</v>
      </c>
      <c r="S17" s="20">
        <f t="shared" si="8"/>
        <v>4.3749999999999997E-2</v>
      </c>
    </row>
    <row r="18" spans="1:19">
      <c r="A18" s="97"/>
      <c r="B18" s="49" t="s">
        <v>118</v>
      </c>
      <c r="C18" s="9">
        <v>4</v>
      </c>
      <c r="D18" s="9">
        <v>3</v>
      </c>
      <c r="E18" s="35">
        <f>COUNTIF('(章先生系統)_成交客戶表'!H:H,B18)</f>
        <v>0</v>
      </c>
      <c r="F18" s="20">
        <f t="shared" si="4"/>
        <v>0</v>
      </c>
      <c r="G18" s="9">
        <f t="shared" si="11"/>
        <v>10</v>
      </c>
      <c r="H18" s="9">
        <f>COUNTIF('(有望系統)_新增'!B:B,B18)</f>
        <v>0</v>
      </c>
      <c r="I18" s="20">
        <f t="shared" si="5"/>
        <v>0</v>
      </c>
      <c r="J18" s="34">
        <f t="shared" si="12"/>
        <v>10000</v>
      </c>
      <c r="K18" s="9">
        <f t="shared" si="13"/>
        <v>7</v>
      </c>
      <c r="L18" s="9">
        <f>COUNTIFS('(手KEY資料)_試乘'!B:B,B18,'(手KEY資料)_試乘'!I:I,"行程預約")</f>
        <v>0</v>
      </c>
      <c r="M18" s="20">
        <f t="shared" si="6"/>
        <v>0</v>
      </c>
      <c r="N18" s="34">
        <f t="shared" si="14"/>
        <v>7000</v>
      </c>
      <c r="O18" s="18">
        <v>160</v>
      </c>
      <c r="P18" s="18">
        <f t="shared" si="15"/>
        <v>4</v>
      </c>
      <c r="Q18" s="18">
        <f>COUNTIF('(有望系統)_聯繫率有望+現有'!D:D,$B18)</f>
        <v>0</v>
      </c>
      <c r="R18" s="18">
        <f>'(有望系統)_CRM聯繫'!D39</f>
        <v>4</v>
      </c>
      <c r="S18" s="20">
        <f t="shared" si="8"/>
        <v>2.5000000000000001E-2</v>
      </c>
    </row>
    <row r="19" spans="1:19">
      <c r="A19" s="97"/>
      <c r="B19" s="49" t="s">
        <v>119</v>
      </c>
      <c r="C19" s="9">
        <v>4</v>
      </c>
      <c r="D19" s="9">
        <v>1</v>
      </c>
      <c r="E19" s="9">
        <f>COUNTIF('(章先生系統)_成交客戶表'!H:H,B19)</f>
        <v>0</v>
      </c>
      <c r="F19" s="20">
        <f t="shared" si="4"/>
        <v>0</v>
      </c>
      <c r="G19" s="9">
        <f t="shared" si="11"/>
        <v>15</v>
      </c>
      <c r="H19" s="9">
        <f>COUNTIF('(有望系統)_新增'!B:B,B19)</f>
        <v>0</v>
      </c>
      <c r="I19" s="20">
        <f t="shared" si="5"/>
        <v>0</v>
      </c>
      <c r="J19" s="34">
        <f t="shared" si="12"/>
        <v>15000</v>
      </c>
      <c r="K19" s="9">
        <f t="shared" si="13"/>
        <v>10</v>
      </c>
      <c r="L19" s="9">
        <f>COUNTIFS('(手KEY資料)_試乘'!B:B,B19,'(手KEY資料)_試乘'!I:I,"行程預約")</f>
        <v>0</v>
      </c>
      <c r="M19" s="20">
        <f t="shared" si="6"/>
        <v>0</v>
      </c>
      <c r="N19" s="34">
        <f t="shared" si="14"/>
        <v>10000</v>
      </c>
      <c r="O19" s="18">
        <v>160</v>
      </c>
      <c r="P19" s="18">
        <f t="shared" si="15"/>
        <v>20</v>
      </c>
      <c r="Q19" s="18">
        <f>COUNTIF('(有望系統)_聯繫率有望+現有'!D:D,$B19)</f>
        <v>0</v>
      </c>
      <c r="R19" s="18">
        <f>'(有望系統)_CRM聯繫'!D45</f>
        <v>20</v>
      </c>
      <c r="S19" s="20">
        <f t="shared" si="8"/>
        <v>0.125</v>
      </c>
    </row>
    <row r="20" spans="1:19">
      <c r="A20" s="97"/>
      <c r="B20" s="49" t="s">
        <v>120</v>
      </c>
      <c r="C20" s="9">
        <v>4</v>
      </c>
      <c r="D20" s="9">
        <v>0</v>
      </c>
      <c r="E20" s="9">
        <f>COUNTIF('(章先生系統)_成交客戶表'!H:H,B20)</f>
        <v>0</v>
      </c>
      <c r="F20" s="20">
        <f t="shared" si="4"/>
        <v>0</v>
      </c>
      <c r="G20" s="9">
        <f t="shared" si="11"/>
        <v>20</v>
      </c>
      <c r="H20" s="9">
        <f>COUNTIF('(有望系統)_新增'!B:B,B20)</f>
        <v>0</v>
      </c>
      <c r="I20" s="20">
        <f t="shared" si="5"/>
        <v>0</v>
      </c>
      <c r="J20" s="34">
        <f t="shared" si="12"/>
        <v>20000</v>
      </c>
      <c r="K20" s="9">
        <f t="shared" si="13"/>
        <v>14</v>
      </c>
      <c r="L20" s="9">
        <f>COUNTIFS('(手KEY資料)_試乘'!B:B,B20,'(手KEY資料)_試乘'!I:I,"行程預約")</f>
        <v>0</v>
      </c>
      <c r="M20" s="20">
        <f t="shared" si="6"/>
        <v>0</v>
      </c>
      <c r="N20" s="34">
        <f t="shared" si="14"/>
        <v>14000</v>
      </c>
      <c r="O20" s="18">
        <v>160</v>
      </c>
      <c r="P20" s="18">
        <f t="shared" si="15"/>
        <v>9</v>
      </c>
      <c r="Q20" s="18">
        <f>COUNTIF('(有望系統)_聯繫率有望+現有'!D:D,$B20)</f>
        <v>0</v>
      </c>
      <c r="R20" s="18">
        <f>'(有望系統)_CRM聯繫'!D35</f>
        <v>9</v>
      </c>
      <c r="S20" s="20">
        <f t="shared" si="8"/>
        <v>5.6250000000000001E-2</v>
      </c>
    </row>
    <row r="21" spans="1:19">
      <c r="A21" s="97"/>
      <c r="B21" s="49" t="s">
        <v>121</v>
      </c>
      <c r="C21" s="9">
        <v>4</v>
      </c>
      <c r="D21" s="9">
        <v>1</v>
      </c>
      <c r="E21" s="9">
        <f>COUNTIF('(章先生系統)_成交客戶表'!H:H,B21)</f>
        <v>0</v>
      </c>
      <c r="F21" s="20">
        <f t="shared" si="4"/>
        <v>0</v>
      </c>
      <c r="G21" s="9">
        <f t="shared" si="11"/>
        <v>15</v>
      </c>
      <c r="H21" s="9">
        <f>COUNTIF('(有望系統)_新增'!B:B,B21)</f>
        <v>0</v>
      </c>
      <c r="I21" s="20">
        <f t="shared" si="5"/>
        <v>0</v>
      </c>
      <c r="J21" s="34">
        <f t="shared" si="12"/>
        <v>15000</v>
      </c>
      <c r="K21" s="9">
        <f t="shared" si="13"/>
        <v>10</v>
      </c>
      <c r="L21" s="9">
        <f>COUNTIFS('(手KEY資料)_試乘'!B:B,B21,'(手KEY資料)_試乘'!I:I,"行程預約")</f>
        <v>0</v>
      </c>
      <c r="M21" s="20">
        <f t="shared" si="6"/>
        <v>0</v>
      </c>
      <c r="N21" s="34">
        <f t="shared" si="14"/>
        <v>10000</v>
      </c>
      <c r="O21" s="18">
        <v>160</v>
      </c>
      <c r="P21" s="18">
        <f t="shared" si="15"/>
        <v>6</v>
      </c>
      <c r="Q21" s="18">
        <f>COUNTIF('(有望系統)_聯繫率有望+現有'!D:D,$B21)</f>
        <v>0</v>
      </c>
      <c r="R21" s="18">
        <f>'(有望系統)_CRM聯繫'!D47</f>
        <v>6</v>
      </c>
      <c r="S21" s="20">
        <f t="shared" si="8"/>
        <v>3.7499999999999999E-2</v>
      </c>
    </row>
    <row r="22" spans="1:19">
      <c r="A22" s="97"/>
      <c r="B22" s="49" t="s">
        <v>122</v>
      </c>
      <c r="C22" s="9">
        <v>4</v>
      </c>
      <c r="D22" s="9">
        <v>3</v>
      </c>
      <c r="E22" s="9">
        <f>COUNTIF('(章先生系統)_成交客戶表'!H:H,B22)</f>
        <v>0</v>
      </c>
      <c r="F22" s="20">
        <f t="shared" si="4"/>
        <v>0</v>
      </c>
      <c r="G22" s="9">
        <f t="shared" si="11"/>
        <v>10</v>
      </c>
      <c r="H22" s="9">
        <f>COUNTIF('(有望系統)_新增'!B:B,B22)</f>
        <v>0</v>
      </c>
      <c r="I22" s="20">
        <f t="shared" si="5"/>
        <v>0</v>
      </c>
      <c r="J22" s="34">
        <f t="shared" si="12"/>
        <v>10000</v>
      </c>
      <c r="K22" s="9">
        <f t="shared" si="13"/>
        <v>7</v>
      </c>
      <c r="L22" s="9">
        <f>COUNTIFS('(手KEY資料)_試乘'!B:B,B22,'(手KEY資料)_試乘'!I:I,"行程預約")</f>
        <v>0</v>
      </c>
      <c r="M22" s="20">
        <f t="shared" si="6"/>
        <v>0</v>
      </c>
      <c r="N22" s="34">
        <f t="shared" si="14"/>
        <v>7000</v>
      </c>
      <c r="O22" s="18">
        <v>160</v>
      </c>
      <c r="P22" s="18">
        <f t="shared" si="15"/>
        <v>4</v>
      </c>
      <c r="Q22" s="18">
        <f>COUNTIF('(有望系統)_聯繫率有望+現有'!D:D,$B22)</f>
        <v>0</v>
      </c>
      <c r="R22" s="18">
        <f>'(有望系統)_CRM聯繫'!D37</f>
        <v>4</v>
      </c>
      <c r="S22" s="20">
        <f t="shared" si="8"/>
        <v>2.5000000000000001E-2</v>
      </c>
    </row>
    <row r="23" spans="1:19">
      <c r="A23" s="97"/>
      <c r="B23" s="49" t="s">
        <v>123</v>
      </c>
      <c r="C23" s="9">
        <v>4</v>
      </c>
      <c r="D23" s="9">
        <v>4</v>
      </c>
      <c r="E23" s="9">
        <f>COUNTIF('(章先生系統)_成交客戶表'!H:H,B23)</f>
        <v>0</v>
      </c>
      <c r="F23" s="20">
        <f t="shared" si="4"/>
        <v>0</v>
      </c>
      <c r="G23" s="9">
        <f t="shared" si="11"/>
        <v>10</v>
      </c>
      <c r="H23" s="9">
        <f>COUNTIF('(有望系統)_新增'!B:B,B23)</f>
        <v>1</v>
      </c>
      <c r="I23" s="20">
        <f t="shared" si="5"/>
        <v>0.1</v>
      </c>
      <c r="J23" s="34">
        <f t="shared" si="12"/>
        <v>0</v>
      </c>
      <c r="K23" s="9">
        <f t="shared" si="13"/>
        <v>7</v>
      </c>
      <c r="L23" s="9">
        <f>COUNTIFS('(手KEY資料)_試乘'!B:B,B23,'(手KEY資料)_試乘'!I:I,"行程預約")</f>
        <v>0</v>
      </c>
      <c r="M23" s="20">
        <f t="shared" si="6"/>
        <v>0</v>
      </c>
      <c r="N23" s="34">
        <f t="shared" si="14"/>
        <v>7000</v>
      </c>
      <c r="O23" s="18">
        <v>160</v>
      </c>
      <c r="P23" s="18">
        <f t="shared" si="15"/>
        <v>10</v>
      </c>
      <c r="Q23" s="18">
        <f>COUNTIF('(有望系統)_聯繫率有望+現有'!D:D,$B23)</f>
        <v>1</v>
      </c>
      <c r="R23" s="18">
        <f>'(有望系統)_CRM聯繫'!D33</f>
        <v>9</v>
      </c>
      <c r="S23" s="20">
        <f t="shared" si="8"/>
        <v>6.25E-2</v>
      </c>
    </row>
    <row r="24" spans="1:19">
      <c r="A24" s="97"/>
      <c r="B24" s="50" t="s">
        <v>124</v>
      </c>
      <c r="C24" s="9">
        <v>4</v>
      </c>
      <c r="D24" s="9">
        <v>1</v>
      </c>
      <c r="E24" s="9">
        <f>COUNTIF('(章先生系統)_成交客戶表'!H:H,B24)</f>
        <v>0</v>
      </c>
      <c r="F24" s="20">
        <f t="shared" si="4"/>
        <v>0</v>
      </c>
      <c r="G24" s="9">
        <f t="shared" si="11"/>
        <v>15</v>
      </c>
      <c r="H24" s="9">
        <f>COUNTIF('(有望系統)_新增'!B:B,B24)</f>
        <v>0</v>
      </c>
      <c r="I24" s="20">
        <f t="shared" si="5"/>
        <v>0</v>
      </c>
      <c r="J24" s="34">
        <f t="shared" si="12"/>
        <v>15000</v>
      </c>
      <c r="K24" s="9">
        <f t="shared" si="13"/>
        <v>10</v>
      </c>
      <c r="L24" s="9">
        <f>COUNTIFS('(手KEY資料)_試乘'!B:B,B24,'(手KEY資料)_試乘'!I:I,"行程預約")</f>
        <v>0</v>
      </c>
      <c r="M24" s="20">
        <f t="shared" si="6"/>
        <v>0</v>
      </c>
      <c r="N24" s="34">
        <f t="shared" si="14"/>
        <v>10000</v>
      </c>
      <c r="O24" s="18">
        <v>160</v>
      </c>
      <c r="P24" s="18">
        <f t="shared" si="15"/>
        <v>9</v>
      </c>
      <c r="Q24" s="18">
        <f>COUNTIF('(有望系統)_聯繫率有望+現有'!D:D,$B24)</f>
        <v>0</v>
      </c>
      <c r="R24" s="18">
        <f>'(有望系統)_CRM聯繫'!D41</f>
        <v>9</v>
      </c>
      <c r="S24" s="20">
        <f t="shared" si="8"/>
        <v>5.6250000000000001E-2</v>
      </c>
    </row>
    <row r="25" spans="1:19">
      <c r="A25" s="97"/>
      <c r="B25" s="49" t="s">
        <v>125</v>
      </c>
      <c r="C25" s="9">
        <v>4</v>
      </c>
      <c r="D25" s="9">
        <v>2</v>
      </c>
      <c r="E25" s="9">
        <f>COUNTIF('(章先生系統)_成交客戶表'!H:H,B25)</f>
        <v>0</v>
      </c>
      <c r="F25" s="20">
        <f t="shared" si="4"/>
        <v>0</v>
      </c>
      <c r="G25" s="9">
        <f t="shared" si="11"/>
        <v>10</v>
      </c>
      <c r="H25" s="9">
        <f>COUNTIF('(有望系統)_新增'!B:B,B25)</f>
        <v>0</v>
      </c>
      <c r="I25" s="20">
        <f t="shared" si="5"/>
        <v>0</v>
      </c>
      <c r="J25" s="34">
        <f t="shared" si="12"/>
        <v>10000</v>
      </c>
      <c r="K25" s="9">
        <f t="shared" si="13"/>
        <v>7</v>
      </c>
      <c r="L25" s="9">
        <f>COUNTIFS('(手KEY資料)_試乘'!B:B,B25,'(手KEY資料)_試乘'!I:I,"行程預約")</f>
        <v>0</v>
      </c>
      <c r="M25" s="20">
        <f t="shared" si="6"/>
        <v>0</v>
      </c>
      <c r="N25" s="34">
        <f t="shared" si="14"/>
        <v>7000</v>
      </c>
      <c r="O25" s="18">
        <v>160</v>
      </c>
      <c r="P25" s="18">
        <f t="shared" si="15"/>
        <v>12</v>
      </c>
      <c r="Q25" s="18">
        <f>COUNTIF('(有望系統)_聯繫率有望+現有'!D:D,$B25)</f>
        <v>0</v>
      </c>
      <c r="R25" s="18">
        <f>'(有望系統)_CRM聯繫'!D49</f>
        <v>12</v>
      </c>
      <c r="S25" s="20">
        <f t="shared" si="8"/>
        <v>7.4999999999999997E-2</v>
      </c>
    </row>
    <row r="26" spans="1:19">
      <c r="A26" s="97"/>
      <c r="B26" s="49" t="s">
        <v>126</v>
      </c>
      <c r="C26" s="9">
        <v>4</v>
      </c>
      <c r="D26" s="9">
        <v>0</v>
      </c>
      <c r="E26" s="9">
        <f>COUNTIF('(章先生系統)_成交客戶表'!H:H,B26)</f>
        <v>0</v>
      </c>
      <c r="F26" s="20">
        <f t="shared" si="4"/>
        <v>0</v>
      </c>
      <c r="G26" s="9">
        <f t="shared" si="11"/>
        <v>20</v>
      </c>
      <c r="H26" s="9">
        <f>COUNTIF('(有望系統)_新增'!B:B,B26)</f>
        <v>0</v>
      </c>
      <c r="I26" s="20">
        <f t="shared" si="5"/>
        <v>0</v>
      </c>
      <c r="J26" s="34">
        <f t="shared" si="12"/>
        <v>20000</v>
      </c>
      <c r="K26" s="9">
        <f t="shared" si="13"/>
        <v>14</v>
      </c>
      <c r="L26" s="9">
        <f>COUNTIFS('(手KEY資料)_試乘'!B:B,B26,'(手KEY資料)_試乘'!I:I,"行程預約")</f>
        <v>0</v>
      </c>
      <c r="M26" s="20">
        <f t="shared" si="6"/>
        <v>0</v>
      </c>
      <c r="N26" s="34">
        <f t="shared" si="14"/>
        <v>14000</v>
      </c>
      <c r="O26" s="18">
        <v>160</v>
      </c>
      <c r="P26" s="18">
        <f t="shared" si="15"/>
        <v>3</v>
      </c>
      <c r="Q26" s="18">
        <f>COUNTIF('(有望系統)_聯繫率有望+現有'!D:D,$B26)</f>
        <v>0</v>
      </c>
      <c r="R26" s="18">
        <f>'(有望系統)_CRM聯繫'!D53</f>
        <v>3</v>
      </c>
      <c r="S26" s="20">
        <f t="shared" si="8"/>
        <v>1.8749999999999999E-2</v>
      </c>
    </row>
    <row r="27" spans="1:19">
      <c r="A27" s="98"/>
      <c r="B27" s="14" t="s">
        <v>4</v>
      </c>
      <c r="C27" s="17">
        <f>SUM(C16:C26)</f>
        <v>44</v>
      </c>
      <c r="D27" s="17">
        <f>SUM(D16:D26)</f>
        <v>19</v>
      </c>
      <c r="E27" s="17">
        <f>SUM(E16:E26)</f>
        <v>0</v>
      </c>
      <c r="F27" s="21">
        <f t="shared" si="4"/>
        <v>0</v>
      </c>
      <c r="G27" s="17">
        <f>SUM(G16:G26)</f>
        <v>150</v>
      </c>
      <c r="H27" s="17">
        <f>SUM(H16:H26)</f>
        <v>1</v>
      </c>
      <c r="I27" s="21">
        <f t="shared" si="5"/>
        <v>6.6666666666666671E-3</v>
      </c>
      <c r="J27" s="36">
        <f>SUM(J16:J26)</f>
        <v>140000</v>
      </c>
      <c r="K27" s="17">
        <f>SUM(K16:K26)</f>
        <v>103</v>
      </c>
      <c r="L27" s="17">
        <f>SUM(L16:L26)</f>
        <v>0</v>
      </c>
      <c r="M27" s="21">
        <f t="shared" si="6"/>
        <v>0</v>
      </c>
      <c r="N27" s="36">
        <f>SUM(N16:N26)</f>
        <v>103000</v>
      </c>
      <c r="O27" s="19">
        <f>SUM(O16:O26)</f>
        <v>1760</v>
      </c>
      <c r="P27" s="19">
        <f>SUM(P16:P26)</f>
        <v>86</v>
      </c>
      <c r="Q27" s="19">
        <f t="shared" ref="Q27:R27" si="16">SUM(Q16:Q26)</f>
        <v>1</v>
      </c>
      <c r="R27" s="19">
        <f t="shared" si="16"/>
        <v>85</v>
      </c>
      <c r="S27" s="21">
        <f t="shared" si="8"/>
        <v>4.8863636363636366E-2</v>
      </c>
    </row>
    <row r="28" spans="1:19">
      <c r="A28" s="96" t="s">
        <v>2</v>
      </c>
      <c r="B28" s="51" t="s">
        <v>127</v>
      </c>
      <c r="C28" s="9">
        <v>4</v>
      </c>
      <c r="D28" s="9">
        <v>1</v>
      </c>
      <c r="E28" s="9">
        <f>COUNTIF('(章先生系統)_成交客戶表'!H:H,B28)</f>
        <v>0</v>
      </c>
      <c r="F28" s="20">
        <f t="shared" si="4"/>
        <v>0</v>
      </c>
      <c r="G28" s="9">
        <f t="shared" ref="G28:G37" si="17">IF(E28&gt;(C28-1),IF((C28-D28)&lt;2,10,(C28-D28)*5)*0.6,IF((C28-D28)&lt;2,10,(C28-D28)*5))</f>
        <v>15</v>
      </c>
      <c r="H28" s="9">
        <f>COUNTIF('(有望系統)_新增'!B:B,B28)</f>
        <v>0</v>
      </c>
      <c r="I28" s="20">
        <f t="shared" si="5"/>
        <v>0</v>
      </c>
      <c r="J28" s="34">
        <f t="shared" ref="J28:J37" si="18">IF(E28&gt;(C28-D28-1),0,IF(H28&lt;G28,(G28-H28)*1000,0))</f>
        <v>15000</v>
      </c>
      <c r="K28" s="9">
        <f t="shared" ref="K28:K37" si="19">ROUNDDOWN(G28*0.7,0)</f>
        <v>10</v>
      </c>
      <c r="L28" s="9">
        <f>COUNTIFS('(手KEY資料)_試乘'!B:B,B28,'(手KEY資料)_試乘'!I:I,"行程預約")</f>
        <v>0</v>
      </c>
      <c r="M28" s="20">
        <f t="shared" si="6"/>
        <v>0</v>
      </c>
      <c r="N28" s="34">
        <f t="shared" ref="N28:N37" si="20">IF(E28&gt;(C28-D28),0,IF(L28&lt;K28,(K28-L28)*1000,0))</f>
        <v>10000</v>
      </c>
      <c r="O28" s="18">
        <v>160</v>
      </c>
      <c r="P28" s="18">
        <f t="shared" ref="P28:P37" si="21">Q28+R28</f>
        <v>10</v>
      </c>
      <c r="Q28" s="18">
        <f>COUNTIF('(有望系統)_聯繫率有望+現有'!D:D,$B28)</f>
        <v>0</v>
      </c>
      <c r="R28" s="18">
        <f>'(有望系統)_CRM聯繫'!D63</f>
        <v>10</v>
      </c>
      <c r="S28" s="20">
        <f t="shared" si="8"/>
        <v>6.25E-2</v>
      </c>
    </row>
    <row r="29" spans="1:19">
      <c r="A29" s="97"/>
      <c r="B29" s="51" t="s">
        <v>128</v>
      </c>
      <c r="C29" s="9">
        <v>4</v>
      </c>
      <c r="D29" s="9">
        <v>1</v>
      </c>
      <c r="E29" s="9">
        <f>COUNTIF('(章先生系統)_成交客戶表'!H:H,B29)</f>
        <v>0</v>
      </c>
      <c r="F29" s="20">
        <f t="shared" si="4"/>
        <v>0</v>
      </c>
      <c r="G29" s="9">
        <f t="shared" si="17"/>
        <v>15</v>
      </c>
      <c r="H29" s="9">
        <f>COUNTIF('(有望系統)_新增'!B:B,B29)</f>
        <v>0</v>
      </c>
      <c r="I29" s="20">
        <f t="shared" si="5"/>
        <v>0</v>
      </c>
      <c r="J29" s="34">
        <f t="shared" si="18"/>
        <v>15000</v>
      </c>
      <c r="K29" s="9">
        <f t="shared" si="19"/>
        <v>10</v>
      </c>
      <c r="L29" s="9">
        <f>COUNTIFS('(手KEY資料)_試乘'!B:B,B29,'(手KEY資料)_試乘'!I:I,"行程預約")</f>
        <v>0</v>
      </c>
      <c r="M29" s="20">
        <f t="shared" si="6"/>
        <v>0</v>
      </c>
      <c r="N29" s="34">
        <f t="shared" si="20"/>
        <v>10000</v>
      </c>
      <c r="O29" s="18">
        <v>160</v>
      </c>
      <c r="P29" s="18">
        <f t="shared" si="21"/>
        <v>11</v>
      </c>
      <c r="Q29" s="18">
        <f>COUNTIF('(有望系統)_聯繫率有望+現有'!D:D,$B29)</f>
        <v>0</v>
      </c>
      <c r="R29" s="18">
        <f>'(有望系統)_CRM聯繫'!D55</f>
        <v>11</v>
      </c>
      <c r="S29" s="20">
        <f t="shared" si="8"/>
        <v>6.8750000000000006E-2</v>
      </c>
    </row>
    <row r="30" spans="1:19">
      <c r="A30" s="97"/>
      <c r="B30" s="51" t="s">
        <v>129</v>
      </c>
      <c r="C30" s="9">
        <v>4</v>
      </c>
      <c r="D30" s="9">
        <v>1</v>
      </c>
      <c r="E30" s="9">
        <f>COUNTIF('(章先生系統)_成交客戶表'!H:H,B30)</f>
        <v>0</v>
      </c>
      <c r="F30" s="20">
        <f t="shared" si="4"/>
        <v>0</v>
      </c>
      <c r="G30" s="9">
        <f t="shared" si="17"/>
        <v>15</v>
      </c>
      <c r="H30" s="9">
        <f>COUNTIF('(有望系統)_新增'!B:B,B30)</f>
        <v>0</v>
      </c>
      <c r="I30" s="20">
        <f t="shared" si="5"/>
        <v>0</v>
      </c>
      <c r="J30" s="34">
        <f t="shared" si="18"/>
        <v>15000</v>
      </c>
      <c r="K30" s="9">
        <f t="shared" si="19"/>
        <v>10</v>
      </c>
      <c r="L30" s="9">
        <f>COUNTIFS('(手KEY資料)_試乘'!B:B,B30,'(手KEY資料)_試乘'!I:I,"行程預約")</f>
        <v>0</v>
      </c>
      <c r="M30" s="20">
        <f t="shared" si="6"/>
        <v>0</v>
      </c>
      <c r="N30" s="34">
        <f t="shared" si="20"/>
        <v>10000</v>
      </c>
      <c r="O30" s="18">
        <v>160</v>
      </c>
      <c r="P30" s="18">
        <f t="shared" si="21"/>
        <v>15</v>
      </c>
      <c r="Q30" s="18">
        <f>COUNTIF('(有望系統)_聯繫率有望+現有'!D:D,$B30)</f>
        <v>0</v>
      </c>
      <c r="R30" s="18">
        <f>'(有望系統)_CRM聯繫'!D59</f>
        <v>15</v>
      </c>
      <c r="S30" s="20">
        <f t="shared" si="8"/>
        <v>9.375E-2</v>
      </c>
    </row>
    <row r="31" spans="1:19">
      <c r="A31" s="97"/>
      <c r="B31" s="51" t="s">
        <v>130</v>
      </c>
      <c r="C31" s="9">
        <v>4</v>
      </c>
      <c r="D31" s="9">
        <v>1</v>
      </c>
      <c r="E31" s="25">
        <f>COUNTIF('(章先生系統)_成交客戶表'!H:H,B31)</f>
        <v>0</v>
      </c>
      <c r="F31" s="32">
        <f t="shared" si="4"/>
        <v>0</v>
      </c>
      <c r="G31" s="9">
        <f t="shared" si="17"/>
        <v>15</v>
      </c>
      <c r="H31" s="9">
        <f>COUNTIF('(有望系統)_新增'!B:B,B31)</f>
        <v>0</v>
      </c>
      <c r="I31" s="20">
        <f t="shared" si="5"/>
        <v>0</v>
      </c>
      <c r="J31" s="34">
        <f t="shared" si="18"/>
        <v>15000</v>
      </c>
      <c r="K31" s="9">
        <f t="shared" si="19"/>
        <v>10</v>
      </c>
      <c r="L31" s="9">
        <f>COUNTIFS('(手KEY資料)_試乘'!B:B,B31,'(手KEY資料)_試乘'!I:I,"行程預約")</f>
        <v>0</v>
      </c>
      <c r="M31" s="20">
        <f t="shared" si="6"/>
        <v>0</v>
      </c>
      <c r="N31" s="34">
        <f t="shared" si="20"/>
        <v>10000</v>
      </c>
      <c r="O31" s="18">
        <v>160</v>
      </c>
      <c r="P31" s="18">
        <f t="shared" si="21"/>
        <v>16</v>
      </c>
      <c r="Q31" s="18">
        <f>COUNTIF('(有望系統)_聯繫率有望+現有'!D:D,$B31)</f>
        <v>0</v>
      </c>
      <c r="R31" s="18">
        <f>'(有望系統)_CRM聯繫'!D65</f>
        <v>16</v>
      </c>
      <c r="S31" s="20">
        <f t="shared" si="8"/>
        <v>0.1</v>
      </c>
    </row>
    <row r="32" spans="1:19">
      <c r="A32" s="97"/>
      <c r="B32" s="52" t="s">
        <v>131</v>
      </c>
      <c r="C32" s="9">
        <v>4</v>
      </c>
      <c r="D32" s="9">
        <v>0</v>
      </c>
      <c r="E32" s="9">
        <f>COUNTIF('(章先生系統)_成交客戶表'!H:H,B32)</f>
        <v>0</v>
      </c>
      <c r="F32" s="20">
        <f t="shared" si="4"/>
        <v>0</v>
      </c>
      <c r="G32" s="25">
        <f t="shared" si="17"/>
        <v>20</v>
      </c>
      <c r="H32" s="9">
        <f>COUNTIF('(有望系統)_新增'!B:B,B32)</f>
        <v>0</v>
      </c>
      <c r="I32" s="20">
        <f t="shared" si="5"/>
        <v>0</v>
      </c>
      <c r="J32" s="34">
        <f t="shared" si="18"/>
        <v>20000</v>
      </c>
      <c r="K32" s="9">
        <f t="shared" si="19"/>
        <v>14</v>
      </c>
      <c r="L32" s="9">
        <f>COUNTIFS('(手KEY資料)_試乘'!B:B,B32,'(手KEY資料)_試乘'!I:I,"行程預約")</f>
        <v>0</v>
      </c>
      <c r="M32" s="20">
        <f t="shared" si="6"/>
        <v>0</v>
      </c>
      <c r="N32" s="34">
        <f t="shared" si="20"/>
        <v>14000</v>
      </c>
      <c r="O32" s="18">
        <v>160</v>
      </c>
      <c r="P32" s="18">
        <f t="shared" si="21"/>
        <v>9</v>
      </c>
      <c r="Q32" s="18">
        <f>COUNTIF('(有望系統)_聯繫率有望+現有'!D:D,$B32)</f>
        <v>0</v>
      </c>
      <c r="R32" s="18">
        <f>'(有望系統)_CRM聯繫'!D57</f>
        <v>9</v>
      </c>
      <c r="S32" s="20">
        <f t="shared" si="8"/>
        <v>5.6250000000000001E-2</v>
      </c>
    </row>
    <row r="33" spans="1:19">
      <c r="A33" s="97"/>
      <c r="B33" s="52" t="s">
        <v>132</v>
      </c>
      <c r="C33" s="9">
        <v>4</v>
      </c>
      <c r="D33" s="9">
        <v>2</v>
      </c>
      <c r="E33" s="9">
        <f>COUNTIF('(章先生系統)_成交客戶表'!H:H,B33)</f>
        <v>0</v>
      </c>
      <c r="F33" s="20">
        <f t="shared" si="4"/>
        <v>0</v>
      </c>
      <c r="G33" s="9">
        <f t="shared" si="17"/>
        <v>10</v>
      </c>
      <c r="H33" s="9">
        <f>COUNTIF('(有望系統)_新增'!B:B,B33)</f>
        <v>0</v>
      </c>
      <c r="I33" s="20">
        <f t="shared" si="5"/>
        <v>0</v>
      </c>
      <c r="J33" s="34">
        <f t="shared" si="18"/>
        <v>10000</v>
      </c>
      <c r="K33" s="9">
        <f t="shared" si="19"/>
        <v>7</v>
      </c>
      <c r="L33" s="9">
        <f>COUNTIFS('(手KEY資料)_試乘'!B:B,B33,'(手KEY資料)_試乘'!I:I,"行程預約")</f>
        <v>0</v>
      </c>
      <c r="M33" s="20">
        <f t="shared" si="6"/>
        <v>0</v>
      </c>
      <c r="N33" s="34">
        <f t="shared" si="20"/>
        <v>7000</v>
      </c>
      <c r="O33" s="18">
        <v>160</v>
      </c>
      <c r="P33" s="18">
        <f t="shared" si="21"/>
        <v>12</v>
      </c>
      <c r="Q33" s="18">
        <f>COUNTIF('(有望系統)_聯繫率有望+現有'!D:D,$B33)</f>
        <v>0</v>
      </c>
      <c r="R33" s="18">
        <f>'(有望系統)_CRM聯繫'!D67</f>
        <v>12</v>
      </c>
      <c r="S33" s="20">
        <f t="shared" si="8"/>
        <v>7.4999999999999997E-2</v>
      </c>
    </row>
    <row r="34" spans="1:19">
      <c r="A34" s="97"/>
      <c r="B34" s="52" t="s">
        <v>133</v>
      </c>
      <c r="C34" s="9">
        <v>4</v>
      </c>
      <c r="D34" s="9">
        <v>3</v>
      </c>
      <c r="E34" s="9">
        <f>COUNTIF('(章先生系統)_成交客戶表'!H:H,B34)</f>
        <v>0</v>
      </c>
      <c r="F34" s="20">
        <f t="shared" si="4"/>
        <v>0</v>
      </c>
      <c r="G34" s="9">
        <f t="shared" si="17"/>
        <v>10</v>
      </c>
      <c r="H34" s="9">
        <f>COUNTIF('(有望系統)_新增'!B:B,B34)</f>
        <v>0</v>
      </c>
      <c r="I34" s="20">
        <f t="shared" si="5"/>
        <v>0</v>
      </c>
      <c r="J34" s="34">
        <f t="shared" si="18"/>
        <v>10000</v>
      </c>
      <c r="K34" s="9">
        <f t="shared" si="19"/>
        <v>7</v>
      </c>
      <c r="L34" s="9">
        <f>COUNTIFS('(手KEY資料)_試乘'!B:B,B34,'(手KEY資料)_試乘'!I:I,"行程預約")</f>
        <v>0</v>
      </c>
      <c r="M34" s="20">
        <f t="shared" si="6"/>
        <v>0</v>
      </c>
      <c r="N34" s="34">
        <f t="shared" si="20"/>
        <v>7000</v>
      </c>
      <c r="O34" s="18">
        <v>160</v>
      </c>
      <c r="P34" s="18">
        <f t="shared" si="21"/>
        <v>6</v>
      </c>
      <c r="Q34" s="18">
        <f>COUNTIF('(有望系統)_聯繫率有望+現有'!D:D,$B34)</f>
        <v>0</v>
      </c>
      <c r="R34" s="18">
        <f>'(有望系統)_CRM聯繫'!D69</f>
        <v>6</v>
      </c>
      <c r="S34" s="20">
        <f t="shared" si="8"/>
        <v>3.7499999999999999E-2</v>
      </c>
    </row>
    <row r="35" spans="1:19">
      <c r="A35" s="97"/>
      <c r="B35" s="53" t="s">
        <v>134</v>
      </c>
      <c r="C35" s="9">
        <v>4</v>
      </c>
      <c r="D35" s="9">
        <v>1</v>
      </c>
      <c r="E35" s="9">
        <f>COUNTIF('(章先生系統)_成交客戶表'!H:H,B35)</f>
        <v>0</v>
      </c>
      <c r="F35" s="20">
        <f t="shared" si="4"/>
        <v>0</v>
      </c>
      <c r="G35" s="9">
        <f t="shared" si="17"/>
        <v>15</v>
      </c>
      <c r="H35" s="9">
        <f>COUNTIF('(有望系統)_新增'!B:B,B35)</f>
        <v>0</v>
      </c>
      <c r="I35" s="20">
        <f t="shared" si="5"/>
        <v>0</v>
      </c>
      <c r="J35" s="34">
        <f t="shared" si="18"/>
        <v>15000</v>
      </c>
      <c r="K35" s="9">
        <f t="shared" si="19"/>
        <v>10</v>
      </c>
      <c r="L35" s="9">
        <f>COUNTIFS('(手KEY資料)_試乘'!B:B,B35,'(手KEY資料)_試乘'!I:I,"行程預約")</f>
        <v>0</v>
      </c>
      <c r="M35" s="20">
        <f t="shared" si="6"/>
        <v>0</v>
      </c>
      <c r="N35" s="34">
        <f t="shared" si="20"/>
        <v>10000</v>
      </c>
      <c r="O35" s="18">
        <v>160</v>
      </c>
      <c r="P35" s="18">
        <f t="shared" si="21"/>
        <v>8</v>
      </c>
      <c r="Q35" s="18">
        <f>COUNTIF('(有望系統)_聯繫率有望+現有'!D:D,$B35)</f>
        <v>0</v>
      </c>
      <c r="R35" s="18">
        <f>'(有望系統)_CRM聯繫'!D71</f>
        <v>8</v>
      </c>
      <c r="S35" s="20">
        <f t="shared" si="8"/>
        <v>0.05</v>
      </c>
    </row>
    <row r="36" spans="1:19">
      <c r="A36" s="97"/>
      <c r="B36" s="54" t="s">
        <v>135</v>
      </c>
      <c r="C36" s="9">
        <v>4</v>
      </c>
      <c r="D36" s="9">
        <v>1</v>
      </c>
      <c r="E36" s="9">
        <f>COUNTIF('(章先生系統)_成交客戶表'!H:H,B36)</f>
        <v>0</v>
      </c>
      <c r="F36" s="20">
        <f t="shared" si="4"/>
        <v>0</v>
      </c>
      <c r="G36" s="9">
        <f t="shared" si="17"/>
        <v>15</v>
      </c>
      <c r="H36" s="9">
        <f>COUNTIF('(有望系統)_新增'!B:B,B36)</f>
        <v>0</v>
      </c>
      <c r="I36" s="20">
        <f t="shared" si="5"/>
        <v>0</v>
      </c>
      <c r="J36" s="34">
        <f t="shared" si="18"/>
        <v>15000</v>
      </c>
      <c r="K36" s="9">
        <f t="shared" si="19"/>
        <v>10</v>
      </c>
      <c r="L36" s="9">
        <f>COUNTIFS('(手KEY資料)_試乘'!B:B,B36,'(手KEY資料)_試乘'!I:I,"行程預約")</f>
        <v>0</v>
      </c>
      <c r="M36" s="20">
        <f t="shared" si="6"/>
        <v>0</v>
      </c>
      <c r="N36" s="34">
        <f t="shared" si="20"/>
        <v>10000</v>
      </c>
      <c r="O36" s="18">
        <v>160</v>
      </c>
      <c r="P36" s="18">
        <f t="shared" si="21"/>
        <v>2</v>
      </c>
      <c r="Q36" s="18">
        <f>COUNTIF('(有望系統)_聯繫率有望+現有'!D:D,$B36)</f>
        <v>0</v>
      </c>
      <c r="R36" s="18">
        <f>'(有望系統)_CRM聯繫'!D77</f>
        <v>2</v>
      </c>
      <c r="S36" s="20">
        <f t="shared" si="8"/>
        <v>1.2500000000000001E-2</v>
      </c>
    </row>
    <row r="37" spans="1:19">
      <c r="A37" s="97"/>
      <c r="B37" s="54" t="s">
        <v>136</v>
      </c>
      <c r="C37" s="9">
        <v>4</v>
      </c>
      <c r="D37" s="9">
        <v>1</v>
      </c>
      <c r="E37" s="9">
        <f>COUNTIF('(章先生系統)_成交客戶表'!H:H,B37)</f>
        <v>0</v>
      </c>
      <c r="F37" s="20">
        <f t="shared" si="4"/>
        <v>0</v>
      </c>
      <c r="G37" s="9">
        <f t="shared" si="17"/>
        <v>15</v>
      </c>
      <c r="H37" s="9">
        <f>COUNTIF('(有望系統)_新增'!B:B,B37)</f>
        <v>0</v>
      </c>
      <c r="I37" s="20">
        <f t="shared" si="5"/>
        <v>0</v>
      </c>
      <c r="J37" s="34">
        <f t="shared" si="18"/>
        <v>15000</v>
      </c>
      <c r="K37" s="9">
        <f t="shared" si="19"/>
        <v>10</v>
      </c>
      <c r="L37" s="9">
        <f>COUNTIFS('(手KEY資料)_試乘'!B:B,B37,'(手KEY資料)_試乘'!I:I,"行程預約")</f>
        <v>0</v>
      </c>
      <c r="M37" s="20">
        <f t="shared" si="6"/>
        <v>0</v>
      </c>
      <c r="N37" s="34">
        <f t="shared" si="20"/>
        <v>10000</v>
      </c>
      <c r="O37" s="18">
        <v>160</v>
      </c>
      <c r="P37" s="18">
        <f t="shared" si="21"/>
        <v>3</v>
      </c>
      <c r="Q37" s="18">
        <f>COUNTIF('(有望系統)_聯繫率有望+現有'!D:D,$B37)</f>
        <v>0</v>
      </c>
      <c r="R37" s="18">
        <f>'(有望系統)_CRM聯繫'!D79</f>
        <v>3</v>
      </c>
      <c r="S37" s="20">
        <f t="shared" si="8"/>
        <v>1.8749999999999999E-2</v>
      </c>
    </row>
    <row r="38" spans="1:19" hidden="1">
      <c r="A38" s="97"/>
      <c r="B38" s="12"/>
      <c r="C38" s="9"/>
      <c r="D38" s="9"/>
      <c r="E38" s="9"/>
      <c r="F38" s="20"/>
      <c r="G38" s="9"/>
      <c r="H38" s="9"/>
      <c r="I38" s="20"/>
      <c r="J38" s="34"/>
      <c r="K38" s="9"/>
      <c r="L38" s="9"/>
      <c r="M38" s="20"/>
      <c r="N38" s="34"/>
      <c r="O38" s="18"/>
      <c r="P38" s="18"/>
      <c r="Q38" s="18"/>
      <c r="R38" s="18"/>
      <c r="S38" s="20"/>
    </row>
    <row r="39" spans="1:19">
      <c r="A39" s="98"/>
      <c r="B39" s="15" t="s">
        <v>5</v>
      </c>
      <c r="C39" s="17">
        <f>SUM(C28:C38)</f>
        <v>40</v>
      </c>
      <c r="D39" s="17">
        <f>SUM(D28:D38)</f>
        <v>12</v>
      </c>
      <c r="E39" s="17">
        <f>SUM(E28:E38)</f>
        <v>0</v>
      </c>
      <c r="F39" s="21">
        <f t="shared" si="4"/>
        <v>0</v>
      </c>
      <c r="G39" s="17">
        <f>SUM(G28:G38)</f>
        <v>145</v>
      </c>
      <c r="H39" s="17">
        <f>SUM(H28:H38)</f>
        <v>0</v>
      </c>
      <c r="I39" s="21">
        <f t="shared" si="5"/>
        <v>0</v>
      </c>
      <c r="J39" s="36">
        <f>SUM(J28:J38)</f>
        <v>145000</v>
      </c>
      <c r="K39" s="17">
        <f>SUM(K28:K38)</f>
        <v>98</v>
      </c>
      <c r="L39" s="17">
        <f>SUM(L28:L38)</f>
        <v>0</v>
      </c>
      <c r="M39" s="21">
        <f t="shared" si="6"/>
        <v>0</v>
      </c>
      <c r="N39" s="36">
        <f>SUM(N28:N38)</f>
        <v>98000</v>
      </c>
      <c r="O39" s="19">
        <f>SUM(O28:O38)</f>
        <v>1600</v>
      </c>
      <c r="P39" s="19">
        <f>SUM(P28:P38)</f>
        <v>92</v>
      </c>
      <c r="Q39" s="19">
        <f t="shared" ref="Q39:R39" si="22">SUM(Q28:Q38)</f>
        <v>0</v>
      </c>
      <c r="R39" s="19">
        <f t="shared" si="22"/>
        <v>92</v>
      </c>
      <c r="S39" s="21">
        <f t="shared" si="8"/>
        <v>5.7500000000000002E-2</v>
      </c>
    </row>
    <row r="40" spans="1:19">
      <c r="A40" s="99" t="s">
        <v>53</v>
      </c>
      <c r="B40" s="99"/>
      <c r="C40" s="17">
        <f>C15+C27+C39</f>
        <v>124</v>
      </c>
      <c r="D40" s="17">
        <f t="shared" ref="D40:E40" si="23">D15+D27+D39</f>
        <v>49</v>
      </c>
      <c r="E40" s="17">
        <f t="shared" si="23"/>
        <v>0</v>
      </c>
      <c r="F40" s="21">
        <f t="shared" si="4"/>
        <v>0</v>
      </c>
      <c r="G40" s="17">
        <f>G15+G27+G39</f>
        <v>430</v>
      </c>
      <c r="H40" s="17">
        <f>H15+H27+H39</f>
        <v>1</v>
      </c>
      <c r="I40" s="21">
        <f t="shared" si="5"/>
        <v>2.3255813953488372E-3</v>
      </c>
      <c r="J40" s="36">
        <f>J15+J27+J39</f>
        <v>410000</v>
      </c>
      <c r="K40" s="17">
        <f>K15+K27+K39</f>
        <v>294</v>
      </c>
      <c r="L40" s="17">
        <f>L15+L27+L39</f>
        <v>1</v>
      </c>
      <c r="M40" s="21">
        <f t="shared" si="6"/>
        <v>3.4013605442176869E-3</v>
      </c>
      <c r="N40" s="36">
        <f>N15+N27+N39</f>
        <v>286000</v>
      </c>
      <c r="O40" s="19">
        <f>O15+O27+O39</f>
        <v>4960</v>
      </c>
      <c r="P40" s="19">
        <f>P15+P27+P39</f>
        <v>292</v>
      </c>
      <c r="Q40" s="19">
        <f t="shared" ref="Q40:R40" si="24">Q15+Q27+Q39</f>
        <v>1</v>
      </c>
      <c r="R40" s="19">
        <f t="shared" si="24"/>
        <v>291</v>
      </c>
      <c r="S40" s="21">
        <f t="shared" si="8"/>
        <v>5.8870967741935482E-2</v>
      </c>
    </row>
    <row r="41" spans="1:19" s="31" customFormat="1">
      <c r="A41" s="27"/>
      <c r="B41" s="27"/>
      <c r="C41" s="28"/>
      <c r="D41" s="28"/>
      <c r="E41" s="28"/>
      <c r="F41" s="29"/>
      <c r="G41" s="28"/>
      <c r="H41" s="28"/>
      <c r="I41" s="29"/>
      <c r="J41" s="29"/>
      <c r="K41" s="28"/>
      <c r="L41" s="28"/>
      <c r="M41" s="29"/>
      <c r="N41" s="29"/>
      <c r="O41" s="30"/>
      <c r="P41" s="30"/>
      <c r="Q41" s="30"/>
      <c r="R41" s="30"/>
      <c r="S41" s="29"/>
    </row>
    <row r="42" spans="1:19">
      <c r="A42" s="40" t="s">
        <v>64</v>
      </c>
      <c r="E42" s="11" t="s">
        <v>65</v>
      </c>
      <c r="P42" s="23" t="s">
        <v>51</v>
      </c>
      <c r="Q42" s="23"/>
      <c r="R42" s="23"/>
    </row>
    <row r="44" spans="1:19" s="57" customFormat="1">
      <c r="A44" s="55"/>
      <c r="B44" s="56"/>
      <c r="F44" s="58"/>
      <c r="I44" s="58"/>
      <c r="J44" s="58"/>
      <c r="M44" s="58"/>
      <c r="N44" s="58"/>
      <c r="S44" s="58"/>
    </row>
    <row r="45" spans="1:19" s="57" customFormat="1">
      <c r="A45" s="55"/>
      <c r="B45" s="55" t="s">
        <v>137</v>
      </c>
      <c r="E45" s="59">
        <f>COUNTIF('[1]成交客戶(訂車)-12'!Z:Z,$B45)</f>
        <v>0</v>
      </c>
      <c r="F45" s="58"/>
      <c r="H45" s="60">
        <f>COUNTIF('(有望系統)_新增'!B:B,B45)</f>
        <v>0</v>
      </c>
      <c r="I45" s="58"/>
      <c r="J45" s="58"/>
      <c r="L45" s="60">
        <f>COUNTIFS('(手KEY資料)_試乘'!B:B,B45,'(手KEY資料)_試乘'!I:I,"行程預約")</f>
        <v>0</v>
      </c>
      <c r="M45" s="58"/>
      <c r="N45" s="58"/>
      <c r="Q45" s="61">
        <f>COUNTIF('(有望系統)_聯繫率有望+現有'!D:D,B45)</f>
        <v>0</v>
      </c>
      <c r="S45" s="58"/>
    </row>
    <row r="46" spans="1:19" s="57" customFormat="1">
      <c r="A46" s="55"/>
      <c r="B46" s="62" t="s">
        <v>138</v>
      </c>
      <c r="E46" s="59">
        <f>COUNTIF('[1]成交客戶(訂車)-12'!Z:Z,$B46)</f>
        <v>0</v>
      </c>
      <c r="F46" s="58"/>
      <c r="H46" s="60">
        <f>COUNTIF('(有望系統)_新增'!B:B,B46)</f>
        <v>0</v>
      </c>
      <c r="I46" s="58"/>
      <c r="J46" s="58"/>
      <c r="L46" s="59">
        <f>COUNTIFS('(手KEY資料)_試乘'!B:B,B46,'(手KEY資料)_試乘'!I:I,"行程預約")</f>
        <v>0</v>
      </c>
      <c r="M46" s="58"/>
      <c r="N46" s="58"/>
      <c r="Q46" s="61">
        <f>COUNTIF('(有望系統)_聯繫率有望+現有'!D:D,B46)</f>
        <v>0</v>
      </c>
      <c r="S46" s="58"/>
    </row>
    <row r="47" spans="1:19" s="57" customFormat="1">
      <c r="A47" s="55"/>
      <c r="B47" s="55" t="s">
        <v>139</v>
      </c>
      <c r="E47" s="59">
        <f>COUNTIF('[1]成交客戶(訂車)-12'!Z:Z,$B47)</f>
        <v>0</v>
      </c>
      <c r="F47" s="58"/>
      <c r="H47" s="60">
        <f>COUNTIF('(有望系統)_新增'!B:B,B47)</f>
        <v>0</v>
      </c>
      <c r="I47" s="58"/>
      <c r="J47" s="58"/>
      <c r="L47" s="59">
        <f>COUNTIFS('(手KEY資料)_試乘'!B:B,B47,'(手KEY資料)_試乘'!I:I,"行程預約")</f>
        <v>0</v>
      </c>
      <c r="M47" s="58"/>
      <c r="N47" s="58"/>
      <c r="Q47" s="61">
        <f>COUNTIF('(有望系統)_聯繫率有望+現有'!D:D,B47)</f>
        <v>0</v>
      </c>
      <c r="S47" s="58"/>
    </row>
    <row r="48" spans="1:19" s="57" customFormat="1">
      <c r="A48" s="55"/>
      <c r="B48" s="55" t="s">
        <v>140</v>
      </c>
      <c r="E48" s="59">
        <f>COUNTIF('[1]成交客戶(訂車)-12'!Z:Z,$B48)</f>
        <v>0</v>
      </c>
      <c r="F48" s="58"/>
      <c r="H48" s="60">
        <f>COUNTIF('(有望系統)_新增'!B:B,B48)</f>
        <v>0</v>
      </c>
      <c r="I48" s="58"/>
      <c r="J48" s="58"/>
      <c r="L48" s="59">
        <f>COUNTIFS('(手KEY資料)_試乘'!B:B,B48,'(手KEY資料)_試乘'!I:I,"行程預約")</f>
        <v>0</v>
      </c>
      <c r="M48" s="58"/>
      <c r="N48" s="58"/>
      <c r="Q48" s="61">
        <f>COUNTIF('(有望系統)_聯繫率有望+現有'!D:D,B48)</f>
        <v>0</v>
      </c>
      <c r="S48" s="58"/>
    </row>
    <row r="49" spans="1:19" s="57" customFormat="1" ht="17.399999999999999">
      <c r="A49" s="55"/>
      <c r="B49" s="63" t="s">
        <v>141</v>
      </c>
      <c r="E49" s="64">
        <f>SUM(E38:E48)</f>
        <v>0</v>
      </c>
      <c r="F49" s="58"/>
      <c r="H49" s="64">
        <f>SUM(H38:H48)</f>
        <v>1</v>
      </c>
      <c r="I49" s="58"/>
      <c r="J49" s="58"/>
      <c r="L49" s="64">
        <f ca="1">SUM(L40:L49)</f>
        <v>100</v>
      </c>
      <c r="M49" s="58"/>
      <c r="N49" s="58"/>
      <c r="P49" s="65">
        <f ca="1">Q49+R49</f>
        <v>2154</v>
      </c>
      <c r="Q49" s="66">
        <f ca="1">SUM(Q40:Q49)</f>
        <v>1863</v>
      </c>
      <c r="R49" s="65">
        <f>R40</f>
        <v>291</v>
      </c>
      <c r="S49" s="66"/>
    </row>
    <row r="50" spans="1:19" s="57" customFormat="1">
      <c r="A50" s="55"/>
      <c r="B50" s="56"/>
      <c r="F50" s="58"/>
      <c r="I50" s="58"/>
      <c r="J50" s="58"/>
    </row>
    <row r="55" spans="1:19">
      <c r="A55" s="6"/>
      <c r="B55" s="11"/>
      <c r="F55" s="6"/>
      <c r="I55" s="6"/>
      <c r="J55" s="6"/>
      <c r="M55" s="6"/>
      <c r="N55" s="6"/>
      <c r="S55" s="6"/>
    </row>
    <row r="56" spans="1:19">
      <c r="A56" s="6"/>
      <c r="B56" s="11"/>
      <c r="F56" s="6"/>
      <c r="I56" s="6"/>
      <c r="J56" s="6"/>
      <c r="M56" s="6"/>
      <c r="N56" s="6"/>
      <c r="S56" s="6"/>
    </row>
    <row r="57" spans="1:19">
      <c r="A57" s="6"/>
      <c r="B57" s="11"/>
      <c r="F57" s="6"/>
      <c r="I57" s="6"/>
      <c r="J57" s="6"/>
      <c r="M57" s="6"/>
      <c r="N57" s="6"/>
      <c r="S57" s="6"/>
    </row>
    <row r="58" spans="1:19">
      <c r="A58" s="6"/>
      <c r="B58" s="11"/>
      <c r="F58" s="6"/>
      <c r="I58" s="6"/>
      <c r="J58" s="6"/>
      <c r="M58" s="6"/>
      <c r="N58" s="6"/>
      <c r="S58" s="6"/>
    </row>
  </sheetData>
  <mergeCells count="10">
    <mergeCell ref="C2:F2"/>
    <mergeCell ref="G2:J2"/>
    <mergeCell ref="K2:N2"/>
    <mergeCell ref="O2:S2"/>
    <mergeCell ref="A4:A15"/>
    <mergeCell ref="A16:A27"/>
    <mergeCell ref="A28:A39"/>
    <mergeCell ref="A40:B40"/>
    <mergeCell ref="A2:A3"/>
    <mergeCell ref="B2:B3"/>
  </mergeCells>
  <phoneticPr fontId="1" type="noConversion"/>
  <conditionalFormatting sqref="B1:B2 B42:B44 B15 B27 B38:B39 B50:B1048576">
    <cfRule type="cellIs" dxfId="0" priority="1" operator="equal">
      <formula>0</formula>
    </cfRule>
  </conditionalFormatting>
  <pageMargins left="0.3" right="0.17" top="0.42" bottom="0.42" header="0.31496062992125984" footer="0.31496062992125984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zoomScale="75" zoomScaleNormal="75" workbookViewId="0">
      <pane ySplit="1" topLeftCell="A2" activePane="bottomLeft" state="frozen"/>
      <selection pane="bottomLeft" activeCell="C29" sqref="C29"/>
    </sheetView>
  </sheetViews>
  <sheetFormatPr defaultColWidth="9" defaultRowHeight="16.2"/>
  <cols>
    <col min="1" max="2" width="9" style="24"/>
    <col min="3" max="3" width="12.6640625" style="24" customWidth="1"/>
    <col min="4" max="4" width="13.109375" style="24" customWidth="1"/>
    <col min="5" max="5" width="9" style="24"/>
    <col min="6" max="6" width="12.5546875" style="24" customWidth="1"/>
    <col min="7" max="16384" width="9" style="24"/>
  </cols>
  <sheetData>
    <row r="1" spans="1:8">
      <c r="A1" s="24" t="s">
        <v>38</v>
      </c>
      <c r="B1" s="24" t="s">
        <v>39</v>
      </c>
      <c r="C1" s="24" t="s">
        <v>40</v>
      </c>
      <c r="D1" s="24" t="s">
        <v>41</v>
      </c>
      <c r="E1" s="24" t="s">
        <v>42</v>
      </c>
      <c r="F1" s="24" t="s">
        <v>43</v>
      </c>
      <c r="G1" s="24" t="s">
        <v>44</v>
      </c>
      <c r="H1" s="24" t="s">
        <v>45</v>
      </c>
    </row>
    <row r="2" spans="1:8">
      <c r="A2" s="24" t="s">
        <v>55</v>
      </c>
      <c r="B2" s="24" t="s">
        <v>46</v>
      </c>
      <c r="C2" s="24" t="s">
        <v>56</v>
      </c>
      <c r="D2" s="24" t="s">
        <v>167</v>
      </c>
      <c r="E2" s="24" t="s">
        <v>54</v>
      </c>
      <c r="F2" s="24" t="s">
        <v>57</v>
      </c>
      <c r="G2" s="24" t="s">
        <v>52</v>
      </c>
      <c r="H2" s="24" t="s">
        <v>48</v>
      </c>
    </row>
  </sheetData>
  <sheetProtection formatCells="0" formatColumns="0" formatRows="0" insertColumns="0" insertRows="0" insertHyperlinks="0" deleteColumns="0" deleteRows="0" sort="0" autoFilter="0" pivotTables="0"/>
  <sortState ref="A2:AB129">
    <sortCondition ref="G65"/>
  </sortState>
  <phoneticPr fontId="1" type="noConversion"/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1"/>
  <sheetViews>
    <sheetView zoomScale="91" zoomScaleNormal="91" workbookViewId="0">
      <selection activeCell="D19" sqref="D19"/>
    </sheetView>
  </sheetViews>
  <sheetFormatPr defaultRowHeight="13.2"/>
  <cols>
    <col min="1" max="1" width="15.109375" style="87" customWidth="1"/>
    <col min="2" max="2" width="12" style="88" customWidth="1"/>
    <col min="3" max="3" width="20.109375" style="83" bestFit="1" customWidth="1"/>
    <col min="4" max="4" width="13" style="90" bestFit="1" customWidth="1"/>
    <col min="5" max="5" width="7.21875" style="83" customWidth="1"/>
    <col min="6" max="6" width="10" style="83" customWidth="1"/>
    <col min="7" max="7" width="13.21875" style="83" customWidth="1"/>
    <col min="8" max="8" width="11.44140625" style="83" customWidth="1"/>
    <col min="9" max="114" width="8.88671875" style="33"/>
    <col min="115" max="115" width="10.21875" style="33" bestFit="1" customWidth="1"/>
    <col min="116" max="116" width="8.6640625" style="33" bestFit="1" customWidth="1"/>
    <col min="117" max="117" width="7" style="33" bestFit="1" customWidth="1"/>
    <col min="118" max="118" width="20.109375" style="33" bestFit="1" customWidth="1"/>
    <col min="119" max="123" width="9" style="33" customWidth="1"/>
    <col min="124" max="126" width="5.21875" style="33" bestFit="1" customWidth="1"/>
    <col min="127" max="127" width="9" style="33" customWidth="1"/>
    <col min="128" max="128" width="29.6640625" style="33" customWidth="1"/>
    <col min="129" max="140" width="9" style="33" customWidth="1"/>
    <col min="141" max="141" width="12.21875" style="33" customWidth="1"/>
    <col min="142" max="142" width="10.6640625" style="33" customWidth="1"/>
    <col min="143" max="146" width="9" style="33" customWidth="1"/>
    <col min="147" max="147" width="22.6640625" style="33" customWidth="1"/>
    <col min="148" max="158" width="9" style="33" customWidth="1"/>
    <col min="159" max="159" width="19.21875" style="33" customWidth="1"/>
    <col min="160" max="164" width="9" style="33" customWidth="1"/>
    <col min="165" max="165" width="15.21875" style="33" bestFit="1" customWidth="1"/>
    <col min="166" max="180" width="9" style="33" customWidth="1"/>
    <col min="181" max="181" width="10" style="33" bestFit="1" customWidth="1"/>
    <col min="182" max="182" width="12.21875" style="33" bestFit="1" customWidth="1"/>
    <col min="183" max="183" width="10.21875" style="33" bestFit="1" customWidth="1"/>
    <col min="184" max="184" width="5.21875" style="33" bestFit="1" customWidth="1"/>
    <col min="185" max="185" width="8.6640625" style="33" bestFit="1" customWidth="1"/>
    <col min="186" max="186" width="12.21875" style="33" bestFit="1" customWidth="1"/>
    <col min="187" max="187" width="7" style="33" bestFit="1" customWidth="1"/>
    <col min="188" max="370" width="8.88671875" style="33"/>
    <col min="371" max="371" width="10.21875" style="33" bestFit="1" customWidth="1"/>
    <col min="372" max="372" width="8.6640625" style="33" bestFit="1" customWidth="1"/>
    <col min="373" max="373" width="7" style="33" bestFit="1" customWidth="1"/>
    <col min="374" max="374" width="20.109375" style="33" bestFit="1" customWidth="1"/>
    <col min="375" max="379" width="9" style="33" customWidth="1"/>
    <col min="380" max="382" width="5.21875" style="33" bestFit="1" customWidth="1"/>
    <col min="383" max="383" width="9" style="33" customWidth="1"/>
    <col min="384" max="384" width="29.6640625" style="33" customWidth="1"/>
    <col min="385" max="396" width="9" style="33" customWidth="1"/>
    <col min="397" max="397" width="12.21875" style="33" customWidth="1"/>
    <col min="398" max="398" width="10.6640625" style="33" customWidth="1"/>
    <col min="399" max="402" width="9" style="33" customWidth="1"/>
    <col min="403" max="403" width="22.6640625" style="33" customWidth="1"/>
    <col min="404" max="414" width="9" style="33" customWidth="1"/>
    <col min="415" max="415" width="19.21875" style="33" customWidth="1"/>
    <col min="416" max="420" width="9" style="33" customWidth="1"/>
    <col min="421" max="421" width="15.21875" style="33" bestFit="1" customWidth="1"/>
    <col min="422" max="436" width="9" style="33" customWidth="1"/>
    <col min="437" max="437" width="10" style="33" bestFit="1" customWidth="1"/>
    <col min="438" max="438" width="12.21875" style="33" bestFit="1" customWidth="1"/>
    <col min="439" max="439" width="10.21875" style="33" bestFit="1" customWidth="1"/>
    <col min="440" max="440" width="5.21875" style="33" bestFit="1" customWidth="1"/>
    <col min="441" max="441" width="8.6640625" style="33" bestFit="1" customWidth="1"/>
    <col min="442" max="442" width="12.21875" style="33" bestFit="1" customWidth="1"/>
    <col min="443" max="443" width="7" style="33" bestFit="1" customWidth="1"/>
    <col min="444" max="626" width="8.88671875" style="33"/>
    <col min="627" max="627" width="10.21875" style="33" bestFit="1" customWidth="1"/>
    <col min="628" max="628" width="8.6640625" style="33" bestFit="1" customWidth="1"/>
    <col min="629" max="629" width="7" style="33" bestFit="1" customWidth="1"/>
    <col min="630" max="630" width="20.109375" style="33" bestFit="1" customWidth="1"/>
    <col min="631" max="635" width="9" style="33" customWidth="1"/>
    <col min="636" max="638" width="5.21875" style="33" bestFit="1" customWidth="1"/>
    <col min="639" max="639" width="9" style="33" customWidth="1"/>
    <col min="640" max="640" width="29.6640625" style="33" customWidth="1"/>
    <col min="641" max="652" width="9" style="33" customWidth="1"/>
    <col min="653" max="653" width="12.21875" style="33" customWidth="1"/>
    <col min="654" max="654" width="10.6640625" style="33" customWidth="1"/>
    <col min="655" max="658" width="9" style="33" customWidth="1"/>
    <col min="659" max="659" width="22.6640625" style="33" customWidth="1"/>
    <col min="660" max="670" width="9" style="33" customWidth="1"/>
    <col min="671" max="671" width="19.21875" style="33" customWidth="1"/>
    <col min="672" max="676" width="9" style="33" customWidth="1"/>
    <col min="677" max="677" width="15.21875" style="33" bestFit="1" customWidth="1"/>
    <col min="678" max="692" width="9" style="33" customWidth="1"/>
    <col min="693" max="693" width="10" style="33" bestFit="1" customWidth="1"/>
    <col min="694" max="694" width="12.21875" style="33" bestFit="1" customWidth="1"/>
    <col min="695" max="695" width="10.21875" style="33" bestFit="1" customWidth="1"/>
    <col min="696" max="696" width="5.21875" style="33" bestFit="1" customWidth="1"/>
    <col min="697" max="697" width="8.6640625" style="33" bestFit="1" customWidth="1"/>
    <col min="698" max="698" width="12.21875" style="33" bestFit="1" customWidth="1"/>
    <col min="699" max="699" width="7" style="33" bestFit="1" customWidth="1"/>
    <col min="700" max="882" width="8.88671875" style="33"/>
    <col min="883" max="883" width="10.21875" style="33" bestFit="1" customWidth="1"/>
    <col min="884" max="884" width="8.6640625" style="33" bestFit="1" customWidth="1"/>
    <col min="885" max="885" width="7" style="33" bestFit="1" customWidth="1"/>
    <col min="886" max="886" width="20.109375" style="33" bestFit="1" customWidth="1"/>
    <col min="887" max="891" width="9" style="33" customWidth="1"/>
    <col min="892" max="894" width="5.21875" style="33" bestFit="1" customWidth="1"/>
    <col min="895" max="895" width="9" style="33" customWidth="1"/>
    <col min="896" max="896" width="29.6640625" style="33" customWidth="1"/>
    <col min="897" max="908" width="9" style="33" customWidth="1"/>
    <col min="909" max="909" width="12.21875" style="33" customWidth="1"/>
    <col min="910" max="910" width="10.6640625" style="33" customWidth="1"/>
    <col min="911" max="914" width="9" style="33" customWidth="1"/>
    <col min="915" max="915" width="22.6640625" style="33" customWidth="1"/>
    <col min="916" max="926" width="9" style="33" customWidth="1"/>
    <col min="927" max="927" width="19.21875" style="33" customWidth="1"/>
    <col min="928" max="932" width="9" style="33" customWidth="1"/>
    <col min="933" max="933" width="15.21875" style="33" bestFit="1" customWidth="1"/>
    <col min="934" max="948" width="9" style="33" customWidth="1"/>
    <col min="949" max="949" width="10" style="33" bestFit="1" customWidth="1"/>
    <col min="950" max="950" width="12.21875" style="33" bestFit="1" customWidth="1"/>
    <col min="951" max="951" width="10.21875" style="33" bestFit="1" customWidth="1"/>
    <col min="952" max="952" width="5.21875" style="33" bestFit="1" customWidth="1"/>
    <col min="953" max="953" width="8.6640625" style="33" bestFit="1" customWidth="1"/>
    <col min="954" max="954" width="12.21875" style="33" bestFit="1" customWidth="1"/>
    <col min="955" max="955" width="7" style="33" bestFit="1" customWidth="1"/>
    <col min="956" max="1138" width="8.88671875" style="33"/>
    <col min="1139" max="1139" width="10.21875" style="33" bestFit="1" customWidth="1"/>
    <col min="1140" max="1140" width="8.6640625" style="33" bestFit="1" customWidth="1"/>
    <col min="1141" max="1141" width="7" style="33" bestFit="1" customWidth="1"/>
    <col min="1142" max="1142" width="20.109375" style="33" bestFit="1" customWidth="1"/>
    <col min="1143" max="1147" width="9" style="33" customWidth="1"/>
    <col min="1148" max="1150" width="5.21875" style="33" bestFit="1" customWidth="1"/>
    <col min="1151" max="1151" width="9" style="33" customWidth="1"/>
    <col min="1152" max="1152" width="29.6640625" style="33" customWidth="1"/>
    <col min="1153" max="1164" width="9" style="33" customWidth="1"/>
    <col min="1165" max="1165" width="12.21875" style="33" customWidth="1"/>
    <col min="1166" max="1166" width="10.6640625" style="33" customWidth="1"/>
    <col min="1167" max="1170" width="9" style="33" customWidth="1"/>
    <col min="1171" max="1171" width="22.6640625" style="33" customWidth="1"/>
    <col min="1172" max="1182" width="9" style="33" customWidth="1"/>
    <col min="1183" max="1183" width="19.21875" style="33" customWidth="1"/>
    <col min="1184" max="1188" width="9" style="33" customWidth="1"/>
    <col min="1189" max="1189" width="15.21875" style="33" bestFit="1" customWidth="1"/>
    <col min="1190" max="1204" width="9" style="33" customWidth="1"/>
    <col min="1205" max="1205" width="10" style="33" bestFit="1" customWidth="1"/>
    <col min="1206" max="1206" width="12.21875" style="33" bestFit="1" customWidth="1"/>
    <col min="1207" max="1207" width="10.21875" style="33" bestFit="1" customWidth="1"/>
    <col min="1208" max="1208" width="5.21875" style="33" bestFit="1" customWidth="1"/>
    <col min="1209" max="1209" width="8.6640625" style="33" bestFit="1" customWidth="1"/>
    <col min="1210" max="1210" width="12.21875" style="33" bestFit="1" customWidth="1"/>
    <col min="1211" max="1211" width="7" style="33" bestFit="1" customWidth="1"/>
    <col min="1212" max="1394" width="8.88671875" style="33"/>
    <col min="1395" max="1395" width="10.21875" style="33" bestFit="1" customWidth="1"/>
    <col min="1396" max="1396" width="8.6640625" style="33" bestFit="1" customWidth="1"/>
    <col min="1397" max="1397" width="7" style="33" bestFit="1" customWidth="1"/>
    <col min="1398" max="1398" width="20.109375" style="33" bestFit="1" customWidth="1"/>
    <col min="1399" max="1403" width="9" style="33" customWidth="1"/>
    <col min="1404" max="1406" width="5.21875" style="33" bestFit="1" customWidth="1"/>
    <col min="1407" max="1407" width="9" style="33" customWidth="1"/>
    <col min="1408" max="1408" width="29.6640625" style="33" customWidth="1"/>
    <col min="1409" max="1420" width="9" style="33" customWidth="1"/>
    <col min="1421" max="1421" width="12.21875" style="33" customWidth="1"/>
    <col min="1422" max="1422" width="10.6640625" style="33" customWidth="1"/>
    <col min="1423" max="1426" width="9" style="33" customWidth="1"/>
    <col min="1427" max="1427" width="22.6640625" style="33" customWidth="1"/>
    <col min="1428" max="1438" width="9" style="33" customWidth="1"/>
    <col min="1439" max="1439" width="19.21875" style="33" customWidth="1"/>
    <col min="1440" max="1444" width="9" style="33" customWidth="1"/>
    <col min="1445" max="1445" width="15.21875" style="33" bestFit="1" customWidth="1"/>
    <col min="1446" max="1460" width="9" style="33" customWidth="1"/>
    <col min="1461" max="1461" width="10" style="33" bestFit="1" customWidth="1"/>
    <col min="1462" max="1462" width="12.21875" style="33" bestFit="1" customWidth="1"/>
    <col min="1463" max="1463" width="10.21875" style="33" bestFit="1" customWidth="1"/>
    <col min="1464" max="1464" width="5.21875" style="33" bestFit="1" customWidth="1"/>
    <col min="1465" max="1465" width="8.6640625" style="33" bestFit="1" customWidth="1"/>
    <col min="1466" max="1466" width="12.21875" style="33" bestFit="1" customWidth="1"/>
    <col min="1467" max="1467" width="7" style="33" bestFit="1" customWidth="1"/>
    <col min="1468" max="1650" width="8.88671875" style="33"/>
    <col min="1651" max="1651" width="10.21875" style="33" bestFit="1" customWidth="1"/>
    <col min="1652" max="1652" width="8.6640625" style="33" bestFit="1" customWidth="1"/>
    <col min="1653" max="1653" width="7" style="33" bestFit="1" customWidth="1"/>
    <col min="1654" max="1654" width="20.109375" style="33" bestFit="1" customWidth="1"/>
    <col min="1655" max="1659" width="9" style="33" customWidth="1"/>
    <col min="1660" max="1662" width="5.21875" style="33" bestFit="1" customWidth="1"/>
    <col min="1663" max="1663" width="9" style="33" customWidth="1"/>
    <col min="1664" max="1664" width="29.6640625" style="33" customWidth="1"/>
    <col min="1665" max="1676" width="9" style="33" customWidth="1"/>
    <col min="1677" max="1677" width="12.21875" style="33" customWidth="1"/>
    <col min="1678" max="1678" width="10.6640625" style="33" customWidth="1"/>
    <col min="1679" max="1682" width="9" style="33" customWidth="1"/>
    <col min="1683" max="1683" width="22.6640625" style="33" customWidth="1"/>
    <col min="1684" max="1694" width="9" style="33" customWidth="1"/>
    <col min="1695" max="1695" width="19.21875" style="33" customWidth="1"/>
    <col min="1696" max="1700" width="9" style="33" customWidth="1"/>
    <col min="1701" max="1701" width="15.21875" style="33" bestFit="1" customWidth="1"/>
    <col min="1702" max="1716" width="9" style="33" customWidth="1"/>
    <col min="1717" max="1717" width="10" style="33" bestFit="1" customWidth="1"/>
    <col min="1718" max="1718" width="12.21875" style="33" bestFit="1" customWidth="1"/>
    <col min="1719" max="1719" width="10.21875" style="33" bestFit="1" customWidth="1"/>
    <col min="1720" max="1720" width="5.21875" style="33" bestFit="1" customWidth="1"/>
    <col min="1721" max="1721" width="8.6640625" style="33" bestFit="1" customWidth="1"/>
    <col min="1722" max="1722" width="12.21875" style="33" bestFit="1" customWidth="1"/>
    <col min="1723" max="1723" width="7" style="33" bestFit="1" customWidth="1"/>
    <col min="1724" max="1906" width="8.88671875" style="33"/>
    <col min="1907" max="1907" width="10.21875" style="33" bestFit="1" customWidth="1"/>
    <col min="1908" max="1908" width="8.6640625" style="33" bestFit="1" customWidth="1"/>
    <col min="1909" max="1909" width="7" style="33" bestFit="1" customWidth="1"/>
    <col min="1910" max="1910" width="20.109375" style="33" bestFit="1" customWidth="1"/>
    <col min="1911" max="1915" width="9" style="33" customWidth="1"/>
    <col min="1916" max="1918" width="5.21875" style="33" bestFit="1" customWidth="1"/>
    <col min="1919" max="1919" width="9" style="33" customWidth="1"/>
    <col min="1920" max="1920" width="29.6640625" style="33" customWidth="1"/>
    <col min="1921" max="1932" width="9" style="33" customWidth="1"/>
    <col min="1933" max="1933" width="12.21875" style="33" customWidth="1"/>
    <col min="1934" max="1934" width="10.6640625" style="33" customWidth="1"/>
    <col min="1935" max="1938" width="9" style="33" customWidth="1"/>
    <col min="1939" max="1939" width="22.6640625" style="33" customWidth="1"/>
    <col min="1940" max="1950" width="9" style="33" customWidth="1"/>
    <col min="1951" max="1951" width="19.21875" style="33" customWidth="1"/>
    <col min="1952" max="1956" width="9" style="33" customWidth="1"/>
    <col min="1957" max="1957" width="15.21875" style="33" bestFit="1" customWidth="1"/>
    <col min="1958" max="1972" width="9" style="33" customWidth="1"/>
    <col min="1973" max="1973" width="10" style="33" bestFit="1" customWidth="1"/>
    <col min="1974" max="1974" width="12.21875" style="33" bestFit="1" customWidth="1"/>
    <col min="1975" max="1975" width="10.21875" style="33" bestFit="1" customWidth="1"/>
    <col min="1976" max="1976" width="5.21875" style="33" bestFit="1" customWidth="1"/>
    <col min="1977" max="1977" width="8.6640625" style="33" bestFit="1" customWidth="1"/>
    <col min="1978" max="1978" width="12.21875" style="33" bestFit="1" customWidth="1"/>
    <col min="1979" max="1979" width="7" style="33" bestFit="1" customWidth="1"/>
    <col min="1980" max="2162" width="8.88671875" style="33"/>
    <col min="2163" max="2163" width="10.21875" style="33" bestFit="1" customWidth="1"/>
    <col min="2164" max="2164" width="8.6640625" style="33" bestFit="1" customWidth="1"/>
    <col min="2165" max="2165" width="7" style="33" bestFit="1" customWidth="1"/>
    <col min="2166" max="2166" width="20.109375" style="33" bestFit="1" customWidth="1"/>
    <col min="2167" max="2171" width="9" style="33" customWidth="1"/>
    <col min="2172" max="2174" width="5.21875" style="33" bestFit="1" customWidth="1"/>
    <col min="2175" max="2175" width="9" style="33" customWidth="1"/>
    <col min="2176" max="2176" width="29.6640625" style="33" customWidth="1"/>
    <col min="2177" max="2188" width="9" style="33" customWidth="1"/>
    <col min="2189" max="2189" width="12.21875" style="33" customWidth="1"/>
    <col min="2190" max="2190" width="10.6640625" style="33" customWidth="1"/>
    <col min="2191" max="2194" width="9" style="33" customWidth="1"/>
    <col min="2195" max="2195" width="22.6640625" style="33" customWidth="1"/>
    <col min="2196" max="2206" width="9" style="33" customWidth="1"/>
    <col min="2207" max="2207" width="19.21875" style="33" customWidth="1"/>
    <col min="2208" max="2212" width="9" style="33" customWidth="1"/>
    <col min="2213" max="2213" width="15.21875" style="33" bestFit="1" customWidth="1"/>
    <col min="2214" max="2228" width="9" style="33" customWidth="1"/>
    <col min="2229" max="2229" width="10" style="33" bestFit="1" customWidth="1"/>
    <col min="2230" max="2230" width="12.21875" style="33" bestFit="1" customWidth="1"/>
    <col min="2231" max="2231" width="10.21875" style="33" bestFit="1" customWidth="1"/>
    <col min="2232" max="2232" width="5.21875" style="33" bestFit="1" customWidth="1"/>
    <col min="2233" max="2233" width="8.6640625" style="33" bestFit="1" customWidth="1"/>
    <col min="2234" max="2234" width="12.21875" style="33" bestFit="1" customWidth="1"/>
    <col min="2235" max="2235" width="7" style="33" bestFit="1" customWidth="1"/>
    <col min="2236" max="2418" width="8.88671875" style="33"/>
    <col min="2419" max="2419" width="10.21875" style="33" bestFit="1" customWidth="1"/>
    <col min="2420" max="2420" width="8.6640625" style="33" bestFit="1" customWidth="1"/>
    <col min="2421" max="2421" width="7" style="33" bestFit="1" customWidth="1"/>
    <col min="2422" max="2422" width="20.109375" style="33" bestFit="1" customWidth="1"/>
    <col min="2423" max="2427" width="9" style="33" customWidth="1"/>
    <col min="2428" max="2430" width="5.21875" style="33" bestFit="1" customWidth="1"/>
    <col min="2431" max="2431" width="9" style="33" customWidth="1"/>
    <col min="2432" max="2432" width="29.6640625" style="33" customWidth="1"/>
    <col min="2433" max="2444" width="9" style="33" customWidth="1"/>
    <col min="2445" max="2445" width="12.21875" style="33" customWidth="1"/>
    <col min="2446" max="2446" width="10.6640625" style="33" customWidth="1"/>
    <col min="2447" max="2450" width="9" style="33" customWidth="1"/>
    <col min="2451" max="2451" width="22.6640625" style="33" customWidth="1"/>
    <col min="2452" max="2462" width="9" style="33" customWidth="1"/>
    <col min="2463" max="2463" width="19.21875" style="33" customWidth="1"/>
    <col min="2464" max="2468" width="9" style="33" customWidth="1"/>
    <col min="2469" max="2469" width="15.21875" style="33" bestFit="1" customWidth="1"/>
    <col min="2470" max="2484" width="9" style="33" customWidth="1"/>
    <col min="2485" max="2485" width="10" style="33" bestFit="1" customWidth="1"/>
    <col min="2486" max="2486" width="12.21875" style="33" bestFit="1" customWidth="1"/>
    <col min="2487" max="2487" width="10.21875" style="33" bestFit="1" customWidth="1"/>
    <col min="2488" max="2488" width="5.21875" style="33" bestFit="1" customWidth="1"/>
    <col min="2489" max="2489" width="8.6640625" style="33" bestFit="1" customWidth="1"/>
    <col min="2490" max="2490" width="12.21875" style="33" bestFit="1" customWidth="1"/>
    <col min="2491" max="2491" width="7" style="33" bestFit="1" customWidth="1"/>
    <col min="2492" max="2674" width="8.88671875" style="33"/>
    <col min="2675" max="2675" width="10.21875" style="33" bestFit="1" customWidth="1"/>
    <col min="2676" max="2676" width="8.6640625" style="33" bestFit="1" customWidth="1"/>
    <col min="2677" max="2677" width="7" style="33" bestFit="1" customWidth="1"/>
    <col min="2678" max="2678" width="20.109375" style="33" bestFit="1" customWidth="1"/>
    <col min="2679" max="2683" width="9" style="33" customWidth="1"/>
    <col min="2684" max="2686" width="5.21875" style="33" bestFit="1" customWidth="1"/>
    <col min="2687" max="2687" width="9" style="33" customWidth="1"/>
    <col min="2688" max="2688" width="29.6640625" style="33" customWidth="1"/>
    <col min="2689" max="2700" width="9" style="33" customWidth="1"/>
    <col min="2701" max="2701" width="12.21875" style="33" customWidth="1"/>
    <col min="2702" max="2702" width="10.6640625" style="33" customWidth="1"/>
    <col min="2703" max="2706" width="9" style="33" customWidth="1"/>
    <col min="2707" max="2707" width="22.6640625" style="33" customWidth="1"/>
    <col min="2708" max="2718" width="9" style="33" customWidth="1"/>
    <col min="2719" max="2719" width="19.21875" style="33" customWidth="1"/>
    <col min="2720" max="2724" width="9" style="33" customWidth="1"/>
    <col min="2725" max="2725" width="15.21875" style="33" bestFit="1" customWidth="1"/>
    <col min="2726" max="2740" width="9" style="33" customWidth="1"/>
    <col min="2741" max="2741" width="10" style="33" bestFit="1" customWidth="1"/>
    <col min="2742" max="2742" width="12.21875" style="33" bestFit="1" customWidth="1"/>
    <col min="2743" max="2743" width="10.21875" style="33" bestFit="1" customWidth="1"/>
    <col min="2744" max="2744" width="5.21875" style="33" bestFit="1" customWidth="1"/>
    <col min="2745" max="2745" width="8.6640625" style="33" bestFit="1" customWidth="1"/>
    <col min="2746" max="2746" width="12.21875" style="33" bestFit="1" customWidth="1"/>
    <col min="2747" max="2747" width="7" style="33" bestFit="1" customWidth="1"/>
    <col min="2748" max="2930" width="8.88671875" style="33"/>
    <col min="2931" max="2931" width="10.21875" style="33" bestFit="1" customWidth="1"/>
    <col min="2932" max="2932" width="8.6640625" style="33" bestFit="1" customWidth="1"/>
    <col min="2933" max="2933" width="7" style="33" bestFit="1" customWidth="1"/>
    <col min="2934" max="2934" width="20.109375" style="33" bestFit="1" customWidth="1"/>
    <col min="2935" max="2939" width="9" style="33" customWidth="1"/>
    <col min="2940" max="2942" width="5.21875" style="33" bestFit="1" customWidth="1"/>
    <col min="2943" max="2943" width="9" style="33" customWidth="1"/>
    <col min="2944" max="2944" width="29.6640625" style="33" customWidth="1"/>
    <col min="2945" max="2956" width="9" style="33" customWidth="1"/>
    <col min="2957" max="2957" width="12.21875" style="33" customWidth="1"/>
    <col min="2958" max="2958" width="10.6640625" style="33" customWidth="1"/>
    <col min="2959" max="2962" width="9" style="33" customWidth="1"/>
    <col min="2963" max="2963" width="22.6640625" style="33" customWidth="1"/>
    <col min="2964" max="2974" width="9" style="33" customWidth="1"/>
    <col min="2975" max="2975" width="19.21875" style="33" customWidth="1"/>
    <col min="2976" max="2980" width="9" style="33" customWidth="1"/>
    <col min="2981" max="2981" width="15.21875" style="33" bestFit="1" customWidth="1"/>
    <col min="2982" max="2996" width="9" style="33" customWidth="1"/>
    <col min="2997" max="2997" width="10" style="33" bestFit="1" customWidth="1"/>
    <col min="2998" max="2998" width="12.21875" style="33" bestFit="1" customWidth="1"/>
    <col min="2999" max="2999" width="10.21875" style="33" bestFit="1" customWidth="1"/>
    <col min="3000" max="3000" width="5.21875" style="33" bestFit="1" customWidth="1"/>
    <col min="3001" max="3001" width="8.6640625" style="33" bestFit="1" customWidth="1"/>
    <col min="3002" max="3002" width="12.21875" style="33" bestFit="1" customWidth="1"/>
    <col min="3003" max="3003" width="7" style="33" bestFit="1" customWidth="1"/>
    <col min="3004" max="3186" width="8.88671875" style="33"/>
    <col min="3187" max="3187" width="10.21875" style="33" bestFit="1" customWidth="1"/>
    <col min="3188" max="3188" width="8.6640625" style="33" bestFit="1" customWidth="1"/>
    <col min="3189" max="3189" width="7" style="33" bestFit="1" customWidth="1"/>
    <col min="3190" max="3190" width="20.109375" style="33" bestFit="1" customWidth="1"/>
    <col min="3191" max="3195" width="9" style="33" customWidth="1"/>
    <col min="3196" max="3198" width="5.21875" style="33" bestFit="1" customWidth="1"/>
    <col min="3199" max="3199" width="9" style="33" customWidth="1"/>
    <col min="3200" max="3200" width="29.6640625" style="33" customWidth="1"/>
    <col min="3201" max="3212" width="9" style="33" customWidth="1"/>
    <col min="3213" max="3213" width="12.21875" style="33" customWidth="1"/>
    <col min="3214" max="3214" width="10.6640625" style="33" customWidth="1"/>
    <col min="3215" max="3218" width="9" style="33" customWidth="1"/>
    <col min="3219" max="3219" width="22.6640625" style="33" customWidth="1"/>
    <col min="3220" max="3230" width="9" style="33" customWidth="1"/>
    <col min="3231" max="3231" width="19.21875" style="33" customWidth="1"/>
    <col min="3232" max="3236" width="9" style="33" customWidth="1"/>
    <col min="3237" max="3237" width="15.21875" style="33" bestFit="1" customWidth="1"/>
    <col min="3238" max="3252" width="9" style="33" customWidth="1"/>
    <col min="3253" max="3253" width="10" style="33" bestFit="1" customWidth="1"/>
    <col min="3254" max="3254" width="12.21875" style="33" bestFit="1" customWidth="1"/>
    <col min="3255" max="3255" width="10.21875" style="33" bestFit="1" customWidth="1"/>
    <col min="3256" max="3256" width="5.21875" style="33" bestFit="1" customWidth="1"/>
    <col min="3257" max="3257" width="8.6640625" style="33" bestFit="1" customWidth="1"/>
    <col min="3258" max="3258" width="12.21875" style="33" bestFit="1" customWidth="1"/>
    <col min="3259" max="3259" width="7" style="33" bestFit="1" customWidth="1"/>
    <col min="3260" max="3442" width="8.88671875" style="33"/>
    <col min="3443" max="3443" width="10.21875" style="33" bestFit="1" customWidth="1"/>
    <col min="3444" max="3444" width="8.6640625" style="33" bestFit="1" customWidth="1"/>
    <col min="3445" max="3445" width="7" style="33" bestFit="1" customWidth="1"/>
    <col min="3446" max="3446" width="20.109375" style="33" bestFit="1" customWidth="1"/>
    <col min="3447" max="3451" width="9" style="33" customWidth="1"/>
    <col min="3452" max="3454" width="5.21875" style="33" bestFit="1" customWidth="1"/>
    <col min="3455" max="3455" width="9" style="33" customWidth="1"/>
    <col min="3456" max="3456" width="29.6640625" style="33" customWidth="1"/>
    <col min="3457" max="3468" width="9" style="33" customWidth="1"/>
    <col min="3469" max="3469" width="12.21875" style="33" customWidth="1"/>
    <col min="3470" max="3470" width="10.6640625" style="33" customWidth="1"/>
    <col min="3471" max="3474" width="9" style="33" customWidth="1"/>
    <col min="3475" max="3475" width="22.6640625" style="33" customWidth="1"/>
    <col min="3476" max="3486" width="9" style="33" customWidth="1"/>
    <col min="3487" max="3487" width="19.21875" style="33" customWidth="1"/>
    <col min="3488" max="3492" width="9" style="33" customWidth="1"/>
    <col min="3493" max="3493" width="15.21875" style="33" bestFit="1" customWidth="1"/>
    <col min="3494" max="3508" width="9" style="33" customWidth="1"/>
    <col min="3509" max="3509" width="10" style="33" bestFit="1" customWidth="1"/>
    <col min="3510" max="3510" width="12.21875" style="33" bestFit="1" customWidth="1"/>
    <col min="3511" max="3511" width="10.21875" style="33" bestFit="1" customWidth="1"/>
    <col min="3512" max="3512" width="5.21875" style="33" bestFit="1" customWidth="1"/>
    <col min="3513" max="3513" width="8.6640625" style="33" bestFit="1" customWidth="1"/>
    <col min="3514" max="3514" width="12.21875" style="33" bestFit="1" customWidth="1"/>
    <col min="3515" max="3515" width="7" style="33" bestFit="1" customWidth="1"/>
    <col min="3516" max="3698" width="8.88671875" style="33"/>
    <col min="3699" max="3699" width="10.21875" style="33" bestFit="1" customWidth="1"/>
    <col min="3700" max="3700" width="8.6640625" style="33" bestFit="1" customWidth="1"/>
    <col min="3701" max="3701" width="7" style="33" bestFit="1" customWidth="1"/>
    <col min="3702" max="3702" width="20.109375" style="33" bestFit="1" customWidth="1"/>
    <col min="3703" max="3707" width="9" style="33" customWidth="1"/>
    <col min="3708" max="3710" width="5.21875" style="33" bestFit="1" customWidth="1"/>
    <col min="3711" max="3711" width="9" style="33" customWidth="1"/>
    <col min="3712" max="3712" width="29.6640625" style="33" customWidth="1"/>
    <col min="3713" max="3724" width="9" style="33" customWidth="1"/>
    <col min="3725" max="3725" width="12.21875" style="33" customWidth="1"/>
    <col min="3726" max="3726" width="10.6640625" style="33" customWidth="1"/>
    <col min="3727" max="3730" width="9" style="33" customWidth="1"/>
    <col min="3731" max="3731" width="22.6640625" style="33" customWidth="1"/>
    <col min="3732" max="3742" width="9" style="33" customWidth="1"/>
    <col min="3743" max="3743" width="19.21875" style="33" customWidth="1"/>
    <col min="3744" max="3748" width="9" style="33" customWidth="1"/>
    <col min="3749" max="3749" width="15.21875" style="33" bestFit="1" customWidth="1"/>
    <col min="3750" max="3764" width="9" style="33" customWidth="1"/>
    <col min="3765" max="3765" width="10" style="33" bestFit="1" customWidth="1"/>
    <col min="3766" max="3766" width="12.21875" style="33" bestFit="1" customWidth="1"/>
    <col min="3767" max="3767" width="10.21875" style="33" bestFit="1" customWidth="1"/>
    <col min="3768" max="3768" width="5.21875" style="33" bestFit="1" customWidth="1"/>
    <col min="3769" max="3769" width="8.6640625" style="33" bestFit="1" customWidth="1"/>
    <col min="3770" max="3770" width="12.21875" style="33" bestFit="1" customWidth="1"/>
    <col min="3771" max="3771" width="7" style="33" bestFit="1" customWidth="1"/>
    <col min="3772" max="3954" width="8.88671875" style="33"/>
    <col min="3955" max="3955" width="10.21875" style="33" bestFit="1" customWidth="1"/>
    <col min="3956" max="3956" width="8.6640625" style="33" bestFit="1" customWidth="1"/>
    <col min="3957" max="3957" width="7" style="33" bestFit="1" customWidth="1"/>
    <col min="3958" max="3958" width="20.109375" style="33" bestFit="1" customWidth="1"/>
    <col min="3959" max="3963" width="9" style="33" customWidth="1"/>
    <col min="3964" max="3966" width="5.21875" style="33" bestFit="1" customWidth="1"/>
    <col min="3967" max="3967" width="9" style="33" customWidth="1"/>
    <col min="3968" max="3968" width="29.6640625" style="33" customWidth="1"/>
    <col min="3969" max="3980" width="9" style="33" customWidth="1"/>
    <col min="3981" max="3981" width="12.21875" style="33" customWidth="1"/>
    <col min="3982" max="3982" width="10.6640625" style="33" customWidth="1"/>
    <col min="3983" max="3986" width="9" style="33" customWidth="1"/>
    <col min="3987" max="3987" width="22.6640625" style="33" customWidth="1"/>
    <col min="3988" max="3998" width="9" style="33" customWidth="1"/>
    <col min="3999" max="3999" width="19.21875" style="33" customWidth="1"/>
    <col min="4000" max="4004" width="9" style="33" customWidth="1"/>
    <col min="4005" max="4005" width="15.21875" style="33" bestFit="1" customWidth="1"/>
    <col min="4006" max="4020" width="9" style="33" customWidth="1"/>
    <col min="4021" max="4021" width="10" style="33" bestFit="1" customWidth="1"/>
    <col min="4022" max="4022" width="12.21875" style="33" bestFit="1" customWidth="1"/>
    <col min="4023" max="4023" width="10.21875" style="33" bestFit="1" customWidth="1"/>
    <col min="4024" max="4024" width="5.21875" style="33" bestFit="1" customWidth="1"/>
    <col min="4025" max="4025" width="8.6640625" style="33" bestFit="1" customWidth="1"/>
    <col min="4026" max="4026" width="12.21875" style="33" bestFit="1" customWidth="1"/>
    <col min="4027" max="4027" width="7" style="33" bestFit="1" customWidth="1"/>
    <col min="4028" max="4210" width="8.88671875" style="33"/>
    <col min="4211" max="4211" width="10.21875" style="33" bestFit="1" customWidth="1"/>
    <col min="4212" max="4212" width="8.6640625" style="33" bestFit="1" customWidth="1"/>
    <col min="4213" max="4213" width="7" style="33" bestFit="1" customWidth="1"/>
    <col min="4214" max="4214" width="20.109375" style="33" bestFit="1" customWidth="1"/>
    <col min="4215" max="4219" width="9" style="33" customWidth="1"/>
    <col min="4220" max="4222" width="5.21875" style="33" bestFit="1" customWidth="1"/>
    <col min="4223" max="4223" width="9" style="33" customWidth="1"/>
    <col min="4224" max="4224" width="29.6640625" style="33" customWidth="1"/>
    <col min="4225" max="4236" width="9" style="33" customWidth="1"/>
    <col min="4237" max="4237" width="12.21875" style="33" customWidth="1"/>
    <col min="4238" max="4238" width="10.6640625" style="33" customWidth="1"/>
    <col min="4239" max="4242" width="9" style="33" customWidth="1"/>
    <col min="4243" max="4243" width="22.6640625" style="33" customWidth="1"/>
    <col min="4244" max="4254" width="9" style="33" customWidth="1"/>
    <col min="4255" max="4255" width="19.21875" style="33" customWidth="1"/>
    <col min="4256" max="4260" width="9" style="33" customWidth="1"/>
    <col min="4261" max="4261" width="15.21875" style="33" bestFit="1" customWidth="1"/>
    <col min="4262" max="4276" width="9" style="33" customWidth="1"/>
    <col min="4277" max="4277" width="10" style="33" bestFit="1" customWidth="1"/>
    <col min="4278" max="4278" width="12.21875" style="33" bestFit="1" customWidth="1"/>
    <col min="4279" max="4279" width="10.21875" style="33" bestFit="1" customWidth="1"/>
    <col min="4280" max="4280" width="5.21875" style="33" bestFit="1" customWidth="1"/>
    <col min="4281" max="4281" width="8.6640625" style="33" bestFit="1" customWidth="1"/>
    <col min="4282" max="4282" width="12.21875" style="33" bestFit="1" customWidth="1"/>
    <col min="4283" max="4283" width="7" style="33" bestFit="1" customWidth="1"/>
    <col min="4284" max="4466" width="8.88671875" style="33"/>
    <col min="4467" max="4467" width="10.21875" style="33" bestFit="1" customWidth="1"/>
    <col min="4468" max="4468" width="8.6640625" style="33" bestFit="1" customWidth="1"/>
    <col min="4469" max="4469" width="7" style="33" bestFit="1" customWidth="1"/>
    <col min="4470" max="4470" width="20.109375" style="33" bestFit="1" customWidth="1"/>
    <col min="4471" max="4475" width="9" style="33" customWidth="1"/>
    <col min="4476" max="4478" width="5.21875" style="33" bestFit="1" customWidth="1"/>
    <col min="4479" max="4479" width="9" style="33" customWidth="1"/>
    <col min="4480" max="4480" width="29.6640625" style="33" customWidth="1"/>
    <col min="4481" max="4492" width="9" style="33" customWidth="1"/>
    <col min="4493" max="4493" width="12.21875" style="33" customWidth="1"/>
    <col min="4494" max="4494" width="10.6640625" style="33" customWidth="1"/>
    <col min="4495" max="4498" width="9" style="33" customWidth="1"/>
    <col min="4499" max="4499" width="22.6640625" style="33" customWidth="1"/>
    <col min="4500" max="4510" width="9" style="33" customWidth="1"/>
    <col min="4511" max="4511" width="19.21875" style="33" customWidth="1"/>
    <col min="4512" max="4516" width="9" style="33" customWidth="1"/>
    <col min="4517" max="4517" width="15.21875" style="33" bestFit="1" customWidth="1"/>
    <col min="4518" max="4532" width="9" style="33" customWidth="1"/>
    <col min="4533" max="4533" width="10" style="33" bestFit="1" customWidth="1"/>
    <col min="4534" max="4534" width="12.21875" style="33" bestFit="1" customWidth="1"/>
    <col min="4535" max="4535" width="10.21875" style="33" bestFit="1" customWidth="1"/>
    <col min="4536" max="4536" width="5.21875" style="33" bestFit="1" customWidth="1"/>
    <col min="4537" max="4537" width="8.6640625" style="33" bestFit="1" customWidth="1"/>
    <col min="4538" max="4538" width="12.21875" style="33" bestFit="1" customWidth="1"/>
    <col min="4539" max="4539" width="7" style="33" bestFit="1" customWidth="1"/>
    <col min="4540" max="4722" width="8.88671875" style="33"/>
    <col min="4723" max="4723" width="10.21875" style="33" bestFit="1" customWidth="1"/>
    <col min="4724" max="4724" width="8.6640625" style="33" bestFit="1" customWidth="1"/>
    <col min="4725" max="4725" width="7" style="33" bestFit="1" customWidth="1"/>
    <col min="4726" max="4726" width="20.109375" style="33" bestFit="1" customWidth="1"/>
    <col min="4727" max="4731" width="9" style="33" customWidth="1"/>
    <col min="4732" max="4734" width="5.21875" style="33" bestFit="1" customWidth="1"/>
    <col min="4735" max="4735" width="9" style="33" customWidth="1"/>
    <col min="4736" max="4736" width="29.6640625" style="33" customWidth="1"/>
    <col min="4737" max="4748" width="9" style="33" customWidth="1"/>
    <col min="4749" max="4749" width="12.21875" style="33" customWidth="1"/>
    <col min="4750" max="4750" width="10.6640625" style="33" customWidth="1"/>
    <col min="4751" max="4754" width="9" style="33" customWidth="1"/>
    <col min="4755" max="4755" width="22.6640625" style="33" customWidth="1"/>
    <col min="4756" max="4766" width="9" style="33" customWidth="1"/>
    <col min="4767" max="4767" width="19.21875" style="33" customWidth="1"/>
    <col min="4768" max="4772" width="9" style="33" customWidth="1"/>
    <col min="4773" max="4773" width="15.21875" style="33" bestFit="1" customWidth="1"/>
    <col min="4774" max="4788" width="9" style="33" customWidth="1"/>
    <col min="4789" max="4789" width="10" style="33" bestFit="1" customWidth="1"/>
    <col min="4790" max="4790" width="12.21875" style="33" bestFit="1" customWidth="1"/>
    <col min="4791" max="4791" width="10.21875" style="33" bestFit="1" customWidth="1"/>
    <col min="4792" max="4792" width="5.21875" style="33" bestFit="1" customWidth="1"/>
    <col min="4793" max="4793" width="8.6640625" style="33" bestFit="1" customWidth="1"/>
    <col min="4794" max="4794" width="12.21875" style="33" bestFit="1" customWidth="1"/>
    <col min="4795" max="4795" width="7" style="33" bestFit="1" customWidth="1"/>
    <col min="4796" max="4978" width="8.88671875" style="33"/>
    <col min="4979" max="4979" width="10.21875" style="33" bestFit="1" customWidth="1"/>
    <col min="4980" max="4980" width="8.6640625" style="33" bestFit="1" customWidth="1"/>
    <col min="4981" max="4981" width="7" style="33" bestFit="1" customWidth="1"/>
    <col min="4982" max="4982" width="20.109375" style="33" bestFit="1" customWidth="1"/>
    <col min="4983" max="4987" width="9" style="33" customWidth="1"/>
    <col min="4988" max="4990" width="5.21875" style="33" bestFit="1" customWidth="1"/>
    <col min="4991" max="4991" width="9" style="33" customWidth="1"/>
    <col min="4992" max="4992" width="29.6640625" style="33" customWidth="1"/>
    <col min="4993" max="5004" width="9" style="33" customWidth="1"/>
    <col min="5005" max="5005" width="12.21875" style="33" customWidth="1"/>
    <col min="5006" max="5006" width="10.6640625" style="33" customWidth="1"/>
    <col min="5007" max="5010" width="9" style="33" customWidth="1"/>
    <col min="5011" max="5011" width="22.6640625" style="33" customWidth="1"/>
    <col min="5012" max="5022" width="9" style="33" customWidth="1"/>
    <col min="5023" max="5023" width="19.21875" style="33" customWidth="1"/>
    <col min="5024" max="5028" width="9" style="33" customWidth="1"/>
    <col min="5029" max="5029" width="15.21875" style="33" bestFit="1" customWidth="1"/>
    <col min="5030" max="5044" width="9" style="33" customWidth="1"/>
    <col min="5045" max="5045" width="10" style="33" bestFit="1" customWidth="1"/>
    <col min="5046" max="5046" width="12.21875" style="33" bestFit="1" customWidth="1"/>
    <col min="5047" max="5047" width="10.21875" style="33" bestFit="1" customWidth="1"/>
    <col min="5048" max="5048" width="5.21875" style="33" bestFit="1" customWidth="1"/>
    <col min="5049" max="5049" width="8.6640625" style="33" bestFit="1" customWidth="1"/>
    <col min="5050" max="5050" width="12.21875" style="33" bestFit="1" customWidth="1"/>
    <col min="5051" max="5051" width="7" style="33" bestFit="1" customWidth="1"/>
    <col min="5052" max="5234" width="8.88671875" style="33"/>
    <col min="5235" max="5235" width="10.21875" style="33" bestFit="1" customWidth="1"/>
    <col min="5236" max="5236" width="8.6640625" style="33" bestFit="1" customWidth="1"/>
    <col min="5237" max="5237" width="7" style="33" bestFit="1" customWidth="1"/>
    <col min="5238" max="5238" width="20.109375" style="33" bestFit="1" customWidth="1"/>
    <col min="5239" max="5243" width="9" style="33" customWidth="1"/>
    <col min="5244" max="5246" width="5.21875" style="33" bestFit="1" customWidth="1"/>
    <col min="5247" max="5247" width="9" style="33" customWidth="1"/>
    <col min="5248" max="5248" width="29.6640625" style="33" customWidth="1"/>
    <col min="5249" max="5260" width="9" style="33" customWidth="1"/>
    <col min="5261" max="5261" width="12.21875" style="33" customWidth="1"/>
    <col min="5262" max="5262" width="10.6640625" style="33" customWidth="1"/>
    <col min="5263" max="5266" width="9" style="33" customWidth="1"/>
    <col min="5267" max="5267" width="22.6640625" style="33" customWidth="1"/>
    <col min="5268" max="5278" width="9" style="33" customWidth="1"/>
    <col min="5279" max="5279" width="19.21875" style="33" customWidth="1"/>
    <col min="5280" max="5284" width="9" style="33" customWidth="1"/>
    <col min="5285" max="5285" width="15.21875" style="33" bestFit="1" customWidth="1"/>
    <col min="5286" max="5300" width="9" style="33" customWidth="1"/>
    <col min="5301" max="5301" width="10" style="33" bestFit="1" customWidth="1"/>
    <col min="5302" max="5302" width="12.21875" style="33" bestFit="1" customWidth="1"/>
    <col min="5303" max="5303" width="10.21875" style="33" bestFit="1" customWidth="1"/>
    <col min="5304" max="5304" width="5.21875" style="33" bestFit="1" customWidth="1"/>
    <col min="5305" max="5305" width="8.6640625" style="33" bestFit="1" customWidth="1"/>
    <col min="5306" max="5306" width="12.21875" style="33" bestFit="1" customWidth="1"/>
    <col min="5307" max="5307" width="7" style="33" bestFit="1" customWidth="1"/>
    <col min="5308" max="5490" width="8.88671875" style="33"/>
    <col min="5491" max="5491" width="10.21875" style="33" bestFit="1" customWidth="1"/>
    <col min="5492" max="5492" width="8.6640625" style="33" bestFit="1" customWidth="1"/>
    <col min="5493" max="5493" width="7" style="33" bestFit="1" customWidth="1"/>
    <col min="5494" max="5494" width="20.109375" style="33" bestFit="1" customWidth="1"/>
    <col min="5495" max="5499" width="9" style="33" customWidth="1"/>
    <col min="5500" max="5502" width="5.21875" style="33" bestFit="1" customWidth="1"/>
    <col min="5503" max="5503" width="9" style="33" customWidth="1"/>
    <col min="5504" max="5504" width="29.6640625" style="33" customWidth="1"/>
    <col min="5505" max="5516" width="9" style="33" customWidth="1"/>
    <col min="5517" max="5517" width="12.21875" style="33" customWidth="1"/>
    <col min="5518" max="5518" width="10.6640625" style="33" customWidth="1"/>
    <col min="5519" max="5522" width="9" style="33" customWidth="1"/>
    <col min="5523" max="5523" width="22.6640625" style="33" customWidth="1"/>
    <col min="5524" max="5534" width="9" style="33" customWidth="1"/>
    <col min="5535" max="5535" width="19.21875" style="33" customWidth="1"/>
    <col min="5536" max="5540" width="9" style="33" customWidth="1"/>
    <col min="5541" max="5541" width="15.21875" style="33" bestFit="1" customWidth="1"/>
    <col min="5542" max="5556" width="9" style="33" customWidth="1"/>
    <col min="5557" max="5557" width="10" style="33" bestFit="1" customWidth="1"/>
    <col min="5558" max="5558" width="12.21875" style="33" bestFit="1" customWidth="1"/>
    <col min="5559" max="5559" width="10.21875" style="33" bestFit="1" customWidth="1"/>
    <col min="5560" max="5560" width="5.21875" style="33" bestFit="1" customWidth="1"/>
    <col min="5561" max="5561" width="8.6640625" style="33" bestFit="1" customWidth="1"/>
    <col min="5562" max="5562" width="12.21875" style="33" bestFit="1" customWidth="1"/>
    <col min="5563" max="5563" width="7" style="33" bestFit="1" customWidth="1"/>
    <col min="5564" max="5746" width="8.88671875" style="33"/>
    <col min="5747" max="5747" width="10.21875" style="33" bestFit="1" customWidth="1"/>
    <col min="5748" max="5748" width="8.6640625" style="33" bestFit="1" customWidth="1"/>
    <col min="5749" max="5749" width="7" style="33" bestFit="1" customWidth="1"/>
    <col min="5750" max="5750" width="20.109375" style="33" bestFit="1" customWidth="1"/>
    <col min="5751" max="5755" width="9" style="33" customWidth="1"/>
    <col min="5756" max="5758" width="5.21875" style="33" bestFit="1" customWidth="1"/>
    <col min="5759" max="5759" width="9" style="33" customWidth="1"/>
    <col min="5760" max="5760" width="29.6640625" style="33" customWidth="1"/>
    <col min="5761" max="5772" width="9" style="33" customWidth="1"/>
    <col min="5773" max="5773" width="12.21875" style="33" customWidth="1"/>
    <col min="5774" max="5774" width="10.6640625" style="33" customWidth="1"/>
    <col min="5775" max="5778" width="9" style="33" customWidth="1"/>
    <col min="5779" max="5779" width="22.6640625" style="33" customWidth="1"/>
    <col min="5780" max="5790" width="9" style="33" customWidth="1"/>
    <col min="5791" max="5791" width="19.21875" style="33" customWidth="1"/>
    <col min="5792" max="5796" width="9" style="33" customWidth="1"/>
    <col min="5797" max="5797" width="15.21875" style="33" bestFit="1" customWidth="1"/>
    <col min="5798" max="5812" width="9" style="33" customWidth="1"/>
    <col min="5813" max="5813" width="10" style="33" bestFit="1" customWidth="1"/>
    <col min="5814" max="5814" width="12.21875" style="33" bestFit="1" customWidth="1"/>
    <col min="5815" max="5815" width="10.21875" style="33" bestFit="1" customWidth="1"/>
    <col min="5816" max="5816" width="5.21875" style="33" bestFit="1" customWidth="1"/>
    <col min="5817" max="5817" width="8.6640625" style="33" bestFit="1" customWidth="1"/>
    <col min="5818" max="5818" width="12.21875" style="33" bestFit="1" customWidth="1"/>
    <col min="5819" max="5819" width="7" style="33" bestFit="1" customWidth="1"/>
    <col min="5820" max="6002" width="8.88671875" style="33"/>
    <col min="6003" max="6003" width="10.21875" style="33" bestFit="1" customWidth="1"/>
    <col min="6004" max="6004" width="8.6640625" style="33" bestFit="1" customWidth="1"/>
    <col min="6005" max="6005" width="7" style="33" bestFit="1" customWidth="1"/>
    <col min="6006" max="6006" width="20.109375" style="33" bestFit="1" customWidth="1"/>
    <col min="6007" max="6011" width="9" style="33" customWidth="1"/>
    <col min="6012" max="6014" width="5.21875" style="33" bestFit="1" customWidth="1"/>
    <col min="6015" max="6015" width="9" style="33" customWidth="1"/>
    <col min="6016" max="6016" width="29.6640625" style="33" customWidth="1"/>
    <col min="6017" max="6028" width="9" style="33" customWidth="1"/>
    <col min="6029" max="6029" width="12.21875" style="33" customWidth="1"/>
    <col min="6030" max="6030" width="10.6640625" style="33" customWidth="1"/>
    <col min="6031" max="6034" width="9" style="33" customWidth="1"/>
    <col min="6035" max="6035" width="22.6640625" style="33" customWidth="1"/>
    <col min="6036" max="6046" width="9" style="33" customWidth="1"/>
    <col min="6047" max="6047" width="19.21875" style="33" customWidth="1"/>
    <col min="6048" max="6052" width="9" style="33" customWidth="1"/>
    <col min="6053" max="6053" width="15.21875" style="33" bestFit="1" customWidth="1"/>
    <col min="6054" max="6068" width="9" style="33" customWidth="1"/>
    <col min="6069" max="6069" width="10" style="33" bestFit="1" customWidth="1"/>
    <col min="6070" max="6070" width="12.21875" style="33" bestFit="1" customWidth="1"/>
    <col min="6071" max="6071" width="10.21875" style="33" bestFit="1" customWidth="1"/>
    <col min="6072" max="6072" width="5.21875" style="33" bestFit="1" customWidth="1"/>
    <col min="6073" max="6073" width="8.6640625" style="33" bestFit="1" customWidth="1"/>
    <col min="6074" max="6074" width="12.21875" style="33" bestFit="1" customWidth="1"/>
    <col min="6075" max="6075" width="7" style="33" bestFit="1" customWidth="1"/>
    <col min="6076" max="6258" width="8.88671875" style="33"/>
    <col min="6259" max="6259" width="10.21875" style="33" bestFit="1" customWidth="1"/>
    <col min="6260" max="6260" width="8.6640625" style="33" bestFit="1" customWidth="1"/>
    <col min="6261" max="6261" width="7" style="33" bestFit="1" customWidth="1"/>
    <col min="6262" max="6262" width="20.109375" style="33" bestFit="1" customWidth="1"/>
    <col min="6263" max="6267" width="9" style="33" customWidth="1"/>
    <col min="6268" max="6270" width="5.21875" style="33" bestFit="1" customWidth="1"/>
    <col min="6271" max="6271" width="9" style="33" customWidth="1"/>
    <col min="6272" max="6272" width="29.6640625" style="33" customWidth="1"/>
    <col min="6273" max="6284" width="9" style="33" customWidth="1"/>
    <col min="6285" max="6285" width="12.21875" style="33" customWidth="1"/>
    <col min="6286" max="6286" width="10.6640625" style="33" customWidth="1"/>
    <col min="6287" max="6290" width="9" style="33" customWidth="1"/>
    <col min="6291" max="6291" width="22.6640625" style="33" customWidth="1"/>
    <col min="6292" max="6302" width="9" style="33" customWidth="1"/>
    <col min="6303" max="6303" width="19.21875" style="33" customWidth="1"/>
    <col min="6304" max="6308" width="9" style="33" customWidth="1"/>
    <col min="6309" max="6309" width="15.21875" style="33" bestFit="1" customWidth="1"/>
    <col min="6310" max="6324" width="9" style="33" customWidth="1"/>
    <col min="6325" max="6325" width="10" style="33" bestFit="1" customWidth="1"/>
    <col min="6326" max="6326" width="12.21875" style="33" bestFit="1" customWidth="1"/>
    <col min="6327" max="6327" width="10.21875" style="33" bestFit="1" customWidth="1"/>
    <col min="6328" max="6328" width="5.21875" style="33" bestFit="1" customWidth="1"/>
    <col min="6329" max="6329" width="8.6640625" style="33" bestFit="1" customWidth="1"/>
    <col min="6330" max="6330" width="12.21875" style="33" bestFit="1" customWidth="1"/>
    <col min="6331" max="6331" width="7" style="33" bestFit="1" customWidth="1"/>
    <col min="6332" max="6514" width="8.88671875" style="33"/>
    <col min="6515" max="6515" width="10.21875" style="33" bestFit="1" customWidth="1"/>
    <col min="6516" max="6516" width="8.6640625" style="33" bestFit="1" customWidth="1"/>
    <col min="6517" max="6517" width="7" style="33" bestFit="1" customWidth="1"/>
    <col min="6518" max="6518" width="20.109375" style="33" bestFit="1" customWidth="1"/>
    <col min="6519" max="6523" width="9" style="33" customWidth="1"/>
    <col min="6524" max="6526" width="5.21875" style="33" bestFit="1" customWidth="1"/>
    <col min="6527" max="6527" width="9" style="33" customWidth="1"/>
    <col min="6528" max="6528" width="29.6640625" style="33" customWidth="1"/>
    <col min="6529" max="6540" width="9" style="33" customWidth="1"/>
    <col min="6541" max="6541" width="12.21875" style="33" customWidth="1"/>
    <col min="6542" max="6542" width="10.6640625" style="33" customWidth="1"/>
    <col min="6543" max="6546" width="9" style="33" customWidth="1"/>
    <col min="6547" max="6547" width="22.6640625" style="33" customWidth="1"/>
    <col min="6548" max="6558" width="9" style="33" customWidth="1"/>
    <col min="6559" max="6559" width="19.21875" style="33" customWidth="1"/>
    <col min="6560" max="6564" width="9" style="33" customWidth="1"/>
    <col min="6565" max="6565" width="15.21875" style="33" bestFit="1" customWidth="1"/>
    <col min="6566" max="6580" width="9" style="33" customWidth="1"/>
    <col min="6581" max="6581" width="10" style="33" bestFit="1" customWidth="1"/>
    <col min="6582" max="6582" width="12.21875" style="33" bestFit="1" customWidth="1"/>
    <col min="6583" max="6583" width="10.21875" style="33" bestFit="1" customWidth="1"/>
    <col min="6584" max="6584" width="5.21875" style="33" bestFit="1" customWidth="1"/>
    <col min="6585" max="6585" width="8.6640625" style="33" bestFit="1" customWidth="1"/>
    <col min="6586" max="6586" width="12.21875" style="33" bestFit="1" customWidth="1"/>
    <col min="6587" max="6587" width="7" style="33" bestFit="1" customWidth="1"/>
    <col min="6588" max="6770" width="8.88671875" style="33"/>
    <col min="6771" max="6771" width="10.21875" style="33" bestFit="1" customWidth="1"/>
    <col min="6772" max="6772" width="8.6640625" style="33" bestFit="1" customWidth="1"/>
    <col min="6773" max="6773" width="7" style="33" bestFit="1" customWidth="1"/>
    <col min="6774" max="6774" width="20.109375" style="33" bestFit="1" customWidth="1"/>
    <col min="6775" max="6779" width="9" style="33" customWidth="1"/>
    <col min="6780" max="6782" width="5.21875" style="33" bestFit="1" customWidth="1"/>
    <col min="6783" max="6783" width="9" style="33" customWidth="1"/>
    <col min="6784" max="6784" width="29.6640625" style="33" customWidth="1"/>
    <col min="6785" max="6796" width="9" style="33" customWidth="1"/>
    <col min="6797" max="6797" width="12.21875" style="33" customWidth="1"/>
    <col min="6798" max="6798" width="10.6640625" style="33" customWidth="1"/>
    <col min="6799" max="6802" width="9" style="33" customWidth="1"/>
    <col min="6803" max="6803" width="22.6640625" style="33" customWidth="1"/>
    <col min="6804" max="6814" width="9" style="33" customWidth="1"/>
    <col min="6815" max="6815" width="19.21875" style="33" customWidth="1"/>
    <col min="6816" max="6820" width="9" style="33" customWidth="1"/>
    <col min="6821" max="6821" width="15.21875" style="33" bestFit="1" customWidth="1"/>
    <col min="6822" max="6836" width="9" style="33" customWidth="1"/>
    <col min="6837" max="6837" width="10" style="33" bestFit="1" customWidth="1"/>
    <col min="6838" max="6838" width="12.21875" style="33" bestFit="1" customWidth="1"/>
    <col min="6839" max="6839" width="10.21875" style="33" bestFit="1" customWidth="1"/>
    <col min="6840" max="6840" width="5.21875" style="33" bestFit="1" customWidth="1"/>
    <col min="6841" max="6841" width="8.6640625" style="33" bestFit="1" customWidth="1"/>
    <col min="6842" max="6842" width="12.21875" style="33" bestFit="1" customWidth="1"/>
    <col min="6843" max="6843" width="7" style="33" bestFit="1" customWidth="1"/>
    <col min="6844" max="7026" width="8.88671875" style="33"/>
    <col min="7027" max="7027" width="10.21875" style="33" bestFit="1" customWidth="1"/>
    <col min="7028" max="7028" width="8.6640625" style="33" bestFit="1" customWidth="1"/>
    <col min="7029" max="7029" width="7" style="33" bestFit="1" customWidth="1"/>
    <col min="7030" max="7030" width="20.109375" style="33" bestFit="1" customWidth="1"/>
    <col min="7031" max="7035" width="9" style="33" customWidth="1"/>
    <col min="7036" max="7038" width="5.21875" style="33" bestFit="1" customWidth="1"/>
    <col min="7039" max="7039" width="9" style="33" customWidth="1"/>
    <col min="7040" max="7040" width="29.6640625" style="33" customWidth="1"/>
    <col min="7041" max="7052" width="9" style="33" customWidth="1"/>
    <col min="7053" max="7053" width="12.21875" style="33" customWidth="1"/>
    <col min="7054" max="7054" width="10.6640625" style="33" customWidth="1"/>
    <col min="7055" max="7058" width="9" style="33" customWidth="1"/>
    <col min="7059" max="7059" width="22.6640625" style="33" customWidth="1"/>
    <col min="7060" max="7070" width="9" style="33" customWidth="1"/>
    <col min="7071" max="7071" width="19.21875" style="33" customWidth="1"/>
    <col min="7072" max="7076" width="9" style="33" customWidth="1"/>
    <col min="7077" max="7077" width="15.21875" style="33" bestFit="1" customWidth="1"/>
    <col min="7078" max="7092" width="9" style="33" customWidth="1"/>
    <col min="7093" max="7093" width="10" style="33" bestFit="1" customWidth="1"/>
    <col min="7094" max="7094" width="12.21875" style="33" bestFit="1" customWidth="1"/>
    <col min="7095" max="7095" width="10.21875" style="33" bestFit="1" customWidth="1"/>
    <col min="7096" max="7096" width="5.21875" style="33" bestFit="1" customWidth="1"/>
    <col min="7097" max="7097" width="8.6640625" style="33" bestFit="1" customWidth="1"/>
    <col min="7098" max="7098" width="12.21875" style="33" bestFit="1" customWidth="1"/>
    <col min="7099" max="7099" width="7" style="33" bestFit="1" customWidth="1"/>
    <col min="7100" max="7282" width="8.88671875" style="33"/>
    <col min="7283" max="7283" width="10.21875" style="33" bestFit="1" customWidth="1"/>
    <col min="7284" max="7284" width="8.6640625" style="33" bestFit="1" customWidth="1"/>
    <col min="7285" max="7285" width="7" style="33" bestFit="1" customWidth="1"/>
    <col min="7286" max="7286" width="20.109375" style="33" bestFit="1" customWidth="1"/>
    <col min="7287" max="7291" width="9" style="33" customWidth="1"/>
    <col min="7292" max="7294" width="5.21875" style="33" bestFit="1" customWidth="1"/>
    <col min="7295" max="7295" width="9" style="33" customWidth="1"/>
    <col min="7296" max="7296" width="29.6640625" style="33" customWidth="1"/>
    <col min="7297" max="7308" width="9" style="33" customWidth="1"/>
    <col min="7309" max="7309" width="12.21875" style="33" customWidth="1"/>
    <col min="7310" max="7310" width="10.6640625" style="33" customWidth="1"/>
    <col min="7311" max="7314" width="9" style="33" customWidth="1"/>
    <col min="7315" max="7315" width="22.6640625" style="33" customWidth="1"/>
    <col min="7316" max="7326" width="9" style="33" customWidth="1"/>
    <col min="7327" max="7327" width="19.21875" style="33" customWidth="1"/>
    <col min="7328" max="7332" width="9" style="33" customWidth="1"/>
    <col min="7333" max="7333" width="15.21875" style="33" bestFit="1" customWidth="1"/>
    <col min="7334" max="7348" width="9" style="33" customWidth="1"/>
    <col min="7349" max="7349" width="10" style="33" bestFit="1" customWidth="1"/>
    <col min="7350" max="7350" width="12.21875" style="33" bestFit="1" customWidth="1"/>
    <col min="7351" max="7351" width="10.21875" style="33" bestFit="1" customWidth="1"/>
    <col min="7352" max="7352" width="5.21875" style="33" bestFit="1" customWidth="1"/>
    <col min="7353" max="7353" width="8.6640625" style="33" bestFit="1" customWidth="1"/>
    <col min="7354" max="7354" width="12.21875" style="33" bestFit="1" customWidth="1"/>
    <col min="7355" max="7355" width="7" style="33" bestFit="1" customWidth="1"/>
    <col min="7356" max="7538" width="8.88671875" style="33"/>
    <col min="7539" max="7539" width="10.21875" style="33" bestFit="1" customWidth="1"/>
    <col min="7540" max="7540" width="8.6640625" style="33" bestFit="1" customWidth="1"/>
    <col min="7541" max="7541" width="7" style="33" bestFit="1" customWidth="1"/>
    <col min="7542" max="7542" width="20.109375" style="33" bestFit="1" customWidth="1"/>
    <col min="7543" max="7547" width="9" style="33" customWidth="1"/>
    <col min="7548" max="7550" width="5.21875" style="33" bestFit="1" customWidth="1"/>
    <col min="7551" max="7551" width="9" style="33" customWidth="1"/>
    <col min="7552" max="7552" width="29.6640625" style="33" customWidth="1"/>
    <col min="7553" max="7564" width="9" style="33" customWidth="1"/>
    <col min="7565" max="7565" width="12.21875" style="33" customWidth="1"/>
    <col min="7566" max="7566" width="10.6640625" style="33" customWidth="1"/>
    <col min="7567" max="7570" width="9" style="33" customWidth="1"/>
    <col min="7571" max="7571" width="22.6640625" style="33" customWidth="1"/>
    <col min="7572" max="7582" width="9" style="33" customWidth="1"/>
    <col min="7583" max="7583" width="19.21875" style="33" customWidth="1"/>
    <col min="7584" max="7588" width="9" style="33" customWidth="1"/>
    <col min="7589" max="7589" width="15.21875" style="33" bestFit="1" customWidth="1"/>
    <col min="7590" max="7604" width="9" style="33" customWidth="1"/>
    <col min="7605" max="7605" width="10" style="33" bestFit="1" customWidth="1"/>
    <col min="7606" max="7606" width="12.21875" style="33" bestFit="1" customWidth="1"/>
    <col min="7607" max="7607" width="10.21875" style="33" bestFit="1" customWidth="1"/>
    <col min="7608" max="7608" width="5.21875" style="33" bestFit="1" customWidth="1"/>
    <col min="7609" max="7609" width="8.6640625" style="33" bestFit="1" customWidth="1"/>
    <col min="7610" max="7610" width="12.21875" style="33" bestFit="1" customWidth="1"/>
    <col min="7611" max="7611" width="7" style="33" bestFit="1" customWidth="1"/>
    <col min="7612" max="7794" width="8.88671875" style="33"/>
    <col min="7795" max="7795" width="10.21875" style="33" bestFit="1" customWidth="1"/>
    <col min="7796" max="7796" width="8.6640625" style="33" bestFit="1" customWidth="1"/>
    <col min="7797" max="7797" width="7" style="33" bestFit="1" customWidth="1"/>
    <col min="7798" max="7798" width="20.109375" style="33" bestFit="1" customWidth="1"/>
    <col min="7799" max="7803" width="9" style="33" customWidth="1"/>
    <col min="7804" max="7806" width="5.21875" style="33" bestFit="1" customWidth="1"/>
    <col min="7807" max="7807" width="9" style="33" customWidth="1"/>
    <col min="7808" max="7808" width="29.6640625" style="33" customWidth="1"/>
    <col min="7809" max="7820" width="9" style="33" customWidth="1"/>
    <col min="7821" max="7821" width="12.21875" style="33" customWidth="1"/>
    <col min="7822" max="7822" width="10.6640625" style="33" customWidth="1"/>
    <col min="7823" max="7826" width="9" style="33" customWidth="1"/>
    <col min="7827" max="7827" width="22.6640625" style="33" customWidth="1"/>
    <col min="7828" max="7838" width="9" style="33" customWidth="1"/>
    <col min="7839" max="7839" width="19.21875" style="33" customWidth="1"/>
    <col min="7840" max="7844" width="9" style="33" customWidth="1"/>
    <col min="7845" max="7845" width="15.21875" style="33" bestFit="1" customWidth="1"/>
    <col min="7846" max="7860" width="9" style="33" customWidth="1"/>
    <col min="7861" max="7861" width="10" style="33" bestFit="1" customWidth="1"/>
    <col min="7862" max="7862" width="12.21875" style="33" bestFit="1" customWidth="1"/>
    <col min="7863" max="7863" width="10.21875" style="33" bestFit="1" customWidth="1"/>
    <col min="7864" max="7864" width="5.21875" style="33" bestFit="1" customWidth="1"/>
    <col min="7865" max="7865" width="8.6640625" style="33" bestFit="1" customWidth="1"/>
    <col min="7866" max="7866" width="12.21875" style="33" bestFit="1" customWidth="1"/>
    <col min="7867" max="7867" width="7" style="33" bestFit="1" customWidth="1"/>
    <col min="7868" max="8050" width="8.88671875" style="33"/>
    <col min="8051" max="8051" width="10.21875" style="33" bestFit="1" customWidth="1"/>
    <col min="8052" max="8052" width="8.6640625" style="33" bestFit="1" customWidth="1"/>
    <col min="8053" max="8053" width="7" style="33" bestFit="1" customWidth="1"/>
    <col min="8054" max="8054" width="20.109375" style="33" bestFit="1" customWidth="1"/>
    <col min="8055" max="8059" width="9" style="33" customWidth="1"/>
    <col min="8060" max="8062" width="5.21875" style="33" bestFit="1" customWidth="1"/>
    <col min="8063" max="8063" width="9" style="33" customWidth="1"/>
    <col min="8064" max="8064" width="29.6640625" style="33" customWidth="1"/>
    <col min="8065" max="8076" width="9" style="33" customWidth="1"/>
    <col min="8077" max="8077" width="12.21875" style="33" customWidth="1"/>
    <col min="8078" max="8078" width="10.6640625" style="33" customWidth="1"/>
    <col min="8079" max="8082" width="9" style="33" customWidth="1"/>
    <col min="8083" max="8083" width="22.6640625" style="33" customWidth="1"/>
    <col min="8084" max="8094" width="9" style="33" customWidth="1"/>
    <col min="8095" max="8095" width="19.21875" style="33" customWidth="1"/>
    <col min="8096" max="8100" width="9" style="33" customWidth="1"/>
    <col min="8101" max="8101" width="15.21875" style="33" bestFit="1" customWidth="1"/>
    <col min="8102" max="8116" width="9" style="33" customWidth="1"/>
    <col min="8117" max="8117" width="10" style="33" bestFit="1" customWidth="1"/>
    <col min="8118" max="8118" width="12.21875" style="33" bestFit="1" customWidth="1"/>
    <col min="8119" max="8119" width="10.21875" style="33" bestFit="1" customWidth="1"/>
    <col min="8120" max="8120" width="5.21875" style="33" bestFit="1" customWidth="1"/>
    <col min="8121" max="8121" width="8.6640625" style="33" bestFit="1" customWidth="1"/>
    <col min="8122" max="8122" width="12.21875" style="33" bestFit="1" customWidth="1"/>
    <col min="8123" max="8123" width="7" style="33" bestFit="1" customWidth="1"/>
    <col min="8124" max="8306" width="8.88671875" style="33"/>
    <col min="8307" max="8307" width="10.21875" style="33" bestFit="1" customWidth="1"/>
    <col min="8308" max="8308" width="8.6640625" style="33" bestFit="1" customWidth="1"/>
    <col min="8309" max="8309" width="7" style="33" bestFit="1" customWidth="1"/>
    <col min="8310" max="8310" width="20.109375" style="33" bestFit="1" customWidth="1"/>
    <col min="8311" max="8315" width="9" style="33" customWidth="1"/>
    <col min="8316" max="8318" width="5.21875" style="33" bestFit="1" customWidth="1"/>
    <col min="8319" max="8319" width="9" style="33" customWidth="1"/>
    <col min="8320" max="8320" width="29.6640625" style="33" customWidth="1"/>
    <col min="8321" max="8332" width="9" style="33" customWidth="1"/>
    <col min="8333" max="8333" width="12.21875" style="33" customWidth="1"/>
    <col min="8334" max="8334" width="10.6640625" style="33" customWidth="1"/>
    <col min="8335" max="8338" width="9" style="33" customWidth="1"/>
    <col min="8339" max="8339" width="22.6640625" style="33" customWidth="1"/>
    <col min="8340" max="8350" width="9" style="33" customWidth="1"/>
    <col min="8351" max="8351" width="19.21875" style="33" customWidth="1"/>
    <col min="8352" max="8356" width="9" style="33" customWidth="1"/>
    <col min="8357" max="8357" width="15.21875" style="33" bestFit="1" customWidth="1"/>
    <col min="8358" max="8372" width="9" style="33" customWidth="1"/>
    <col min="8373" max="8373" width="10" style="33" bestFit="1" customWidth="1"/>
    <col min="8374" max="8374" width="12.21875" style="33" bestFit="1" customWidth="1"/>
    <col min="8375" max="8375" width="10.21875" style="33" bestFit="1" customWidth="1"/>
    <col min="8376" max="8376" width="5.21875" style="33" bestFit="1" customWidth="1"/>
    <col min="8377" max="8377" width="8.6640625" style="33" bestFit="1" customWidth="1"/>
    <col min="8378" max="8378" width="12.21875" style="33" bestFit="1" customWidth="1"/>
    <col min="8379" max="8379" width="7" style="33" bestFit="1" customWidth="1"/>
    <col min="8380" max="8562" width="8.88671875" style="33"/>
    <col min="8563" max="8563" width="10.21875" style="33" bestFit="1" customWidth="1"/>
    <col min="8564" max="8564" width="8.6640625" style="33" bestFit="1" customWidth="1"/>
    <col min="8565" max="8565" width="7" style="33" bestFit="1" customWidth="1"/>
    <col min="8566" max="8566" width="20.109375" style="33" bestFit="1" customWidth="1"/>
    <col min="8567" max="8571" width="9" style="33" customWidth="1"/>
    <col min="8572" max="8574" width="5.21875" style="33" bestFit="1" customWidth="1"/>
    <col min="8575" max="8575" width="9" style="33" customWidth="1"/>
    <col min="8576" max="8576" width="29.6640625" style="33" customWidth="1"/>
    <col min="8577" max="8588" width="9" style="33" customWidth="1"/>
    <col min="8589" max="8589" width="12.21875" style="33" customWidth="1"/>
    <col min="8590" max="8590" width="10.6640625" style="33" customWidth="1"/>
    <col min="8591" max="8594" width="9" style="33" customWidth="1"/>
    <col min="8595" max="8595" width="22.6640625" style="33" customWidth="1"/>
    <col min="8596" max="8606" width="9" style="33" customWidth="1"/>
    <col min="8607" max="8607" width="19.21875" style="33" customWidth="1"/>
    <col min="8608" max="8612" width="9" style="33" customWidth="1"/>
    <col min="8613" max="8613" width="15.21875" style="33" bestFit="1" customWidth="1"/>
    <col min="8614" max="8628" width="9" style="33" customWidth="1"/>
    <col min="8629" max="8629" width="10" style="33" bestFit="1" customWidth="1"/>
    <col min="8630" max="8630" width="12.21875" style="33" bestFit="1" customWidth="1"/>
    <col min="8631" max="8631" width="10.21875" style="33" bestFit="1" customWidth="1"/>
    <col min="8632" max="8632" width="5.21875" style="33" bestFit="1" customWidth="1"/>
    <col min="8633" max="8633" width="8.6640625" style="33" bestFit="1" customWidth="1"/>
    <col min="8634" max="8634" width="12.21875" style="33" bestFit="1" customWidth="1"/>
    <col min="8635" max="8635" width="7" style="33" bestFit="1" customWidth="1"/>
    <col min="8636" max="8818" width="8.88671875" style="33"/>
    <col min="8819" max="8819" width="10.21875" style="33" bestFit="1" customWidth="1"/>
    <col min="8820" max="8820" width="8.6640625" style="33" bestFit="1" customWidth="1"/>
    <col min="8821" max="8821" width="7" style="33" bestFit="1" customWidth="1"/>
    <col min="8822" max="8822" width="20.109375" style="33" bestFit="1" customWidth="1"/>
    <col min="8823" max="8827" width="9" style="33" customWidth="1"/>
    <col min="8828" max="8830" width="5.21875" style="33" bestFit="1" customWidth="1"/>
    <col min="8831" max="8831" width="9" style="33" customWidth="1"/>
    <col min="8832" max="8832" width="29.6640625" style="33" customWidth="1"/>
    <col min="8833" max="8844" width="9" style="33" customWidth="1"/>
    <col min="8845" max="8845" width="12.21875" style="33" customWidth="1"/>
    <col min="8846" max="8846" width="10.6640625" style="33" customWidth="1"/>
    <col min="8847" max="8850" width="9" style="33" customWidth="1"/>
    <col min="8851" max="8851" width="22.6640625" style="33" customWidth="1"/>
    <col min="8852" max="8862" width="9" style="33" customWidth="1"/>
    <col min="8863" max="8863" width="19.21875" style="33" customWidth="1"/>
    <col min="8864" max="8868" width="9" style="33" customWidth="1"/>
    <col min="8869" max="8869" width="15.21875" style="33" bestFit="1" customWidth="1"/>
    <col min="8870" max="8884" width="9" style="33" customWidth="1"/>
    <col min="8885" max="8885" width="10" style="33" bestFit="1" customWidth="1"/>
    <col min="8886" max="8886" width="12.21875" style="33" bestFit="1" customWidth="1"/>
    <col min="8887" max="8887" width="10.21875" style="33" bestFit="1" customWidth="1"/>
    <col min="8888" max="8888" width="5.21875" style="33" bestFit="1" customWidth="1"/>
    <col min="8889" max="8889" width="8.6640625" style="33" bestFit="1" customWidth="1"/>
    <col min="8890" max="8890" width="12.21875" style="33" bestFit="1" customWidth="1"/>
    <col min="8891" max="8891" width="7" style="33" bestFit="1" customWidth="1"/>
    <col min="8892" max="9074" width="8.88671875" style="33"/>
    <col min="9075" max="9075" width="10.21875" style="33" bestFit="1" customWidth="1"/>
    <col min="9076" max="9076" width="8.6640625" style="33" bestFit="1" customWidth="1"/>
    <col min="9077" max="9077" width="7" style="33" bestFit="1" customWidth="1"/>
    <col min="9078" max="9078" width="20.109375" style="33" bestFit="1" customWidth="1"/>
    <col min="9079" max="9083" width="9" style="33" customWidth="1"/>
    <col min="9084" max="9086" width="5.21875" style="33" bestFit="1" customWidth="1"/>
    <col min="9087" max="9087" width="9" style="33" customWidth="1"/>
    <col min="9088" max="9088" width="29.6640625" style="33" customWidth="1"/>
    <col min="9089" max="9100" width="9" style="33" customWidth="1"/>
    <col min="9101" max="9101" width="12.21875" style="33" customWidth="1"/>
    <col min="9102" max="9102" width="10.6640625" style="33" customWidth="1"/>
    <col min="9103" max="9106" width="9" style="33" customWidth="1"/>
    <col min="9107" max="9107" width="22.6640625" style="33" customWidth="1"/>
    <col min="9108" max="9118" width="9" style="33" customWidth="1"/>
    <col min="9119" max="9119" width="19.21875" style="33" customWidth="1"/>
    <col min="9120" max="9124" width="9" style="33" customWidth="1"/>
    <col min="9125" max="9125" width="15.21875" style="33" bestFit="1" customWidth="1"/>
    <col min="9126" max="9140" width="9" style="33" customWidth="1"/>
    <col min="9141" max="9141" width="10" style="33" bestFit="1" customWidth="1"/>
    <col min="9142" max="9142" width="12.21875" style="33" bestFit="1" customWidth="1"/>
    <col min="9143" max="9143" width="10.21875" style="33" bestFit="1" customWidth="1"/>
    <col min="9144" max="9144" width="5.21875" style="33" bestFit="1" customWidth="1"/>
    <col min="9145" max="9145" width="8.6640625" style="33" bestFit="1" customWidth="1"/>
    <col min="9146" max="9146" width="12.21875" style="33" bestFit="1" customWidth="1"/>
    <col min="9147" max="9147" width="7" style="33" bestFit="1" customWidth="1"/>
    <col min="9148" max="9330" width="8.88671875" style="33"/>
    <col min="9331" max="9331" width="10.21875" style="33" bestFit="1" customWidth="1"/>
    <col min="9332" max="9332" width="8.6640625" style="33" bestFit="1" customWidth="1"/>
    <col min="9333" max="9333" width="7" style="33" bestFit="1" customWidth="1"/>
    <col min="9334" max="9334" width="20.109375" style="33" bestFit="1" customWidth="1"/>
    <col min="9335" max="9339" width="9" style="33" customWidth="1"/>
    <col min="9340" max="9342" width="5.21875" style="33" bestFit="1" customWidth="1"/>
    <col min="9343" max="9343" width="9" style="33" customWidth="1"/>
    <col min="9344" max="9344" width="29.6640625" style="33" customWidth="1"/>
    <col min="9345" max="9356" width="9" style="33" customWidth="1"/>
    <col min="9357" max="9357" width="12.21875" style="33" customWidth="1"/>
    <col min="9358" max="9358" width="10.6640625" style="33" customWidth="1"/>
    <col min="9359" max="9362" width="9" style="33" customWidth="1"/>
    <col min="9363" max="9363" width="22.6640625" style="33" customWidth="1"/>
    <col min="9364" max="9374" width="9" style="33" customWidth="1"/>
    <col min="9375" max="9375" width="19.21875" style="33" customWidth="1"/>
    <col min="9376" max="9380" width="9" style="33" customWidth="1"/>
    <col min="9381" max="9381" width="15.21875" style="33" bestFit="1" customWidth="1"/>
    <col min="9382" max="9396" width="9" style="33" customWidth="1"/>
    <col min="9397" max="9397" width="10" style="33" bestFit="1" customWidth="1"/>
    <col min="9398" max="9398" width="12.21875" style="33" bestFit="1" customWidth="1"/>
    <col min="9399" max="9399" width="10.21875" style="33" bestFit="1" customWidth="1"/>
    <col min="9400" max="9400" width="5.21875" style="33" bestFit="1" customWidth="1"/>
    <col min="9401" max="9401" width="8.6640625" style="33" bestFit="1" customWidth="1"/>
    <col min="9402" max="9402" width="12.21875" style="33" bestFit="1" customWidth="1"/>
    <col min="9403" max="9403" width="7" style="33" bestFit="1" customWidth="1"/>
    <col min="9404" max="9586" width="8.88671875" style="33"/>
    <col min="9587" max="9587" width="10.21875" style="33" bestFit="1" customWidth="1"/>
    <col min="9588" max="9588" width="8.6640625" style="33" bestFit="1" customWidth="1"/>
    <col min="9589" max="9589" width="7" style="33" bestFit="1" customWidth="1"/>
    <col min="9590" max="9590" width="20.109375" style="33" bestFit="1" customWidth="1"/>
    <col min="9591" max="9595" width="9" style="33" customWidth="1"/>
    <col min="9596" max="9598" width="5.21875" style="33" bestFit="1" customWidth="1"/>
    <col min="9599" max="9599" width="9" style="33" customWidth="1"/>
    <col min="9600" max="9600" width="29.6640625" style="33" customWidth="1"/>
    <col min="9601" max="9612" width="9" style="33" customWidth="1"/>
    <col min="9613" max="9613" width="12.21875" style="33" customWidth="1"/>
    <col min="9614" max="9614" width="10.6640625" style="33" customWidth="1"/>
    <col min="9615" max="9618" width="9" style="33" customWidth="1"/>
    <col min="9619" max="9619" width="22.6640625" style="33" customWidth="1"/>
    <col min="9620" max="9630" width="9" style="33" customWidth="1"/>
    <col min="9631" max="9631" width="19.21875" style="33" customWidth="1"/>
    <col min="9632" max="9636" width="9" style="33" customWidth="1"/>
    <col min="9637" max="9637" width="15.21875" style="33" bestFit="1" customWidth="1"/>
    <col min="9638" max="9652" width="9" style="33" customWidth="1"/>
    <col min="9653" max="9653" width="10" style="33" bestFit="1" customWidth="1"/>
    <col min="9654" max="9654" width="12.21875" style="33" bestFit="1" customWidth="1"/>
    <col min="9655" max="9655" width="10.21875" style="33" bestFit="1" customWidth="1"/>
    <col min="9656" max="9656" width="5.21875" style="33" bestFit="1" customWidth="1"/>
    <col min="9657" max="9657" width="8.6640625" style="33" bestFit="1" customWidth="1"/>
    <col min="9658" max="9658" width="12.21875" style="33" bestFit="1" customWidth="1"/>
    <col min="9659" max="9659" width="7" style="33" bestFit="1" customWidth="1"/>
    <col min="9660" max="9842" width="8.88671875" style="33"/>
    <col min="9843" max="9843" width="10.21875" style="33" bestFit="1" customWidth="1"/>
    <col min="9844" max="9844" width="8.6640625" style="33" bestFit="1" customWidth="1"/>
    <col min="9845" max="9845" width="7" style="33" bestFit="1" customWidth="1"/>
    <col min="9846" max="9846" width="20.109375" style="33" bestFit="1" customWidth="1"/>
    <col min="9847" max="9851" width="9" style="33" customWidth="1"/>
    <col min="9852" max="9854" width="5.21875" style="33" bestFit="1" customWidth="1"/>
    <col min="9855" max="9855" width="9" style="33" customWidth="1"/>
    <col min="9856" max="9856" width="29.6640625" style="33" customWidth="1"/>
    <col min="9857" max="9868" width="9" style="33" customWidth="1"/>
    <col min="9869" max="9869" width="12.21875" style="33" customWidth="1"/>
    <col min="9870" max="9870" width="10.6640625" style="33" customWidth="1"/>
    <col min="9871" max="9874" width="9" style="33" customWidth="1"/>
    <col min="9875" max="9875" width="22.6640625" style="33" customWidth="1"/>
    <col min="9876" max="9886" width="9" style="33" customWidth="1"/>
    <col min="9887" max="9887" width="19.21875" style="33" customWidth="1"/>
    <col min="9888" max="9892" width="9" style="33" customWidth="1"/>
    <col min="9893" max="9893" width="15.21875" style="33" bestFit="1" customWidth="1"/>
    <col min="9894" max="9908" width="9" style="33" customWidth="1"/>
    <col min="9909" max="9909" width="10" style="33" bestFit="1" customWidth="1"/>
    <col min="9910" max="9910" width="12.21875" style="33" bestFit="1" customWidth="1"/>
    <col min="9911" max="9911" width="10.21875" style="33" bestFit="1" customWidth="1"/>
    <col min="9912" max="9912" width="5.21875" style="33" bestFit="1" customWidth="1"/>
    <col min="9913" max="9913" width="8.6640625" style="33" bestFit="1" customWidth="1"/>
    <col min="9914" max="9914" width="12.21875" style="33" bestFit="1" customWidth="1"/>
    <col min="9915" max="9915" width="7" style="33" bestFit="1" customWidth="1"/>
    <col min="9916" max="10098" width="8.88671875" style="33"/>
    <col min="10099" max="10099" width="10.21875" style="33" bestFit="1" customWidth="1"/>
    <col min="10100" max="10100" width="8.6640625" style="33" bestFit="1" customWidth="1"/>
    <col min="10101" max="10101" width="7" style="33" bestFit="1" customWidth="1"/>
    <col min="10102" max="10102" width="20.109375" style="33" bestFit="1" customWidth="1"/>
    <col min="10103" max="10107" width="9" style="33" customWidth="1"/>
    <col min="10108" max="10110" width="5.21875" style="33" bestFit="1" customWidth="1"/>
    <col min="10111" max="10111" width="9" style="33" customWidth="1"/>
    <col min="10112" max="10112" width="29.6640625" style="33" customWidth="1"/>
    <col min="10113" max="10124" width="9" style="33" customWidth="1"/>
    <col min="10125" max="10125" width="12.21875" style="33" customWidth="1"/>
    <col min="10126" max="10126" width="10.6640625" style="33" customWidth="1"/>
    <col min="10127" max="10130" width="9" style="33" customWidth="1"/>
    <col min="10131" max="10131" width="22.6640625" style="33" customWidth="1"/>
    <col min="10132" max="10142" width="9" style="33" customWidth="1"/>
    <col min="10143" max="10143" width="19.21875" style="33" customWidth="1"/>
    <col min="10144" max="10148" width="9" style="33" customWidth="1"/>
    <col min="10149" max="10149" width="15.21875" style="33" bestFit="1" customWidth="1"/>
    <col min="10150" max="10164" width="9" style="33" customWidth="1"/>
    <col min="10165" max="10165" width="10" style="33" bestFit="1" customWidth="1"/>
    <col min="10166" max="10166" width="12.21875" style="33" bestFit="1" customWidth="1"/>
    <col min="10167" max="10167" width="10.21875" style="33" bestFit="1" customWidth="1"/>
    <col min="10168" max="10168" width="5.21875" style="33" bestFit="1" customWidth="1"/>
    <col min="10169" max="10169" width="8.6640625" style="33" bestFit="1" customWidth="1"/>
    <col min="10170" max="10170" width="12.21875" style="33" bestFit="1" customWidth="1"/>
    <col min="10171" max="10171" width="7" style="33" bestFit="1" customWidth="1"/>
    <col min="10172" max="10354" width="8.88671875" style="33"/>
    <col min="10355" max="10355" width="10.21875" style="33" bestFit="1" customWidth="1"/>
    <col min="10356" max="10356" width="8.6640625" style="33" bestFit="1" customWidth="1"/>
    <col min="10357" max="10357" width="7" style="33" bestFit="1" customWidth="1"/>
    <col min="10358" max="10358" width="20.109375" style="33" bestFit="1" customWidth="1"/>
    <col min="10359" max="10363" width="9" style="33" customWidth="1"/>
    <col min="10364" max="10366" width="5.21875" style="33" bestFit="1" customWidth="1"/>
    <col min="10367" max="10367" width="9" style="33" customWidth="1"/>
    <col min="10368" max="10368" width="29.6640625" style="33" customWidth="1"/>
    <col min="10369" max="10380" width="9" style="33" customWidth="1"/>
    <col min="10381" max="10381" width="12.21875" style="33" customWidth="1"/>
    <col min="10382" max="10382" width="10.6640625" style="33" customWidth="1"/>
    <col min="10383" max="10386" width="9" style="33" customWidth="1"/>
    <col min="10387" max="10387" width="22.6640625" style="33" customWidth="1"/>
    <col min="10388" max="10398" width="9" style="33" customWidth="1"/>
    <col min="10399" max="10399" width="19.21875" style="33" customWidth="1"/>
    <col min="10400" max="10404" width="9" style="33" customWidth="1"/>
    <col min="10405" max="10405" width="15.21875" style="33" bestFit="1" customWidth="1"/>
    <col min="10406" max="10420" width="9" style="33" customWidth="1"/>
    <col min="10421" max="10421" width="10" style="33" bestFit="1" customWidth="1"/>
    <col min="10422" max="10422" width="12.21875" style="33" bestFit="1" customWidth="1"/>
    <col min="10423" max="10423" width="10.21875" style="33" bestFit="1" customWidth="1"/>
    <col min="10424" max="10424" width="5.21875" style="33" bestFit="1" customWidth="1"/>
    <col min="10425" max="10425" width="8.6640625" style="33" bestFit="1" customWidth="1"/>
    <col min="10426" max="10426" width="12.21875" style="33" bestFit="1" customWidth="1"/>
    <col min="10427" max="10427" width="7" style="33" bestFit="1" customWidth="1"/>
    <col min="10428" max="10610" width="8.88671875" style="33"/>
    <col min="10611" max="10611" width="10.21875" style="33" bestFit="1" customWidth="1"/>
    <col min="10612" max="10612" width="8.6640625" style="33" bestFit="1" customWidth="1"/>
    <col min="10613" max="10613" width="7" style="33" bestFit="1" customWidth="1"/>
    <col min="10614" max="10614" width="20.109375" style="33" bestFit="1" customWidth="1"/>
    <col min="10615" max="10619" width="9" style="33" customWidth="1"/>
    <col min="10620" max="10622" width="5.21875" style="33" bestFit="1" customWidth="1"/>
    <col min="10623" max="10623" width="9" style="33" customWidth="1"/>
    <col min="10624" max="10624" width="29.6640625" style="33" customWidth="1"/>
    <col min="10625" max="10636" width="9" style="33" customWidth="1"/>
    <col min="10637" max="10637" width="12.21875" style="33" customWidth="1"/>
    <col min="10638" max="10638" width="10.6640625" style="33" customWidth="1"/>
    <col min="10639" max="10642" width="9" style="33" customWidth="1"/>
    <col min="10643" max="10643" width="22.6640625" style="33" customWidth="1"/>
    <col min="10644" max="10654" width="9" style="33" customWidth="1"/>
    <col min="10655" max="10655" width="19.21875" style="33" customWidth="1"/>
    <col min="10656" max="10660" width="9" style="33" customWidth="1"/>
    <col min="10661" max="10661" width="15.21875" style="33" bestFit="1" customWidth="1"/>
    <col min="10662" max="10676" width="9" style="33" customWidth="1"/>
    <col min="10677" max="10677" width="10" style="33" bestFit="1" customWidth="1"/>
    <col min="10678" max="10678" width="12.21875" style="33" bestFit="1" customWidth="1"/>
    <col min="10679" max="10679" width="10.21875" style="33" bestFit="1" customWidth="1"/>
    <col min="10680" max="10680" width="5.21875" style="33" bestFit="1" customWidth="1"/>
    <col min="10681" max="10681" width="8.6640625" style="33" bestFit="1" customWidth="1"/>
    <col min="10682" max="10682" width="12.21875" style="33" bestFit="1" customWidth="1"/>
    <col min="10683" max="10683" width="7" style="33" bestFit="1" customWidth="1"/>
    <col min="10684" max="10866" width="8.88671875" style="33"/>
    <col min="10867" max="10867" width="10.21875" style="33" bestFit="1" customWidth="1"/>
    <col min="10868" max="10868" width="8.6640625" style="33" bestFit="1" customWidth="1"/>
    <col min="10869" max="10869" width="7" style="33" bestFit="1" customWidth="1"/>
    <col min="10870" max="10870" width="20.109375" style="33" bestFit="1" customWidth="1"/>
    <col min="10871" max="10875" width="9" style="33" customWidth="1"/>
    <col min="10876" max="10878" width="5.21875" style="33" bestFit="1" customWidth="1"/>
    <col min="10879" max="10879" width="9" style="33" customWidth="1"/>
    <col min="10880" max="10880" width="29.6640625" style="33" customWidth="1"/>
    <col min="10881" max="10892" width="9" style="33" customWidth="1"/>
    <col min="10893" max="10893" width="12.21875" style="33" customWidth="1"/>
    <col min="10894" max="10894" width="10.6640625" style="33" customWidth="1"/>
    <col min="10895" max="10898" width="9" style="33" customWidth="1"/>
    <col min="10899" max="10899" width="22.6640625" style="33" customWidth="1"/>
    <col min="10900" max="10910" width="9" style="33" customWidth="1"/>
    <col min="10911" max="10911" width="19.21875" style="33" customWidth="1"/>
    <col min="10912" max="10916" width="9" style="33" customWidth="1"/>
    <col min="10917" max="10917" width="15.21875" style="33" bestFit="1" customWidth="1"/>
    <col min="10918" max="10932" width="9" style="33" customWidth="1"/>
    <col min="10933" max="10933" width="10" style="33" bestFit="1" customWidth="1"/>
    <col min="10934" max="10934" width="12.21875" style="33" bestFit="1" customWidth="1"/>
    <col min="10935" max="10935" width="10.21875" style="33" bestFit="1" customWidth="1"/>
    <col min="10936" max="10936" width="5.21875" style="33" bestFit="1" customWidth="1"/>
    <col min="10937" max="10937" width="8.6640625" style="33" bestFit="1" customWidth="1"/>
    <col min="10938" max="10938" width="12.21875" style="33" bestFit="1" customWidth="1"/>
    <col min="10939" max="10939" width="7" style="33" bestFit="1" customWidth="1"/>
    <col min="10940" max="11122" width="8.88671875" style="33"/>
    <col min="11123" max="11123" width="10.21875" style="33" bestFit="1" customWidth="1"/>
    <col min="11124" max="11124" width="8.6640625" style="33" bestFit="1" customWidth="1"/>
    <col min="11125" max="11125" width="7" style="33" bestFit="1" customWidth="1"/>
    <col min="11126" max="11126" width="20.109375" style="33" bestFit="1" customWidth="1"/>
    <col min="11127" max="11131" width="9" style="33" customWidth="1"/>
    <col min="11132" max="11134" width="5.21875" style="33" bestFit="1" customWidth="1"/>
    <col min="11135" max="11135" width="9" style="33" customWidth="1"/>
    <col min="11136" max="11136" width="29.6640625" style="33" customWidth="1"/>
    <col min="11137" max="11148" width="9" style="33" customWidth="1"/>
    <col min="11149" max="11149" width="12.21875" style="33" customWidth="1"/>
    <col min="11150" max="11150" width="10.6640625" style="33" customWidth="1"/>
    <col min="11151" max="11154" width="9" style="33" customWidth="1"/>
    <col min="11155" max="11155" width="22.6640625" style="33" customWidth="1"/>
    <col min="11156" max="11166" width="9" style="33" customWidth="1"/>
    <col min="11167" max="11167" width="19.21875" style="33" customWidth="1"/>
    <col min="11168" max="11172" width="9" style="33" customWidth="1"/>
    <col min="11173" max="11173" width="15.21875" style="33" bestFit="1" customWidth="1"/>
    <col min="11174" max="11188" width="9" style="33" customWidth="1"/>
    <col min="11189" max="11189" width="10" style="33" bestFit="1" customWidth="1"/>
    <col min="11190" max="11190" width="12.21875" style="33" bestFit="1" customWidth="1"/>
    <col min="11191" max="11191" width="10.21875" style="33" bestFit="1" customWidth="1"/>
    <col min="11192" max="11192" width="5.21875" style="33" bestFit="1" customWidth="1"/>
    <col min="11193" max="11193" width="8.6640625" style="33" bestFit="1" customWidth="1"/>
    <col min="11194" max="11194" width="12.21875" style="33" bestFit="1" customWidth="1"/>
    <col min="11195" max="11195" width="7" style="33" bestFit="1" customWidth="1"/>
    <col min="11196" max="11378" width="8.88671875" style="33"/>
    <col min="11379" max="11379" width="10.21875" style="33" bestFit="1" customWidth="1"/>
    <col min="11380" max="11380" width="8.6640625" style="33" bestFit="1" customWidth="1"/>
    <col min="11381" max="11381" width="7" style="33" bestFit="1" customWidth="1"/>
    <col min="11382" max="11382" width="20.109375" style="33" bestFit="1" customWidth="1"/>
    <col min="11383" max="11387" width="9" style="33" customWidth="1"/>
    <col min="11388" max="11390" width="5.21875" style="33" bestFit="1" customWidth="1"/>
    <col min="11391" max="11391" width="9" style="33" customWidth="1"/>
    <col min="11392" max="11392" width="29.6640625" style="33" customWidth="1"/>
    <col min="11393" max="11404" width="9" style="33" customWidth="1"/>
    <col min="11405" max="11405" width="12.21875" style="33" customWidth="1"/>
    <col min="11406" max="11406" width="10.6640625" style="33" customWidth="1"/>
    <col min="11407" max="11410" width="9" style="33" customWidth="1"/>
    <col min="11411" max="11411" width="22.6640625" style="33" customWidth="1"/>
    <col min="11412" max="11422" width="9" style="33" customWidth="1"/>
    <col min="11423" max="11423" width="19.21875" style="33" customWidth="1"/>
    <col min="11424" max="11428" width="9" style="33" customWidth="1"/>
    <col min="11429" max="11429" width="15.21875" style="33" bestFit="1" customWidth="1"/>
    <col min="11430" max="11444" width="9" style="33" customWidth="1"/>
    <col min="11445" max="11445" width="10" style="33" bestFit="1" customWidth="1"/>
    <col min="11446" max="11446" width="12.21875" style="33" bestFit="1" customWidth="1"/>
    <col min="11447" max="11447" width="10.21875" style="33" bestFit="1" customWidth="1"/>
    <col min="11448" max="11448" width="5.21875" style="33" bestFit="1" customWidth="1"/>
    <col min="11449" max="11449" width="8.6640625" style="33" bestFit="1" customWidth="1"/>
    <col min="11450" max="11450" width="12.21875" style="33" bestFit="1" customWidth="1"/>
    <col min="11451" max="11451" width="7" style="33" bestFit="1" customWidth="1"/>
    <col min="11452" max="11634" width="8.88671875" style="33"/>
    <col min="11635" max="11635" width="10.21875" style="33" bestFit="1" customWidth="1"/>
    <col min="11636" max="11636" width="8.6640625" style="33" bestFit="1" customWidth="1"/>
    <col min="11637" max="11637" width="7" style="33" bestFit="1" customWidth="1"/>
    <col min="11638" max="11638" width="20.109375" style="33" bestFit="1" customWidth="1"/>
    <col min="11639" max="11643" width="9" style="33" customWidth="1"/>
    <col min="11644" max="11646" width="5.21875" style="33" bestFit="1" customWidth="1"/>
    <col min="11647" max="11647" width="9" style="33" customWidth="1"/>
    <col min="11648" max="11648" width="29.6640625" style="33" customWidth="1"/>
    <col min="11649" max="11660" width="9" style="33" customWidth="1"/>
    <col min="11661" max="11661" width="12.21875" style="33" customWidth="1"/>
    <col min="11662" max="11662" width="10.6640625" style="33" customWidth="1"/>
    <col min="11663" max="11666" width="9" style="33" customWidth="1"/>
    <col min="11667" max="11667" width="22.6640625" style="33" customWidth="1"/>
    <col min="11668" max="11678" width="9" style="33" customWidth="1"/>
    <col min="11679" max="11679" width="19.21875" style="33" customWidth="1"/>
    <col min="11680" max="11684" width="9" style="33" customWidth="1"/>
    <col min="11685" max="11685" width="15.21875" style="33" bestFit="1" customWidth="1"/>
    <col min="11686" max="11700" width="9" style="33" customWidth="1"/>
    <col min="11701" max="11701" width="10" style="33" bestFit="1" customWidth="1"/>
    <col min="11702" max="11702" width="12.21875" style="33" bestFit="1" customWidth="1"/>
    <col min="11703" max="11703" width="10.21875" style="33" bestFit="1" customWidth="1"/>
    <col min="11704" max="11704" width="5.21875" style="33" bestFit="1" customWidth="1"/>
    <col min="11705" max="11705" width="8.6640625" style="33" bestFit="1" customWidth="1"/>
    <col min="11706" max="11706" width="12.21875" style="33" bestFit="1" customWidth="1"/>
    <col min="11707" max="11707" width="7" style="33" bestFit="1" customWidth="1"/>
    <col min="11708" max="11890" width="8.88671875" style="33"/>
    <col min="11891" max="11891" width="10.21875" style="33" bestFit="1" customWidth="1"/>
    <col min="11892" max="11892" width="8.6640625" style="33" bestFit="1" customWidth="1"/>
    <col min="11893" max="11893" width="7" style="33" bestFit="1" customWidth="1"/>
    <col min="11894" max="11894" width="20.109375" style="33" bestFit="1" customWidth="1"/>
    <col min="11895" max="11899" width="9" style="33" customWidth="1"/>
    <col min="11900" max="11902" width="5.21875" style="33" bestFit="1" customWidth="1"/>
    <col min="11903" max="11903" width="9" style="33" customWidth="1"/>
    <col min="11904" max="11904" width="29.6640625" style="33" customWidth="1"/>
    <col min="11905" max="11916" width="9" style="33" customWidth="1"/>
    <col min="11917" max="11917" width="12.21875" style="33" customWidth="1"/>
    <col min="11918" max="11918" width="10.6640625" style="33" customWidth="1"/>
    <col min="11919" max="11922" width="9" style="33" customWidth="1"/>
    <col min="11923" max="11923" width="22.6640625" style="33" customWidth="1"/>
    <col min="11924" max="11934" width="9" style="33" customWidth="1"/>
    <col min="11935" max="11935" width="19.21875" style="33" customWidth="1"/>
    <col min="11936" max="11940" width="9" style="33" customWidth="1"/>
    <col min="11941" max="11941" width="15.21875" style="33" bestFit="1" customWidth="1"/>
    <col min="11942" max="11956" width="9" style="33" customWidth="1"/>
    <col min="11957" max="11957" width="10" style="33" bestFit="1" customWidth="1"/>
    <col min="11958" max="11958" width="12.21875" style="33" bestFit="1" customWidth="1"/>
    <col min="11959" max="11959" width="10.21875" style="33" bestFit="1" customWidth="1"/>
    <col min="11960" max="11960" width="5.21875" style="33" bestFit="1" customWidth="1"/>
    <col min="11961" max="11961" width="8.6640625" style="33" bestFit="1" customWidth="1"/>
    <col min="11962" max="11962" width="12.21875" style="33" bestFit="1" customWidth="1"/>
    <col min="11963" max="11963" width="7" style="33" bestFit="1" customWidth="1"/>
    <col min="11964" max="12146" width="8.88671875" style="33"/>
    <col min="12147" max="12147" width="10.21875" style="33" bestFit="1" customWidth="1"/>
    <col min="12148" max="12148" width="8.6640625" style="33" bestFit="1" customWidth="1"/>
    <col min="12149" max="12149" width="7" style="33" bestFit="1" customWidth="1"/>
    <col min="12150" max="12150" width="20.109375" style="33" bestFit="1" customWidth="1"/>
    <col min="12151" max="12155" width="9" style="33" customWidth="1"/>
    <col min="12156" max="12158" width="5.21875" style="33" bestFit="1" customWidth="1"/>
    <col min="12159" max="12159" width="9" style="33" customWidth="1"/>
    <col min="12160" max="12160" width="29.6640625" style="33" customWidth="1"/>
    <col min="12161" max="12172" width="9" style="33" customWidth="1"/>
    <col min="12173" max="12173" width="12.21875" style="33" customWidth="1"/>
    <col min="12174" max="12174" width="10.6640625" style="33" customWidth="1"/>
    <col min="12175" max="12178" width="9" style="33" customWidth="1"/>
    <col min="12179" max="12179" width="22.6640625" style="33" customWidth="1"/>
    <col min="12180" max="12190" width="9" style="33" customWidth="1"/>
    <col min="12191" max="12191" width="19.21875" style="33" customWidth="1"/>
    <col min="12192" max="12196" width="9" style="33" customWidth="1"/>
    <col min="12197" max="12197" width="15.21875" style="33" bestFit="1" customWidth="1"/>
    <col min="12198" max="12212" width="9" style="33" customWidth="1"/>
    <col min="12213" max="12213" width="10" style="33" bestFit="1" customWidth="1"/>
    <col min="12214" max="12214" width="12.21875" style="33" bestFit="1" customWidth="1"/>
    <col min="12215" max="12215" width="10.21875" style="33" bestFit="1" customWidth="1"/>
    <col min="12216" max="12216" width="5.21875" style="33" bestFit="1" customWidth="1"/>
    <col min="12217" max="12217" width="8.6640625" style="33" bestFit="1" customWidth="1"/>
    <col min="12218" max="12218" width="12.21875" style="33" bestFit="1" customWidth="1"/>
    <col min="12219" max="12219" width="7" style="33" bestFit="1" customWidth="1"/>
    <col min="12220" max="12402" width="8.88671875" style="33"/>
    <col min="12403" max="12403" width="10.21875" style="33" bestFit="1" customWidth="1"/>
    <col min="12404" max="12404" width="8.6640625" style="33" bestFit="1" customWidth="1"/>
    <col min="12405" max="12405" width="7" style="33" bestFit="1" customWidth="1"/>
    <col min="12406" max="12406" width="20.109375" style="33" bestFit="1" customWidth="1"/>
    <col min="12407" max="12411" width="9" style="33" customWidth="1"/>
    <col min="12412" max="12414" width="5.21875" style="33" bestFit="1" customWidth="1"/>
    <col min="12415" max="12415" width="9" style="33" customWidth="1"/>
    <col min="12416" max="12416" width="29.6640625" style="33" customWidth="1"/>
    <col min="12417" max="12428" width="9" style="33" customWidth="1"/>
    <col min="12429" max="12429" width="12.21875" style="33" customWidth="1"/>
    <col min="12430" max="12430" width="10.6640625" style="33" customWidth="1"/>
    <col min="12431" max="12434" width="9" style="33" customWidth="1"/>
    <col min="12435" max="12435" width="22.6640625" style="33" customWidth="1"/>
    <col min="12436" max="12446" width="9" style="33" customWidth="1"/>
    <col min="12447" max="12447" width="19.21875" style="33" customWidth="1"/>
    <col min="12448" max="12452" width="9" style="33" customWidth="1"/>
    <col min="12453" max="12453" width="15.21875" style="33" bestFit="1" customWidth="1"/>
    <col min="12454" max="12468" width="9" style="33" customWidth="1"/>
    <col min="12469" max="12469" width="10" style="33" bestFit="1" customWidth="1"/>
    <col min="12470" max="12470" width="12.21875" style="33" bestFit="1" customWidth="1"/>
    <col min="12471" max="12471" width="10.21875" style="33" bestFit="1" customWidth="1"/>
    <col min="12472" max="12472" width="5.21875" style="33" bestFit="1" customWidth="1"/>
    <col min="12473" max="12473" width="8.6640625" style="33" bestFit="1" customWidth="1"/>
    <col min="12474" max="12474" width="12.21875" style="33" bestFit="1" customWidth="1"/>
    <col min="12475" max="12475" width="7" style="33" bestFit="1" customWidth="1"/>
    <col min="12476" max="12658" width="8.88671875" style="33"/>
    <col min="12659" max="12659" width="10.21875" style="33" bestFit="1" customWidth="1"/>
    <col min="12660" max="12660" width="8.6640625" style="33" bestFit="1" customWidth="1"/>
    <col min="12661" max="12661" width="7" style="33" bestFit="1" customWidth="1"/>
    <col min="12662" max="12662" width="20.109375" style="33" bestFit="1" customWidth="1"/>
    <col min="12663" max="12667" width="9" style="33" customWidth="1"/>
    <col min="12668" max="12670" width="5.21875" style="33" bestFit="1" customWidth="1"/>
    <col min="12671" max="12671" width="9" style="33" customWidth="1"/>
    <col min="12672" max="12672" width="29.6640625" style="33" customWidth="1"/>
    <col min="12673" max="12684" width="9" style="33" customWidth="1"/>
    <col min="12685" max="12685" width="12.21875" style="33" customWidth="1"/>
    <col min="12686" max="12686" width="10.6640625" style="33" customWidth="1"/>
    <col min="12687" max="12690" width="9" style="33" customWidth="1"/>
    <col min="12691" max="12691" width="22.6640625" style="33" customWidth="1"/>
    <col min="12692" max="12702" width="9" style="33" customWidth="1"/>
    <col min="12703" max="12703" width="19.21875" style="33" customWidth="1"/>
    <col min="12704" max="12708" width="9" style="33" customWidth="1"/>
    <col min="12709" max="12709" width="15.21875" style="33" bestFit="1" customWidth="1"/>
    <col min="12710" max="12724" width="9" style="33" customWidth="1"/>
    <col min="12725" max="12725" width="10" style="33" bestFit="1" customWidth="1"/>
    <col min="12726" max="12726" width="12.21875" style="33" bestFit="1" customWidth="1"/>
    <col min="12727" max="12727" width="10.21875" style="33" bestFit="1" customWidth="1"/>
    <col min="12728" max="12728" width="5.21875" style="33" bestFit="1" customWidth="1"/>
    <col min="12729" max="12729" width="8.6640625" style="33" bestFit="1" customWidth="1"/>
    <col min="12730" max="12730" width="12.21875" style="33" bestFit="1" customWidth="1"/>
    <col min="12731" max="12731" width="7" style="33" bestFit="1" customWidth="1"/>
    <col min="12732" max="12914" width="8.88671875" style="33"/>
    <col min="12915" max="12915" width="10.21875" style="33" bestFit="1" customWidth="1"/>
    <col min="12916" max="12916" width="8.6640625" style="33" bestFit="1" customWidth="1"/>
    <col min="12917" max="12917" width="7" style="33" bestFit="1" customWidth="1"/>
    <col min="12918" max="12918" width="20.109375" style="33" bestFit="1" customWidth="1"/>
    <col min="12919" max="12923" width="9" style="33" customWidth="1"/>
    <col min="12924" max="12926" width="5.21875" style="33" bestFit="1" customWidth="1"/>
    <col min="12927" max="12927" width="9" style="33" customWidth="1"/>
    <col min="12928" max="12928" width="29.6640625" style="33" customWidth="1"/>
    <col min="12929" max="12940" width="9" style="33" customWidth="1"/>
    <col min="12941" max="12941" width="12.21875" style="33" customWidth="1"/>
    <col min="12942" max="12942" width="10.6640625" style="33" customWidth="1"/>
    <col min="12943" max="12946" width="9" style="33" customWidth="1"/>
    <col min="12947" max="12947" width="22.6640625" style="33" customWidth="1"/>
    <col min="12948" max="12958" width="9" style="33" customWidth="1"/>
    <col min="12959" max="12959" width="19.21875" style="33" customWidth="1"/>
    <col min="12960" max="12964" width="9" style="33" customWidth="1"/>
    <col min="12965" max="12965" width="15.21875" style="33" bestFit="1" customWidth="1"/>
    <col min="12966" max="12980" width="9" style="33" customWidth="1"/>
    <col min="12981" max="12981" width="10" style="33" bestFit="1" customWidth="1"/>
    <col min="12982" max="12982" width="12.21875" style="33" bestFit="1" customWidth="1"/>
    <col min="12983" max="12983" width="10.21875" style="33" bestFit="1" customWidth="1"/>
    <col min="12984" max="12984" width="5.21875" style="33" bestFit="1" customWidth="1"/>
    <col min="12985" max="12985" width="8.6640625" style="33" bestFit="1" customWidth="1"/>
    <col min="12986" max="12986" width="12.21875" style="33" bestFit="1" customWidth="1"/>
    <col min="12987" max="12987" width="7" style="33" bestFit="1" customWidth="1"/>
    <col min="12988" max="13170" width="8.88671875" style="33"/>
    <col min="13171" max="13171" width="10.21875" style="33" bestFit="1" customWidth="1"/>
    <col min="13172" max="13172" width="8.6640625" style="33" bestFit="1" customWidth="1"/>
    <col min="13173" max="13173" width="7" style="33" bestFit="1" customWidth="1"/>
    <col min="13174" max="13174" width="20.109375" style="33" bestFit="1" customWidth="1"/>
    <col min="13175" max="13179" width="9" style="33" customWidth="1"/>
    <col min="13180" max="13182" width="5.21875" style="33" bestFit="1" customWidth="1"/>
    <col min="13183" max="13183" width="9" style="33" customWidth="1"/>
    <col min="13184" max="13184" width="29.6640625" style="33" customWidth="1"/>
    <col min="13185" max="13196" width="9" style="33" customWidth="1"/>
    <col min="13197" max="13197" width="12.21875" style="33" customWidth="1"/>
    <col min="13198" max="13198" width="10.6640625" style="33" customWidth="1"/>
    <col min="13199" max="13202" width="9" style="33" customWidth="1"/>
    <col min="13203" max="13203" width="22.6640625" style="33" customWidth="1"/>
    <col min="13204" max="13214" width="9" style="33" customWidth="1"/>
    <col min="13215" max="13215" width="19.21875" style="33" customWidth="1"/>
    <col min="13216" max="13220" width="9" style="33" customWidth="1"/>
    <col min="13221" max="13221" width="15.21875" style="33" bestFit="1" customWidth="1"/>
    <col min="13222" max="13236" width="9" style="33" customWidth="1"/>
    <col min="13237" max="13237" width="10" style="33" bestFit="1" customWidth="1"/>
    <col min="13238" max="13238" width="12.21875" style="33" bestFit="1" customWidth="1"/>
    <col min="13239" max="13239" width="10.21875" style="33" bestFit="1" customWidth="1"/>
    <col min="13240" max="13240" width="5.21875" style="33" bestFit="1" customWidth="1"/>
    <col min="13241" max="13241" width="8.6640625" style="33" bestFit="1" customWidth="1"/>
    <col min="13242" max="13242" width="12.21875" style="33" bestFit="1" customWidth="1"/>
    <col min="13243" max="13243" width="7" style="33" bestFit="1" customWidth="1"/>
    <col min="13244" max="13426" width="8.88671875" style="33"/>
    <col min="13427" max="13427" width="10.21875" style="33" bestFit="1" customWidth="1"/>
    <col min="13428" max="13428" width="8.6640625" style="33" bestFit="1" customWidth="1"/>
    <col min="13429" max="13429" width="7" style="33" bestFit="1" customWidth="1"/>
    <col min="13430" max="13430" width="20.109375" style="33" bestFit="1" customWidth="1"/>
    <col min="13431" max="13435" width="9" style="33" customWidth="1"/>
    <col min="13436" max="13438" width="5.21875" style="33" bestFit="1" customWidth="1"/>
    <col min="13439" max="13439" width="9" style="33" customWidth="1"/>
    <col min="13440" max="13440" width="29.6640625" style="33" customWidth="1"/>
    <col min="13441" max="13452" width="9" style="33" customWidth="1"/>
    <col min="13453" max="13453" width="12.21875" style="33" customWidth="1"/>
    <col min="13454" max="13454" width="10.6640625" style="33" customWidth="1"/>
    <col min="13455" max="13458" width="9" style="33" customWidth="1"/>
    <col min="13459" max="13459" width="22.6640625" style="33" customWidth="1"/>
    <col min="13460" max="13470" width="9" style="33" customWidth="1"/>
    <col min="13471" max="13471" width="19.21875" style="33" customWidth="1"/>
    <col min="13472" max="13476" width="9" style="33" customWidth="1"/>
    <col min="13477" max="13477" width="15.21875" style="33" bestFit="1" customWidth="1"/>
    <col min="13478" max="13492" width="9" style="33" customWidth="1"/>
    <col min="13493" max="13493" width="10" style="33" bestFit="1" customWidth="1"/>
    <col min="13494" max="13494" width="12.21875" style="33" bestFit="1" customWidth="1"/>
    <col min="13495" max="13495" width="10.21875" style="33" bestFit="1" customWidth="1"/>
    <col min="13496" max="13496" width="5.21875" style="33" bestFit="1" customWidth="1"/>
    <col min="13497" max="13497" width="8.6640625" style="33" bestFit="1" customWidth="1"/>
    <col min="13498" max="13498" width="12.21875" style="33" bestFit="1" customWidth="1"/>
    <col min="13499" max="13499" width="7" style="33" bestFit="1" customWidth="1"/>
    <col min="13500" max="13682" width="8.88671875" style="33"/>
    <col min="13683" max="13683" width="10.21875" style="33" bestFit="1" customWidth="1"/>
    <col min="13684" max="13684" width="8.6640625" style="33" bestFit="1" customWidth="1"/>
    <col min="13685" max="13685" width="7" style="33" bestFit="1" customWidth="1"/>
    <col min="13686" max="13686" width="20.109375" style="33" bestFit="1" customWidth="1"/>
    <col min="13687" max="13691" width="9" style="33" customWidth="1"/>
    <col min="13692" max="13694" width="5.21875" style="33" bestFit="1" customWidth="1"/>
    <col min="13695" max="13695" width="9" style="33" customWidth="1"/>
    <col min="13696" max="13696" width="29.6640625" style="33" customWidth="1"/>
    <col min="13697" max="13708" width="9" style="33" customWidth="1"/>
    <col min="13709" max="13709" width="12.21875" style="33" customWidth="1"/>
    <col min="13710" max="13710" width="10.6640625" style="33" customWidth="1"/>
    <col min="13711" max="13714" width="9" style="33" customWidth="1"/>
    <col min="13715" max="13715" width="22.6640625" style="33" customWidth="1"/>
    <col min="13716" max="13726" width="9" style="33" customWidth="1"/>
    <col min="13727" max="13727" width="19.21875" style="33" customWidth="1"/>
    <col min="13728" max="13732" width="9" style="33" customWidth="1"/>
    <col min="13733" max="13733" width="15.21875" style="33" bestFit="1" customWidth="1"/>
    <col min="13734" max="13748" width="9" style="33" customWidth="1"/>
    <col min="13749" max="13749" width="10" style="33" bestFit="1" customWidth="1"/>
    <col min="13750" max="13750" width="12.21875" style="33" bestFit="1" customWidth="1"/>
    <col min="13751" max="13751" width="10.21875" style="33" bestFit="1" customWidth="1"/>
    <col min="13752" max="13752" width="5.21875" style="33" bestFit="1" customWidth="1"/>
    <col min="13753" max="13753" width="8.6640625" style="33" bestFit="1" customWidth="1"/>
    <col min="13754" max="13754" width="12.21875" style="33" bestFit="1" customWidth="1"/>
    <col min="13755" max="13755" width="7" style="33" bestFit="1" customWidth="1"/>
    <col min="13756" max="13938" width="8.88671875" style="33"/>
    <col min="13939" max="13939" width="10.21875" style="33" bestFit="1" customWidth="1"/>
    <col min="13940" max="13940" width="8.6640625" style="33" bestFit="1" customWidth="1"/>
    <col min="13941" max="13941" width="7" style="33" bestFit="1" customWidth="1"/>
    <col min="13942" max="13942" width="20.109375" style="33" bestFit="1" customWidth="1"/>
    <col min="13943" max="13947" width="9" style="33" customWidth="1"/>
    <col min="13948" max="13950" width="5.21875" style="33" bestFit="1" customWidth="1"/>
    <col min="13951" max="13951" width="9" style="33" customWidth="1"/>
    <col min="13952" max="13952" width="29.6640625" style="33" customWidth="1"/>
    <col min="13953" max="13964" width="9" style="33" customWidth="1"/>
    <col min="13965" max="13965" width="12.21875" style="33" customWidth="1"/>
    <col min="13966" max="13966" width="10.6640625" style="33" customWidth="1"/>
    <col min="13967" max="13970" width="9" style="33" customWidth="1"/>
    <col min="13971" max="13971" width="22.6640625" style="33" customWidth="1"/>
    <col min="13972" max="13982" width="9" style="33" customWidth="1"/>
    <col min="13983" max="13983" width="19.21875" style="33" customWidth="1"/>
    <col min="13984" max="13988" width="9" style="33" customWidth="1"/>
    <col min="13989" max="13989" width="15.21875" style="33" bestFit="1" customWidth="1"/>
    <col min="13990" max="14004" width="9" style="33" customWidth="1"/>
    <col min="14005" max="14005" width="10" style="33" bestFit="1" customWidth="1"/>
    <col min="14006" max="14006" width="12.21875" style="33" bestFit="1" customWidth="1"/>
    <col min="14007" max="14007" width="10.21875" style="33" bestFit="1" customWidth="1"/>
    <col min="14008" max="14008" width="5.21875" style="33" bestFit="1" customWidth="1"/>
    <col min="14009" max="14009" width="8.6640625" style="33" bestFit="1" customWidth="1"/>
    <col min="14010" max="14010" width="12.21875" style="33" bestFit="1" customWidth="1"/>
    <col min="14011" max="14011" width="7" style="33" bestFit="1" customWidth="1"/>
    <col min="14012" max="14194" width="8.88671875" style="33"/>
    <col min="14195" max="14195" width="10.21875" style="33" bestFit="1" customWidth="1"/>
    <col min="14196" max="14196" width="8.6640625" style="33" bestFit="1" customWidth="1"/>
    <col min="14197" max="14197" width="7" style="33" bestFit="1" customWidth="1"/>
    <col min="14198" max="14198" width="20.109375" style="33" bestFit="1" customWidth="1"/>
    <col min="14199" max="14203" width="9" style="33" customWidth="1"/>
    <col min="14204" max="14206" width="5.21875" style="33" bestFit="1" customWidth="1"/>
    <col min="14207" max="14207" width="9" style="33" customWidth="1"/>
    <col min="14208" max="14208" width="29.6640625" style="33" customWidth="1"/>
    <col min="14209" max="14220" width="9" style="33" customWidth="1"/>
    <col min="14221" max="14221" width="12.21875" style="33" customWidth="1"/>
    <col min="14222" max="14222" width="10.6640625" style="33" customWidth="1"/>
    <col min="14223" max="14226" width="9" style="33" customWidth="1"/>
    <col min="14227" max="14227" width="22.6640625" style="33" customWidth="1"/>
    <col min="14228" max="14238" width="9" style="33" customWidth="1"/>
    <col min="14239" max="14239" width="19.21875" style="33" customWidth="1"/>
    <col min="14240" max="14244" width="9" style="33" customWidth="1"/>
    <col min="14245" max="14245" width="15.21875" style="33" bestFit="1" customWidth="1"/>
    <col min="14246" max="14260" width="9" style="33" customWidth="1"/>
    <col min="14261" max="14261" width="10" style="33" bestFit="1" customWidth="1"/>
    <col min="14262" max="14262" width="12.21875" style="33" bestFit="1" customWidth="1"/>
    <col min="14263" max="14263" width="10.21875" style="33" bestFit="1" customWidth="1"/>
    <col min="14264" max="14264" width="5.21875" style="33" bestFit="1" customWidth="1"/>
    <col min="14265" max="14265" width="8.6640625" style="33" bestFit="1" customWidth="1"/>
    <col min="14266" max="14266" width="12.21875" style="33" bestFit="1" customWidth="1"/>
    <col min="14267" max="14267" width="7" style="33" bestFit="1" customWidth="1"/>
    <col min="14268" max="14450" width="8.88671875" style="33"/>
    <col min="14451" max="14451" width="10.21875" style="33" bestFit="1" customWidth="1"/>
    <col min="14452" max="14452" width="8.6640625" style="33" bestFit="1" customWidth="1"/>
    <col min="14453" max="14453" width="7" style="33" bestFit="1" customWidth="1"/>
    <col min="14454" max="14454" width="20.109375" style="33" bestFit="1" customWidth="1"/>
    <col min="14455" max="14459" width="9" style="33" customWidth="1"/>
    <col min="14460" max="14462" width="5.21875" style="33" bestFit="1" customWidth="1"/>
    <col min="14463" max="14463" width="9" style="33" customWidth="1"/>
    <col min="14464" max="14464" width="29.6640625" style="33" customWidth="1"/>
    <col min="14465" max="14476" width="9" style="33" customWidth="1"/>
    <col min="14477" max="14477" width="12.21875" style="33" customWidth="1"/>
    <col min="14478" max="14478" width="10.6640625" style="33" customWidth="1"/>
    <col min="14479" max="14482" width="9" style="33" customWidth="1"/>
    <col min="14483" max="14483" width="22.6640625" style="33" customWidth="1"/>
    <col min="14484" max="14494" width="9" style="33" customWidth="1"/>
    <col min="14495" max="14495" width="19.21875" style="33" customWidth="1"/>
    <col min="14496" max="14500" width="9" style="33" customWidth="1"/>
    <col min="14501" max="14501" width="15.21875" style="33" bestFit="1" customWidth="1"/>
    <col min="14502" max="14516" width="9" style="33" customWidth="1"/>
    <col min="14517" max="14517" width="10" style="33" bestFit="1" customWidth="1"/>
    <col min="14518" max="14518" width="12.21875" style="33" bestFit="1" customWidth="1"/>
    <col min="14519" max="14519" width="10.21875" style="33" bestFit="1" customWidth="1"/>
    <col min="14520" max="14520" width="5.21875" style="33" bestFit="1" customWidth="1"/>
    <col min="14521" max="14521" width="8.6640625" style="33" bestFit="1" customWidth="1"/>
    <col min="14522" max="14522" width="12.21875" style="33" bestFit="1" customWidth="1"/>
    <col min="14523" max="14523" width="7" style="33" bestFit="1" customWidth="1"/>
    <col min="14524" max="14706" width="8.88671875" style="33"/>
    <col min="14707" max="14707" width="10.21875" style="33" bestFit="1" customWidth="1"/>
    <col min="14708" max="14708" width="8.6640625" style="33" bestFit="1" customWidth="1"/>
    <col min="14709" max="14709" width="7" style="33" bestFit="1" customWidth="1"/>
    <col min="14710" max="14710" width="20.109375" style="33" bestFit="1" customWidth="1"/>
    <col min="14711" max="14715" width="9" style="33" customWidth="1"/>
    <col min="14716" max="14718" width="5.21875" style="33" bestFit="1" customWidth="1"/>
    <col min="14719" max="14719" width="9" style="33" customWidth="1"/>
    <col min="14720" max="14720" width="29.6640625" style="33" customWidth="1"/>
    <col min="14721" max="14732" width="9" style="33" customWidth="1"/>
    <col min="14733" max="14733" width="12.21875" style="33" customWidth="1"/>
    <col min="14734" max="14734" width="10.6640625" style="33" customWidth="1"/>
    <col min="14735" max="14738" width="9" style="33" customWidth="1"/>
    <col min="14739" max="14739" width="22.6640625" style="33" customWidth="1"/>
    <col min="14740" max="14750" width="9" style="33" customWidth="1"/>
    <col min="14751" max="14751" width="19.21875" style="33" customWidth="1"/>
    <col min="14752" max="14756" width="9" style="33" customWidth="1"/>
    <col min="14757" max="14757" width="15.21875" style="33" bestFit="1" customWidth="1"/>
    <col min="14758" max="14772" width="9" style="33" customWidth="1"/>
    <col min="14773" max="14773" width="10" style="33" bestFit="1" customWidth="1"/>
    <col min="14774" max="14774" width="12.21875" style="33" bestFit="1" customWidth="1"/>
    <col min="14775" max="14775" width="10.21875" style="33" bestFit="1" customWidth="1"/>
    <col min="14776" max="14776" width="5.21875" style="33" bestFit="1" customWidth="1"/>
    <col min="14777" max="14777" width="8.6640625" style="33" bestFit="1" customWidth="1"/>
    <col min="14778" max="14778" width="12.21875" style="33" bestFit="1" customWidth="1"/>
    <col min="14779" max="14779" width="7" style="33" bestFit="1" customWidth="1"/>
    <col min="14780" max="14962" width="8.88671875" style="33"/>
    <col min="14963" max="14963" width="10.21875" style="33" bestFit="1" customWidth="1"/>
    <col min="14964" max="14964" width="8.6640625" style="33" bestFit="1" customWidth="1"/>
    <col min="14965" max="14965" width="7" style="33" bestFit="1" customWidth="1"/>
    <col min="14966" max="14966" width="20.109375" style="33" bestFit="1" customWidth="1"/>
    <col min="14967" max="14971" width="9" style="33" customWidth="1"/>
    <col min="14972" max="14974" width="5.21875" style="33" bestFit="1" customWidth="1"/>
    <col min="14975" max="14975" width="9" style="33" customWidth="1"/>
    <col min="14976" max="14976" width="29.6640625" style="33" customWidth="1"/>
    <col min="14977" max="14988" width="9" style="33" customWidth="1"/>
    <col min="14989" max="14989" width="12.21875" style="33" customWidth="1"/>
    <col min="14990" max="14990" width="10.6640625" style="33" customWidth="1"/>
    <col min="14991" max="14994" width="9" style="33" customWidth="1"/>
    <col min="14995" max="14995" width="22.6640625" style="33" customWidth="1"/>
    <col min="14996" max="15006" width="9" style="33" customWidth="1"/>
    <col min="15007" max="15007" width="19.21875" style="33" customWidth="1"/>
    <col min="15008" max="15012" width="9" style="33" customWidth="1"/>
    <col min="15013" max="15013" width="15.21875" style="33" bestFit="1" customWidth="1"/>
    <col min="15014" max="15028" width="9" style="33" customWidth="1"/>
    <col min="15029" max="15029" width="10" style="33" bestFit="1" customWidth="1"/>
    <col min="15030" max="15030" width="12.21875" style="33" bestFit="1" customWidth="1"/>
    <col min="15031" max="15031" width="10.21875" style="33" bestFit="1" customWidth="1"/>
    <col min="15032" max="15032" width="5.21875" style="33" bestFit="1" customWidth="1"/>
    <col min="15033" max="15033" width="8.6640625" style="33" bestFit="1" customWidth="1"/>
    <col min="15034" max="15034" width="12.21875" style="33" bestFit="1" customWidth="1"/>
    <col min="15035" max="15035" width="7" style="33" bestFit="1" customWidth="1"/>
    <col min="15036" max="15218" width="8.88671875" style="33"/>
    <col min="15219" max="15219" width="10.21875" style="33" bestFit="1" customWidth="1"/>
    <col min="15220" max="15220" width="8.6640625" style="33" bestFit="1" customWidth="1"/>
    <col min="15221" max="15221" width="7" style="33" bestFit="1" customWidth="1"/>
    <col min="15222" max="15222" width="20.109375" style="33" bestFit="1" customWidth="1"/>
    <col min="15223" max="15227" width="9" style="33" customWidth="1"/>
    <col min="15228" max="15230" width="5.21875" style="33" bestFit="1" customWidth="1"/>
    <col min="15231" max="15231" width="9" style="33" customWidth="1"/>
    <col min="15232" max="15232" width="29.6640625" style="33" customWidth="1"/>
    <col min="15233" max="15244" width="9" style="33" customWidth="1"/>
    <col min="15245" max="15245" width="12.21875" style="33" customWidth="1"/>
    <col min="15246" max="15246" width="10.6640625" style="33" customWidth="1"/>
    <col min="15247" max="15250" width="9" style="33" customWidth="1"/>
    <col min="15251" max="15251" width="22.6640625" style="33" customWidth="1"/>
    <col min="15252" max="15262" width="9" style="33" customWidth="1"/>
    <col min="15263" max="15263" width="19.21875" style="33" customWidth="1"/>
    <col min="15264" max="15268" width="9" style="33" customWidth="1"/>
    <col min="15269" max="15269" width="15.21875" style="33" bestFit="1" customWidth="1"/>
    <col min="15270" max="15284" width="9" style="33" customWidth="1"/>
    <col min="15285" max="15285" width="10" style="33" bestFit="1" customWidth="1"/>
    <col min="15286" max="15286" width="12.21875" style="33" bestFit="1" customWidth="1"/>
    <col min="15287" max="15287" width="10.21875" style="33" bestFit="1" customWidth="1"/>
    <col min="15288" max="15288" width="5.21875" style="33" bestFit="1" customWidth="1"/>
    <col min="15289" max="15289" width="8.6640625" style="33" bestFit="1" customWidth="1"/>
    <col min="15290" max="15290" width="12.21875" style="33" bestFit="1" customWidth="1"/>
    <col min="15291" max="15291" width="7" style="33" bestFit="1" customWidth="1"/>
    <col min="15292" max="15474" width="8.88671875" style="33"/>
    <col min="15475" max="15475" width="10.21875" style="33" bestFit="1" customWidth="1"/>
    <col min="15476" max="15476" width="8.6640625" style="33" bestFit="1" customWidth="1"/>
    <col min="15477" max="15477" width="7" style="33" bestFit="1" customWidth="1"/>
    <col min="15478" max="15478" width="20.109375" style="33" bestFit="1" customWidth="1"/>
    <col min="15479" max="15483" width="9" style="33" customWidth="1"/>
    <col min="15484" max="15486" width="5.21875" style="33" bestFit="1" customWidth="1"/>
    <col min="15487" max="15487" width="9" style="33" customWidth="1"/>
    <col min="15488" max="15488" width="29.6640625" style="33" customWidth="1"/>
    <col min="15489" max="15500" width="9" style="33" customWidth="1"/>
    <col min="15501" max="15501" width="12.21875" style="33" customWidth="1"/>
    <col min="15502" max="15502" width="10.6640625" style="33" customWidth="1"/>
    <col min="15503" max="15506" width="9" style="33" customWidth="1"/>
    <col min="15507" max="15507" width="22.6640625" style="33" customWidth="1"/>
    <col min="15508" max="15518" width="9" style="33" customWidth="1"/>
    <col min="15519" max="15519" width="19.21875" style="33" customWidth="1"/>
    <col min="15520" max="15524" width="9" style="33" customWidth="1"/>
    <col min="15525" max="15525" width="15.21875" style="33" bestFit="1" customWidth="1"/>
    <col min="15526" max="15540" width="9" style="33" customWidth="1"/>
    <col min="15541" max="15541" width="10" style="33" bestFit="1" customWidth="1"/>
    <col min="15542" max="15542" width="12.21875" style="33" bestFit="1" customWidth="1"/>
    <col min="15543" max="15543" width="10.21875" style="33" bestFit="1" customWidth="1"/>
    <col min="15544" max="15544" width="5.21875" style="33" bestFit="1" customWidth="1"/>
    <col min="15545" max="15545" width="8.6640625" style="33" bestFit="1" customWidth="1"/>
    <col min="15546" max="15546" width="12.21875" style="33" bestFit="1" customWidth="1"/>
    <col min="15547" max="15547" width="7" style="33" bestFit="1" customWidth="1"/>
    <col min="15548" max="15730" width="8.88671875" style="33"/>
    <col min="15731" max="15731" width="10.21875" style="33" bestFit="1" customWidth="1"/>
    <col min="15732" max="15732" width="8.6640625" style="33" bestFit="1" customWidth="1"/>
    <col min="15733" max="15733" width="7" style="33" bestFit="1" customWidth="1"/>
    <col min="15734" max="15734" width="20.109375" style="33" bestFit="1" customWidth="1"/>
    <col min="15735" max="15739" width="9" style="33" customWidth="1"/>
    <col min="15740" max="15742" width="5.21875" style="33" bestFit="1" customWidth="1"/>
    <col min="15743" max="15743" width="9" style="33" customWidth="1"/>
    <col min="15744" max="15744" width="29.6640625" style="33" customWidth="1"/>
    <col min="15745" max="15756" width="9" style="33" customWidth="1"/>
    <col min="15757" max="15757" width="12.21875" style="33" customWidth="1"/>
    <col min="15758" max="15758" width="10.6640625" style="33" customWidth="1"/>
    <col min="15759" max="15762" width="9" style="33" customWidth="1"/>
    <col min="15763" max="15763" width="22.6640625" style="33" customWidth="1"/>
    <col min="15764" max="15774" width="9" style="33" customWidth="1"/>
    <col min="15775" max="15775" width="19.21875" style="33" customWidth="1"/>
    <col min="15776" max="15780" width="9" style="33" customWidth="1"/>
    <col min="15781" max="15781" width="15.21875" style="33" bestFit="1" customWidth="1"/>
    <col min="15782" max="15796" width="9" style="33" customWidth="1"/>
    <col min="15797" max="15797" width="10" style="33" bestFit="1" customWidth="1"/>
    <col min="15798" max="15798" width="12.21875" style="33" bestFit="1" customWidth="1"/>
    <col min="15799" max="15799" width="10.21875" style="33" bestFit="1" customWidth="1"/>
    <col min="15800" max="15800" width="5.21875" style="33" bestFit="1" customWidth="1"/>
    <col min="15801" max="15801" width="8.6640625" style="33" bestFit="1" customWidth="1"/>
    <col min="15802" max="15802" width="12.21875" style="33" bestFit="1" customWidth="1"/>
    <col min="15803" max="15803" width="7" style="33" bestFit="1" customWidth="1"/>
    <col min="15804" max="15986" width="8.88671875" style="33"/>
    <col min="15987" max="15987" width="10.21875" style="33" bestFit="1" customWidth="1"/>
    <col min="15988" max="15988" width="8.6640625" style="33" bestFit="1" customWidth="1"/>
    <col min="15989" max="15989" width="7" style="33" bestFit="1" customWidth="1"/>
    <col min="15990" max="15990" width="20.109375" style="33" bestFit="1" customWidth="1"/>
    <col min="15991" max="15995" width="9" style="33" customWidth="1"/>
    <col min="15996" max="15998" width="5.21875" style="33" bestFit="1" customWidth="1"/>
    <col min="15999" max="15999" width="9" style="33" customWidth="1"/>
    <col min="16000" max="16000" width="29.6640625" style="33" customWidth="1"/>
    <col min="16001" max="16012" width="9" style="33" customWidth="1"/>
    <col min="16013" max="16013" width="12.21875" style="33" customWidth="1"/>
    <col min="16014" max="16014" width="10.6640625" style="33" customWidth="1"/>
    <col min="16015" max="16018" width="9" style="33" customWidth="1"/>
    <col min="16019" max="16019" width="22.6640625" style="33" customWidth="1"/>
    <col min="16020" max="16030" width="9" style="33" customWidth="1"/>
    <col min="16031" max="16031" width="19.21875" style="33" customWidth="1"/>
    <col min="16032" max="16036" width="9" style="33" customWidth="1"/>
    <col min="16037" max="16037" width="15.21875" style="33" bestFit="1" customWidth="1"/>
    <col min="16038" max="16052" width="9" style="33" customWidth="1"/>
    <col min="16053" max="16053" width="10" style="33" bestFit="1" customWidth="1"/>
    <col min="16054" max="16054" width="12.21875" style="33" bestFit="1" customWidth="1"/>
    <col min="16055" max="16055" width="10.21875" style="33" bestFit="1" customWidth="1"/>
    <col min="16056" max="16056" width="5.21875" style="33" bestFit="1" customWidth="1"/>
    <col min="16057" max="16057" width="8.6640625" style="33" bestFit="1" customWidth="1"/>
    <col min="16058" max="16058" width="12.21875" style="33" bestFit="1" customWidth="1"/>
    <col min="16059" max="16059" width="7" style="33" bestFit="1" customWidth="1"/>
    <col min="16060" max="16384" width="8.88671875" style="33"/>
  </cols>
  <sheetData>
    <row r="1" spans="1:8" s="76" customFormat="1" ht="21.75" customHeight="1">
      <c r="A1" s="91" t="s">
        <v>156</v>
      </c>
      <c r="B1" s="91" t="s">
        <v>157</v>
      </c>
      <c r="C1" s="89" t="s">
        <v>158</v>
      </c>
      <c r="D1" s="89" t="s">
        <v>159</v>
      </c>
      <c r="E1" s="89" t="s">
        <v>160</v>
      </c>
      <c r="F1" s="89" t="s">
        <v>161</v>
      </c>
      <c r="G1" s="89" t="s">
        <v>162</v>
      </c>
      <c r="H1" s="89" t="s">
        <v>163</v>
      </c>
    </row>
    <row r="2" spans="1:8" s="83" customFormat="1" ht="21.75" customHeight="1">
      <c r="A2" s="77" t="str">
        <f>VLOOKUP(B2,[2]工作表1!$B:$E,4,0)</f>
        <v>營二課</v>
      </c>
      <c r="B2" s="78" t="str">
        <f t="shared" ref="B2" si="0">F2</f>
        <v>戴子貽</v>
      </c>
      <c r="C2" s="79" t="s">
        <v>69</v>
      </c>
      <c r="D2" s="79" t="s">
        <v>70</v>
      </c>
      <c r="E2" s="80" t="s">
        <v>71</v>
      </c>
      <c r="F2" s="79" t="s">
        <v>25</v>
      </c>
      <c r="G2" s="79" t="s">
        <v>168</v>
      </c>
      <c r="H2" s="79" t="s">
        <v>168</v>
      </c>
    </row>
    <row r="3" spans="1:8" s="83" customFormat="1" ht="21.75" customHeight="1">
      <c r="A3" s="77">
        <f>VLOOKUP(B3,[2]工作表1!$B:$E,4,0)</f>
        <v>0</v>
      </c>
      <c r="B3" s="78">
        <f t="shared" ref="B3:B24" si="1">F3</f>
        <v>0</v>
      </c>
      <c r="C3" s="81"/>
      <c r="D3" s="81"/>
      <c r="E3" s="82"/>
      <c r="F3" s="81"/>
      <c r="G3" s="81"/>
      <c r="H3" s="81"/>
    </row>
    <row r="4" spans="1:8" s="83" customFormat="1" ht="21.75" customHeight="1">
      <c r="A4" s="77">
        <f>VLOOKUP(B4,[2]工作表1!$B:$E,4,0)</f>
        <v>0</v>
      </c>
      <c r="B4" s="78">
        <f t="shared" si="1"/>
        <v>0</v>
      </c>
      <c r="C4" s="81"/>
      <c r="D4" s="81"/>
      <c r="E4" s="82"/>
      <c r="F4" s="81"/>
      <c r="G4" s="81"/>
      <c r="H4" s="81"/>
    </row>
    <row r="5" spans="1:8" s="83" customFormat="1" ht="21.75" customHeight="1">
      <c r="A5" s="77">
        <f>VLOOKUP(B5,[2]工作表1!$B:$E,4,0)</f>
        <v>0</v>
      </c>
      <c r="B5" s="78">
        <f t="shared" si="1"/>
        <v>0</v>
      </c>
      <c r="C5" s="81"/>
      <c r="D5" s="81"/>
      <c r="E5" s="82"/>
      <c r="F5" s="81"/>
      <c r="G5" s="81"/>
      <c r="H5" s="81"/>
    </row>
    <row r="6" spans="1:8" s="83" customFormat="1" ht="21.75" customHeight="1">
      <c r="A6" s="77">
        <f>VLOOKUP(B6,[2]工作表1!$B:$E,4,0)</f>
        <v>0</v>
      </c>
      <c r="B6" s="78">
        <f t="shared" si="1"/>
        <v>0</v>
      </c>
      <c r="C6" s="81"/>
      <c r="D6" s="81"/>
      <c r="E6" s="82"/>
      <c r="F6" s="81"/>
      <c r="G6" s="81"/>
      <c r="H6" s="81"/>
    </row>
    <row r="7" spans="1:8" s="83" customFormat="1" ht="21.75" customHeight="1">
      <c r="A7" s="77">
        <f>VLOOKUP(B7,[2]工作表1!$B:$E,4,0)</f>
        <v>0</v>
      </c>
      <c r="B7" s="78">
        <f t="shared" si="1"/>
        <v>0</v>
      </c>
      <c r="C7" s="81"/>
      <c r="D7" s="81"/>
      <c r="E7" s="82"/>
      <c r="F7" s="81"/>
      <c r="G7" s="81"/>
      <c r="H7" s="81"/>
    </row>
    <row r="8" spans="1:8" s="83" customFormat="1" ht="21.75" customHeight="1">
      <c r="A8" s="77">
        <f>VLOOKUP(B8,[2]工作表1!$B:$E,4,0)</f>
        <v>0</v>
      </c>
      <c r="B8" s="78">
        <f t="shared" si="1"/>
        <v>0</v>
      </c>
      <c r="C8" s="81"/>
      <c r="D8" s="81"/>
      <c r="E8" s="82"/>
      <c r="F8" s="81"/>
      <c r="G8" s="81"/>
      <c r="H8" s="81"/>
    </row>
    <row r="9" spans="1:8" s="83" customFormat="1" ht="21.75" customHeight="1">
      <c r="A9" s="77">
        <f>VLOOKUP(B9,[2]工作表1!$B:$E,4,0)</f>
        <v>0</v>
      </c>
      <c r="B9" s="78">
        <f t="shared" si="1"/>
        <v>0</v>
      </c>
      <c r="C9" s="81"/>
      <c r="D9" s="81"/>
      <c r="E9" s="82"/>
      <c r="F9" s="81"/>
      <c r="G9" s="81"/>
      <c r="H9" s="81"/>
    </row>
    <row r="10" spans="1:8" s="83" customFormat="1" ht="21.75" customHeight="1">
      <c r="A10" s="77">
        <f>VLOOKUP(B10,[2]工作表1!$B:$E,4,0)</f>
        <v>0</v>
      </c>
      <c r="B10" s="78">
        <f t="shared" si="1"/>
        <v>0</v>
      </c>
      <c r="C10" s="81"/>
      <c r="D10" s="81"/>
      <c r="E10" s="82"/>
      <c r="F10" s="81"/>
      <c r="G10" s="81"/>
      <c r="H10" s="81"/>
    </row>
    <row r="11" spans="1:8" s="83" customFormat="1" ht="21.75" customHeight="1">
      <c r="A11" s="77">
        <f>VLOOKUP(B11,[2]工作表1!$B:$E,4,0)</f>
        <v>0</v>
      </c>
      <c r="B11" s="78">
        <f t="shared" si="1"/>
        <v>0</v>
      </c>
      <c r="C11" s="81"/>
      <c r="D11" s="81"/>
      <c r="E11" s="82"/>
      <c r="F11" s="81"/>
      <c r="G11" s="81"/>
      <c r="H11" s="81"/>
    </row>
    <row r="12" spans="1:8" s="83" customFormat="1" ht="21.75" customHeight="1">
      <c r="A12" s="77">
        <f>VLOOKUP(B12,[2]工作表1!$B:$E,4,0)</f>
        <v>0</v>
      </c>
      <c r="B12" s="78">
        <f t="shared" si="1"/>
        <v>0</v>
      </c>
      <c r="C12" s="81"/>
      <c r="D12" s="81"/>
      <c r="E12" s="82"/>
      <c r="F12" s="81"/>
      <c r="G12" s="81"/>
      <c r="H12" s="81"/>
    </row>
    <row r="13" spans="1:8" s="83" customFormat="1" ht="21.75" customHeight="1">
      <c r="A13" s="77">
        <f>VLOOKUP(B13,[2]工作表1!$B:$E,4,0)</f>
        <v>0</v>
      </c>
      <c r="B13" s="78">
        <f t="shared" si="1"/>
        <v>0</v>
      </c>
      <c r="C13" s="81"/>
      <c r="D13" s="81"/>
      <c r="E13" s="82"/>
      <c r="F13" s="81"/>
      <c r="G13" s="81"/>
      <c r="H13" s="81"/>
    </row>
    <row r="14" spans="1:8" s="83" customFormat="1" ht="21.75" customHeight="1">
      <c r="A14" s="77">
        <f>VLOOKUP(B14,[2]工作表1!$B:$E,4,0)</f>
        <v>0</v>
      </c>
      <c r="B14" s="78">
        <f t="shared" si="1"/>
        <v>0</v>
      </c>
      <c r="C14" s="81"/>
      <c r="D14" s="81"/>
      <c r="E14" s="82"/>
      <c r="F14" s="81"/>
      <c r="G14" s="81"/>
      <c r="H14" s="81"/>
    </row>
    <row r="15" spans="1:8" s="83" customFormat="1" ht="21.75" customHeight="1">
      <c r="A15" s="77">
        <f>VLOOKUP(B15,[2]工作表1!$B:$E,4,0)</f>
        <v>0</v>
      </c>
      <c r="B15" s="78">
        <f t="shared" si="1"/>
        <v>0</v>
      </c>
      <c r="C15" s="81"/>
      <c r="D15" s="81"/>
      <c r="E15" s="82"/>
      <c r="F15" s="81"/>
      <c r="G15" s="81"/>
      <c r="H15" s="81"/>
    </row>
    <row r="16" spans="1:8" s="83" customFormat="1" ht="21.75" customHeight="1">
      <c r="A16" s="77">
        <f>VLOOKUP(B16,[2]工作表1!$B:$E,4,0)</f>
        <v>0</v>
      </c>
      <c r="B16" s="78">
        <f t="shared" si="1"/>
        <v>0</v>
      </c>
      <c r="C16" s="81"/>
      <c r="D16" s="81"/>
      <c r="E16" s="82"/>
      <c r="F16" s="81"/>
      <c r="G16" s="81"/>
      <c r="H16" s="81"/>
    </row>
    <row r="17" spans="1:8" s="83" customFormat="1" ht="21.75" customHeight="1">
      <c r="A17" s="77">
        <f>VLOOKUP(B17,[2]工作表1!$B:$E,4,0)</f>
        <v>0</v>
      </c>
      <c r="B17" s="78">
        <f t="shared" si="1"/>
        <v>0</v>
      </c>
      <c r="C17" s="81"/>
      <c r="D17" s="81"/>
      <c r="E17" s="82"/>
      <c r="F17" s="81"/>
      <c r="G17" s="81"/>
      <c r="H17" s="81"/>
    </row>
    <row r="18" spans="1:8" s="83" customFormat="1" ht="21.75" customHeight="1">
      <c r="A18" s="77">
        <f>VLOOKUP(B18,[2]工作表1!$B:$E,4,0)</f>
        <v>0</v>
      </c>
      <c r="B18" s="78">
        <f t="shared" si="1"/>
        <v>0</v>
      </c>
      <c r="C18" s="81"/>
      <c r="D18" s="81"/>
      <c r="E18" s="82"/>
      <c r="F18" s="81"/>
      <c r="G18" s="81"/>
      <c r="H18" s="81"/>
    </row>
    <row r="19" spans="1:8" s="83" customFormat="1" ht="21.75" customHeight="1">
      <c r="A19" s="77">
        <f>VLOOKUP(B19,[2]工作表1!$B:$E,4,0)</f>
        <v>0</v>
      </c>
      <c r="B19" s="78">
        <f t="shared" si="1"/>
        <v>0</v>
      </c>
      <c r="C19" s="81"/>
      <c r="D19" s="81"/>
      <c r="E19" s="82"/>
      <c r="F19" s="81"/>
      <c r="G19" s="81"/>
      <c r="H19" s="81"/>
    </row>
    <row r="20" spans="1:8" s="83" customFormat="1" ht="21.75" customHeight="1">
      <c r="A20" s="77">
        <f>VLOOKUP(B20,[2]工作表1!$B:$E,4,0)</f>
        <v>0</v>
      </c>
      <c r="B20" s="78">
        <f t="shared" si="1"/>
        <v>0</v>
      </c>
      <c r="C20" s="81"/>
      <c r="D20" s="81"/>
      <c r="E20" s="82"/>
      <c r="F20" s="81"/>
      <c r="G20" s="81"/>
      <c r="H20" s="81"/>
    </row>
    <row r="21" spans="1:8" s="83" customFormat="1" ht="21.75" customHeight="1">
      <c r="A21" s="77">
        <f>VLOOKUP(B21,[2]工作表1!$B:$E,4,0)</f>
        <v>0</v>
      </c>
      <c r="B21" s="78">
        <f t="shared" si="1"/>
        <v>0</v>
      </c>
      <c r="C21" s="81"/>
      <c r="D21" s="81"/>
      <c r="E21" s="82"/>
      <c r="F21" s="81"/>
      <c r="G21" s="81"/>
      <c r="H21" s="81"/>
    </row>
    <row r="22" spans="1:8" s="83" customFormat="1" ht="21.75" customHeight="1">
      <c r="A22" s="77">
        <f>VLOOKUP(B22,[2]工作表1!$B:$E,4,0)</f>
        <v>0</v>
      </c>
      <c r="B22" s="78">
        <f t="shared" si="1"/>
        <v>0</v>
      </c>
      <c r="C22" s="81"/>
      <c r="D22" s="81"/>
      <c r="E22" s="82"/>
      <c r="F22" s="81"/>
      <c r="G22" s="81"/>
      <c r="H22" s="81"/>
    </row>
    <row r="23" spans="1:8" s="83" customFormat="1" ht="21.75" customHeight="1">
      <c r="A23" s="77">
        <f>VLOOKUP(B23,[2]工作表1!$B:$E,4,0)</f>
        <v>0</v>
      </c>
      <c r="B23" s="78">
        <f t="shared" si="1"/>
        <v>0</v>
      </c>
      <c r="C23" s="81"/>
      <c r="D23" s="81"/>
      <c r="E23" s="82"/>
      <c r="F23" s="81"/>
      <c r="G23" s="81"/>
      <c r="H23" s="81"/>
    </row>
    <row r="24" spans="1:8" s="83" customFormat="1" ht="21.75" customHeight="1">
      <c r="A24" s="77">
        <f>VLOOKUP(B24,[2]工作表1!$B:$E,4,0)</f>
        <v>0</v>
      </c>
      <c r="B24" s="78">
        <f t="shared" si="1"/>
        <v>0</v>
      </c>
      <c r="C24" s="81"/>
      <c r="D24" s="81"/>
      <c r="E24" s="82"/>
      <c r="F24" s="81"/>
      <c r="G24" s="81"/>
      <c r="H24" s="81"/>
    </row>
    <row r="25" spans="1:8" s="83" customFormat="1" ht="21.75" customHeight="1">
      <c r="A25" s="77">
        <f>VLOOKUP(B25,[2]工作表1!$B:$E,4,0)</f>
        <v>0</v>
      </c>
      <c r="B25" s="78">
        <f t="shared" ref="B25:B88" si="2">F25</f>
        <v>0</v>
      </c>
      <c r="C25" s="81"/>
      <c r="D25" s="81"/>
      <c r="E25" s="82"/>
      <c r="F25" s="81"/>
      <c r="G25" s="81"/>
      <c r="H25" s="81"/>
    </row>
    <row r="26" spans="1:8" s="83" customFormat="1" ht="21.75" customHeight="1">
      <c r="A26" s="77">
        <f>VLOOKUP(B26,[2]工作表1!$B:$E,4,0)</f>
        <v>0</v>
      </c>
      <c r="B26" s="78">
        <f t="shared" si="2"/>
        <v>0</v>
      </c>
      <c r="C26" s="81"/>
      <c r="D26" s="81"/>
      <c r="E26" s="82"/>
      <c r="F26" s="81"/>
      <c r="G26" s="81"/>
      <c r="H26" s="81"/>
    </row>
    <row r="27" spans="1:8" s="83" customFormat="1" ht="21.75" customHeight="1">
      <c r="A27" s="77">
        <f>VLOOKUP(B27,[2]工作表1!$B:$E,4,0)</f>
        <v>0</v>
      </c>
      <c r="B27" s="78">
        <f t="shared" si="2"/>
        <v>0</v>
      </c>
      <c r="C27" s="81"/>
      <c r="D27" s="81"/>
      <c r="E27" s="82"/>
      <c r="F27" s="81"/>
      <c r="G27" s="81"/>
      <c r="H27" s="81"/>
    </row>
    <row r="28" spans="1:8" s="83" customFormat="1" ht="21.75" customHeight="1">
      <c r="A28" s="77">
        <f>VLOOKUP(B28,[2]工作表1!$B:$E,4,0)</f>
        <v>0</v>
      </c>
      <c r="B28" s="78">
        <f t="shared" si="2"/>
        <v>0</v>
      </c>
      <c r="C28" s="81"/>
      <c r="D28" s="81"/>
      <c r="E28" s="82"/>
      <c r="F28" s="81"/>
      <c r="G28" s="81"/>
      <c r="H28" s="81"/>
    </row>
    <row r="29" spans="1:8" s="83" customFormat="1" ht="21.75" customHeight="1">
      <c r="A29" s="77">
        <f>VLOOKUP(B29,[2]工作表1!$B:$E,4,0)</f>
        <v>0</v>
      </c>
      <c r="B29" s="78">
        <f t="shared" si="2"/>
        <v>0</v>
      </c>
      <c r="C29" s="81"/>
      <c r="D29" s="81"/>
      <c r="E29" s="82"/>
      <c r="F29" s="81"/>
      <c r="G29" s="81"/>
      <c r="H29" s="81"/>
    </row>
    <row r="30" spans="1:8" s="83" customFormat="1" ht="21.75" customHeight="1">
      <c r="A30" s="77">
        <f>VLOOKUP(B30,[2]工作表1!$B:$E,4,0)</f>
        <v>0</v>
      </c>
      <c r="B30" s="78">
        <f t="shared" si="2"/>
        <v>0</v>
      </c>
      <c r="C30" s="81"/>
      <c r="D30" s="81"/>
      <c r="E30" s="82"/>
      <c r="F30" s="81"/>
      <c r="G30" s="81"/>
      <c r="H30" s="81"/>
    </row>
    <row r="31" spans="1:8" s="83" customFormat="1" ht="21.75" customHeight="1">
      <c r="A31" s="77">
        <f>VLOOKUP(B31,[2]工作表1!$B:$E,4,0)</f>
        <v>0</v>
      </c>
      <c r="B31" s="78">
        <f t="shared" si="2"/>
        <v>0</v>
      </c>
      <c r="C31" s="81"/>
      <c r="D31" s="81"/>
      <c r="E31" s="82"/>
      <c r="F31" s="81"/>
      <c r="G31" s="81"/>
      <c r="H31" s="81"/>
    </row>
    <row r="32" spans="1:8" s="83" customFormat="1" ht="21.75" customHeight="1">
      <c r="A32" s="77">
        <f>VLOOKUP(B32,[2]工作表1!$B:$E,4,0)</f>
        <v>0</v>
      </c>
      <c r="B32" s="78">
        <f t="shared" si="2"/>
        <v>0</v>
      </c>
      <c r="C32" s="81"/>
      <c r="D32" s="81"/>
      <c r="E32" s="82"/>
      <c r="F32" s="81"/>
      <c r="G32" s="81"/>
      <c r="H32" s="81"/>
    </row>
    <row r="33" spans="1:8" s="83" customFormat="1" ht="21.75" customHeight="1">
      <c r="A33" s="77">
        <f>VLOOKUP(B33,[2]工作表1!$B:$E,4,0)</f>
        <v>0</v>
      </c>
      <c r="B33" s="78">
        <f t="shared" si="2"/>
        <v>0</v>
      </c>
      <c r="C33" s="81"/>
      <c r="D33" s="81"/>
      <c r="E33" s="82"/>
      <c r="F33" s="81"/>
      <c r="G33" s="81"/>
      <c r="H33" s="81"/>
    </row>
    <row r="34" spans="1:8" s="83" customFormat="1" ht="21.75" customHeight="1">
      <c r="A34" s="77">
        <f>VLOOKUP(B34,[2]工作表1!$B:$E,4,0)</f>
        <v>0</v>
      </c>
      <c r="B34" s="78">
        <f t="shared" si="2"/>
        <v>0</v>
      </c>
      <c r="C34" s="81"/>
      <c r="D34" s="81"/>
      <c r="E34" s="82"/>
      <c r="F34" s="81"/>
      <c r="G34" s="81"/>
      <c r="H34" s="81"/>
    </row>
    <row r="35" spans="1:8" s="83" customFormat="1" ht="21.75" customHeight="1">
      <c r="A35" s="77">
        <f>VLOOKUP(B35,[2]工作表1!$B:$E,4,0)</f>
        <v>0</v>
      </c>
      <c r="B35" s="78">
        <f t="shared" si="2"/>
        <v>0</v>
      </c>
      <c r="C35" s="81"/>
      <c r="D35" s="81"/>
      <c r="E35" s="82"/>
      <c r="F35" s="81"/>
      <c r="G35" s="81"/>
      <c r="H35" s="81"/>
    </row>
    <row r="36" spans="1:8" s="83" customFormat="1" ht="21.75" customHeight="1">
      <c r="A36" s="77">
        <f>VLOOKUP(B36,[2]工作表1!$B:$E,4,0)</f>
        <v>0</v>
      </c>
      <c r="B36" s="78">
        <f t="shared" si="2"/>
        <v>0</v>
      </c>
      <c r="C36" s="81"/>
      <c r="D36" s="81"/>
      <c r="E36" s="82"/>
      <c r="F36" s="81"/>
      <c r="G36" s="81"/>
      <c r="H36" s="81"/>
    </row>
    <row r="37" spans="1:8" s="83" customFormat="1" ht="21.75" customHeight="1">
      <c r="A37" s="77">
        <f>VLOOKUP(B37,[2]工作表1!$B:$E,4,0)</f>
        <v>0</v>
      </c>
      <c r="B37" s="78">
        <f t="shared" si="2"/>
        <v>0</v>
      </c>
      <c r="C37" s="81"/>
      <c r="D37" s="81"/>
      <c r="E37" s="82"/>
      <c r="F37" s="81"/>
      <c r="G37" s="81"/>
      <c r="H37" s="81"/>
    </row>
    <row r="38" spans="1:8" s="83" customFormat="1" ht="21.75" customHeight="1">
      <c r="A38" s="77">
        <f>VLOOKUP(B38,[2]工作表1!$B:$E,4,0)</f>
        <v>0</v>
      </c>
      <c r="B38" s="78">
        <f t="shared" si="2"/>
        <v>0</v>
      </c>
      <c r="C38" s="81"/>
      <c r="D38" s="81"/>
      <c r="E38" s="82"/>
      <c r="F38" s="81"/>
      <c r="G38" s="81"/>
      <c r="H38" s="81"/>
    </row>
    <row r="39" spans="1:8" s="83" customFormat="1" ht="21.75" customHeight="1">
      <c r="A39" s="77">
        <f>VLOOKUP(B39,[2]工作表1!$B:$E,4,0)</f>
        <v>0</v>
      </c>
      <c r="B39" s="78">
        <f t="shared" si="2"/>
        <v>0</v>
      </c>
      <c r="C39" s="81"/>
      <c r="D39" s="81"/>
      <c r="E39" s="82"/>
      <c r="F39" s="81"/>
      <c r="G39" s="81"/>
      <c r="H39" s="81"/>
    </row>
    <row r="40" spans="1:8" s="83" customFormat="1" ht="21.75" customHeight="1">
      <c r="A40" s="77">
        <f>VLOOKUP(B40,[2]工作表1!$B:$E,4,0)</f>
        <v>0</v>
      </c>
      <c r="B40" s="78">
        <f t="shared" si="2"/>
        <v>0</v>
      </c>
      <c r="C40" s="81"/>
      <c r="D40" s="81"/>
      <c r="E40" s="82"/>
      <c r="F40" s="81"/>
      <c r="G40" s="81"/>
      <c r="H40" s="81"/>
    </row>
    <row r="41" spans="1:8" s="83" customFormat="1" ht="21.75" customHeight="1">
      <c r="A41" s="77">
        <f>VLOOKUP(B41,[2]工作表1!$B:$E,4,0)</f>
        <v>0</v>
      </c>
      <c r="B41" s="78">
        <f t="shared" si="2"/>
        <v>0</v>
      </c>
      <c r="C41" s="81"/>
      <c r="D41" s="81"/>
      <c r="E41" s="82"/>
      <c r="F41" s="81"/>
      <c r="G41" s="81"/>
      <c r="H41" s="81"/>
    </row>
    <row r="42" spans="1:8" s="83" customFormat="1" ht="21.75" customHeight="1">
      <c r="A42" s="77">
        <f>VLOOKUP(B42,[2]工作表1!$B:$E,4,0)</f>
        <v>0</v>
      </c>
      <c r="B42" s="78">
        <f t="shared" si="2"/>
        <v>0</v>
      </c>
      <c r="C42" s="81"/>
      <c r="D42" s="81"/>
      <c r="E42" s="82"/>
      <c r="F42" s="81"/>
      <c r="G42" s="81"/>
      <c r="H42" s="81"/>
    </row>
    <row r="43" spans="1:8" s="83" customFormat="1" ht="21.75" customHeight="1">
      <c r="A43" s="77">
        <f>VLOOKUP(B43,[2]工作表1!$B:$E,4,0)</f>
        <v>0</v>
      </c>
      <c r="B43" s="78">
        <f t="shared" si="2"/>
        <v>0</v>
      </c>
      <c r="C43" s="81"/>
      <c r="D43" s="81"/>
      <c r="E43" s="82"/>
      <c r="F43" s="81"/>
      <c r="G43" s="81"/>
      <c r="H43" s="81"/>
    </row>
    <row r="44" spans="1:8" s="83" customFormat="1" ht="21.75" customHeight="1">
      <c r="A44" s="77">
        <f>VLOOKUP(B44,[2]工作表1!$B:$E,4,0)</f>
        <v>0</v>
      </c>
      <c r="B44" s="78">
        <f t="shared" si="2"/>
        <v>0</v>
      </c>
      <c r="C44" s="81"/>
      <c r="D44" s="81"/>
      <c r="E44" s="82"/>
      <c r="F44" s="81"/>
      <c r="G44" s="81"/>
      <c r="H44" s="81"/>
    </row>
    <row r="45" spans="1:8" s="83" customFormat="1" ht="21.75" customHeight="1">
      <c r="A45" s="77">
        <f>VLOOKUP(B45,[2]工作表1!$B:$E,4,0)</f>
        <v>0</v>
      </c>
      <c r="B45" s="78">
        <f t="shared" si="2"/>
        <v>0</v>
      </c>
      <c r="C45" s="81"/>
      <c r="D45" s="81"/>
      <c r="E45" s="82"/>
      <c r="F45" s="81"/>
      <c r="G45" s="81"/>
      <c r="H45" s="81"/>
    </row>
    <row r="46" spans="1:8" s="83" customFormat="1" ht="21.75" customHeight="1">
      <c r="A46" s="77">
        <f>VLOOKUP(B46,[2]工作表1!$B:$E,4,0)</f>
        <v>0</v>
      </c>
      <c r="B46" s="78">
        <f t="shared" si="2"/>
        <v>0</v>
      </c>
      <c r="C46" s="81"/>
      <c r="D46" s="81"/>
      <c r="E46" s="82"/>
      <c r="F46" s="81"/>
      <c r="G46" s="81"/>
      <c r="H46" s="81"/>
    </row>
    <row r="47" spans="1:8" s="83" customFormat="1" ht="21.75" customHeight="1">
      <c r="A47" s="77">
        <f>VLOOKUP(B47,[2]工作表1!$B:$E,4,0)</f>
        <v>0</v>
      </c>
      <c r="B47" s="78">
        <f t="shared" si="2"/>
        <v>0</v>
      </c>
      <c r="C47" s="81"/>
      <c r="D47" s="81"/>
      <c r="E47" s="82"/>
      <c r="F47" s="81"/>
      <c r="G47" s="81"/>
      <c r="H47" s="81"/>
    </row>
    <row r="48" spans="1:8" s="83" customFormat="1" ht="21.75" customHeight="1">
      <c r="A48" s="77">
        <f>VLOOKUP(B48,[2]工作表1!$B:$E,4,0)</f>
        <v>0</v>
      </c>
      <c r="B48" s="78">
        <f t="shared" si="2"/>
        <v>0</v>
      </c>
      <c r="C48" s="81"/>
      <c r="D48" s="81"/>
      <c r="E48" s="82"/>
      <c r="F48" s="81"/>
      <c r="G48" s="81"/>
      <c r="H48" s="81"/>
    </row>
    <row r="49" spans="1:8" s="83" customFormat="1" ht="21.75" customHeight="1">
      <c r="A49" s="77">
        <f>VLOOKUP(B49,[2]工作表1!$B:$E,4,0)</f>
        <v>0</v>
      </c>
      <c r="B49" s="78">
        <f t="shared" si="2"/>
        <v>0</v>
      </c>
      <c r="C49" s="81"/>
      <c r="D49" s="81"/>
      <c r="E49" s="82"/>
      <c r="F49" s="81"/>
      <c r="G49" s="81"/>
      <c r="H49" s="81"/>
    </row>
    <row r="50" spans="1:8" s="83" customFormat="1" ht="21.75" customHeight="1">
      <c r="A50" s="77">
        <f>VLOOKUP(B50,[2]工作表1!$B:$E,4,0)</f>
        <v>0</v>
      </c>
      <c r="B50" s="78">
        <f t="shared" si="2"/>
        <v>0</v>
      </c>
      <c r="C50" s="79"/>
      <c r="D50" s="79"/>
      <c r="E50" s="80"/>
      <c r="F50" s="79"/>
      <c r="G50" s="79"/>
      <c r="H50" s="79"/>
    </row>
    <row r="51" spans="1:8" s="83" customFormat="1" ht="21.75" customHeight="1">
      <c r="A51" s="77">
        <f>VLOOKUP(B51,[2]工作表1!$B:$E,4,0)</f>
        <v>0</v>
      </c>
      <c r="B51" s="78">
        <f t="shared" si="2"/>
        <v>0</v>
      </c>
      <c r="C51" s="79"/>
      <c r="D51" s="79"/>
      <c r="E51" s="80"/>
      <c r="F51" s="79"/>
      <c r="G51" s="79"/>
      <c r="H51" s="79"/>
    </row>
    <row r="52" spans="1:8" s="83" customFormat="1" ht="21.75" customHeight="1">
      <c r="A52" s="77">
        <f>VLOOKUP(B52,[2]工作表1!$B:$E,4,0)</f>
        <v>0</v>
      </c>
      <c r="B52" s="78">
        <f t="shared" si="2"/>
        <v>0</v>
      </c>
      <c r="C52" s="79"/>
      <c r="D52" s="79"/>
      <c r="E52" s="80"/>
      <c r="F52" s="79"/>
      <c r="G52" s="79"/>
      <c r="H52" s="79"/>
    </row>
    <row r="53" spans="1:8" s="83" customFormat="1" ht="21.75" customHeight="1">
      <c r="A53" s="77">
        <f>VLOOKUP(B53,[2]工作表1!$B:$E,4,0)</f>
        <v>0</v>
      </c>
      <c r="B53" s="78">
        <f t="shared" si="2"/>
        <v>0</v>
      </c>
      <c r="C53" s="79"/>
      <c r="D53" s="79"/>
      <c r="E53" s="80"/>
      <c r="F53" s="79"/>
      <c r="G53" s="79"/>
      <c r="H53" s="79"/>
    </row>
    <row r="54" spans="1:8" s="83" customFormat="1" ht="21.75" customHeight="1">
      <c r="A54" s="77">
        <f>VLOOKUP(B54,[2]工作表1!$B:$E,4,0)</f>
        <v>0</v>
      </c>
      <c r="B54" s="78">
        <f t="shared" si="2"/>
        <v>0</v>
      </c>
      <c r="C54" s="79"/>
      <c r="D54" s="79"/>
      <c r="E54" s="80"/>
      <c r="F54" s="79"/>
      <c r="G54" s="79"/>
      <c r="H54" s="79"/>
    </row>
    <row r="55" spans="1:8" s="83" customFormat="1" ht="21.75" customHeight="1">
      <c r="A55" s="77">
        <f>VLOOKUP(B55,[2]工作表1!$B:$E,4,0)</f>
        <v>0</v>
      </c>
      <c r="B55" s="78">
        <f t="shared" si="2"/>
        <v>0</v>
      </c>
      <c r="C55" s="79"/>
      <c r="D55" s="79"/>
      <c r="E55" s="80"/>
      <c r="F55" s="79"/>
      <c r="G55" s="85"/>
      <c r="H55" s="79"/>
    </row>
    <row r="56" spans="1:8" s="83" customFormat="1" ht="21.75" customHeight="1">
      <c r="A56" s="77">
        <f>VLOOKUP(B56,[2]工作表1!$B:$E,4,0)</f>
        <v>0</v>
      </c>
      <c r="B56" s="78">
        <f t="shared" si="2"/>
        <v>0</v>
      </c>
      <c r="C56" s="79"/>
      <c r="D56" s="79"/>
      <c r="E56" s="80"/>
      <c r="F56" s="79"/>
      <c r="G56" s="79"/>
      <c r="H56" s="79"/>
    </row>
    <row r="57" spans="1:8" s="83" customFormat="1" ht="21.75" customHeight="1">
      <c r="A57" s="77">
        <f>VLOOKUP(B57,[2]工作表1!$B:$E,4,0)</f>
        <v>0</v>
      </c>
      <c r="B57" s="78">
        <f t="shared" si="2"/>
        <v>0</v>
      </c>
      <c r="C57" s="79"/>
      <c r="D57" s="79"/>
      <c r="E57" s="80"/>
      <c r="F57" s="79"/>
      <c r="G57" s="79"/>
      <c r="H57" s="79"/>
    </row>
    <row r="58" spans="1:8" s="83" customFormat="1" ht="21.75" customHeight="1">
      <c r="A58" s="77">
        <f>VLOOKUP(B58,[2]工作表1!$B:$E,4,0)</f>
        <v>0</v>
      </c>
      <c r="B58" s="78">
        <f t="shared" si="2"/>
        <v>0</v>
      </c>
      <c r="C58" s="79"/>
      <c r="D58" s="79"/>
      <c r="E58" s="80"/>
      <c r="F58" s="79"/>
      <c r="G58" s="79"/>
      <c r="H58" s="79"/>
    </row>
    <row r="59" spans="1:8" s="83" customFormat="1" ht="21.75" customHeight="1">
      <c r="A59" s="77">
        <f>VLOOKUP(B59,[2]工作表1!$B:$E,4,0)</f>
        <v>0</v>
      </c>
      <c r="B59" s="78">
        <f t="shared" si="2"/>
        <v>0</v>
      </c>
      <c r="C59" s="79"/>
      <c r="D59" s="79"/>
      <c r="E59" s="80"/>
      <c r="F59" s="79"/>
      <c r="G59" s="79"/>
      <c r="H59" s="79"/>
    </row>
    <row r="60" spans="1:8" s="83" customFormat="1" ht="21.75" customHeight="1">
      <c r="A60" s="77">
        <f>VLOOKUP(B60,[2]工作表1!$B:$E,4,0)</f>
        <v>0</v>
      </c>
      <c r="B60" s="78">
        <f t="shared" si="2"/>
        <v>0</v>
      </c>
      <c r="C60" s="79"/>
      <c r="D60" s="79"/>
      <c r="E60" s="80"/>
      <c r="F60" s="79"/>
      <c r="G60" s="79"/>
      <c r="H60" s="79"/>
    </row>
    <row r="61" spans="1:8" s="83" customFormat="1" ht="21.75" customHeight="1">
      <c r="A61" s="77">
        <f>VLOOKUP(B61,[2]工作表1!$B:$E,4,0)</f>
        <v>0</v>
      </c>
      <c r="B61" s="78">
        <f t="shared" si="2"/>
        <v>0</v>
      </c>
      <c r="C61" s="79"/>
      <c r="D61" s="79"/>
      <c r="E61" s="80"/>
      <c r="F61" s="79"/>
      <c r="G61" s="79"/>
      <c r="H61" s="79"/>
    </row>
    <row r="62" spans="1:8" s="83" customFormat="1" ht="21.75" customHeight="1">
      <c r="A62" s="77">
        <f>VLOOKUP(B62,[2]工作表1!$B:$E,4,0)</f>
        <v>0</v>
      </c>
      <c r="B62" s="78">
        <f t="shared" si="2"/>
        <v>0</v>
      </c>
      <c r="C62" s="79"/>
      <c r="D62" s="79"/>
      <c r="E62" s="80"/>
      <c r="F62" s="79"/>
      <c r="G62" s="79"/>
      <c r="H62" s="79"/>
    </row>
    <row r="63" spans="1:8" s="83" customFormat="1" ht="21.75" customHeight="1">
      <c r="A63" s="77">
        <f>VLOOKUP(B63,[2]工作表1!$B:$E,4,0)</f>
        <v>0</v>
      </c>
      <c r="B63" s="78">
        <f t="shared" si="2"/>
        <v>0</v>
      </c>
      <c r="C63" s="79"/>
      <c r="D63" s="79"/>
      <c r="E63" s="80"/>
      <c r="F63" s="79"/>
      <c r="G63" s="85"/>
      <c r="H63" s="79"/>
    </row>
    <row r="64" spans="1:8" s="83" customFormat="1" ht="21.75" customHeight="1">
      <c r="A64" s="77">
        <f>VLOOKUP(B64,[2]工作表1!$B:$E,4,0)</f>
        <v>0</v>
      </c>
      <c r="B64" s="78">
        <f t="shared" si="2"/>
        <v>0</v>
      </c>
      <c r="C64" s="79"/>
      <c r="D64" s="79"/>
      <c r="E64" s="80"/>
      <c r="F64" s="79"/>
      <c r="G64" s="79"/>
      <c r="H64" s="79"/>
    </row>
    <row r="65" spans="1:8" s="83" customFormat="1" ht="21.75" customHeight="1">
      <c r="A65" s="77">
        <f>VLOOKUP(B65,[2]工作表1!$B:$E,4,0)</f>
        <v>0</v>
      </c>
      <c r="B65" s="78">
        <f t="shared" si="2"/>
        <v>0</v>
      </c>
      <c r="C65" s="79"/>
      <c r="D65" s="79"/>
      <c r="E65" s="80"/>
      <c r="F65" s="79"/>
      <c r="G65" s="79"/>
      <c r="H65" s="79"/>
    </row>
    <row r="66" spans="1:8" s="83" customFormat="1" ht="21.75" customHeight="1">
      <c r="A66" s="77">
        <f>VLOOKUP(B66,[2]工作表1!$B:$E,4,0)</f>
        <v>0</v>
      </c>
      <c r="B66" s="78">
        <f t="shared" si="2"/>
        <v>0</v>
      </c>
      <c r="C66" s="79"/>
      <c r="D66" s="79"/>
      <c r="E66" s="80"/>
      <c r="F66" s="79"/>
      <c r="G66" s="79"/>
      <c r="H66" s="79"/>
    </row>
    <row r="67" spans="1:8" s="83" customFormat="1" ht="21.75" customHeight="1">
      <c r="A67" s="77">
        <f>VLOOKUP(B67,[2]工作表1!$B:$E,4,0)</f>
        <v>0</v>
      </c>
      <c r="B67" s="78">
        <f t="shared" si="2"/>
        <v>0</v>
      </c>
      <c r="C67" s="79"/>
      <c r="D67" s="79"/>
      <c r="E67" s="80"/>
      <c r="F67" s="79"/>
      <c r="G67" s="79"/>
      <c r="H67" s="79"/>
    </row>
    <row r="68" spans="1:8" s="83" customFormat="1" ht="21.75" customHeight="1">
      <c r="A68" s="77">
        <f>VLOOKUP(B68,[2]工作表1!$B:$E,4,0)</f>
        <v>0</v>
      </c>
      <c r="B68" s="78">
        <f t="shared" si="2"/>
        <v>0</v>
      </c>
      <c r="C68" s="79"/>
      <c r="D68" s="79"/>
      <c r="E68" s="80"/>
      <c r="F68" s="79"/>
      <c r="G68" s="79"/>
      <c r="H68" s="79"/>
    </row>
    <row r="69" spans="1:8" s="83" customFormat="1" ht="21.75" customHeight="1">
      <c r="A69" s="77">
        <f>VLOOKUP(B69,[2]工作表1!$B:$E,4,0)</f>
        <v>0</v>
      </c>
      <c r="B69" s="78">
        <f t="shared" si="2"/>
        <v>0</v>
      </c>
      <c r="C69" s="79"/>
      <c r="D69" s="79"/>
      <c r="E69" s="80"/>
      <c r="F69" s="79"/>
      <c r="G69" s="79"/>
      <c r="H69" s="79"/>
    </row>
    <row r="70" spans="1:8" s="83" customFormat="1" ht="21.75" customHeight="1">
      <c r="A70" s="77">
        <f>VLOOKUP(B70,[2]工作表1!$B:$E,4,0)</f>
        <v>0</v>
      </c>
      <c r="B70" s="78">
        <f t="shared" si="2"/>
        <v>0</v>
      </c>
      <c r="C70" s="79"/>
      <c r="D70" s="79"/>
      <c r="E70" s="80"/>
      <c r="F70" s="79"/>
      <c r="G70" s="79"/>
      <c r="H70" s="79"/>
    </row>
    <row r="71" spans="1:8" s="83" customFormat="1" ht="21.75" customHeight="1">
      <c r="A71" s="77">
        <f>VLOOKUP(B71,[2]工作表1!$B:$E,4,0)</f>
        <v>0</v>
      </c>
      <c r="B71" s="78">
        <f t="shared" si="2"/>
        <v>0</v>
      </c>
      <c r="C71" s="79"/>
      <c r="D71" s="79"/>
      <c r="E71" s="80"/>
      <c r="F71" s="79"/>
      <c r="G71" s="79"/>
      <c r="H71" s="79"/>
    </row>
    <row r="72" spans="1:8" s="83" customFormat="1" ht="21.75" customHeight="1">
      <c r="A72" s="77">
        <f>VLOOKUP(B72,[2]工作表1!$B:$E,4,0)</f>
        <v>0</v>
      </c>
      <c r="B72" s="78">
        <f t="shared" si="2"/>
        <v>0</v>
      </c>
      <c r="C72" s="79"/>
      <c r="D72" s="79"/>
      <c r="E72" s="80"/>
      <c r="F72" s="79"/>
      <c r="G72" s="79"/>
      <c r="H72" s="79"/>
    </row>
    <row r="73" spans="1:8" s="83" customFormat="1" ht="21.75" customHeight="1">
      <c r="A73" s="77">
        <f>VLOOKUP(B73,[2]工作表1!$B:$E,4,0)</f>
        <v>0</v>
      </c>
      <c r="B73" s="78">
        <f t="shared" si="2"/>
        <v>0</v>
      </c>
      <c r="C73" s="79"/>
      <c r="D73" s="79"/>
      <c r="E73" s="80"/>
      <c r="F73" s="79"/>
      <c r="G73" s="79"/>
      <c r="H73" s="79"/>
    </row>
    <row r="74" spans="1:8" s="83" customFormat="1" ht="21.75" customHeight="1">
      <c r="A74" s="77">
        <f>VLOOKUP(B74,[2]工作表1!$B:$E,4,0)</f>
        <v>0</v>
      </c>
      <c r="B74" s="78">
        <f t="shared" si="2"/>
        <v>0</v>
      </c>
      <c r="C74" s="79"/>
      <c r="D74" s="79"/>
      <c r="E74" s="80"/>
      <c r="F74" s="79"/>
      <c r="G74" s="85"/>
      <c r="H74" s="79"/>
    </row>
    <row r="75" spans="1:8" s="83" customFormat="1" ht="21.75" customHeight="1">
      <c r="A75" s="77">
        <f>VLOOKUP(B75,[2]工作表1!$B:$E,4,0)</f>
        <v>0</v>
      </c>
      <c r="B75" s="78">
        <f t="shared" si="2"/>
        <v>0</v>
      </c>
      <c r="C75" s="79"/>
      <c r="D75" s="79"/>
      <c r="E75" s="80"/>
      <c r="F75" s="79"/>
      <c r="G75" s="79"/>
      <c r="H75" s="79"/>
    </row>
    <row r="76" spans="1:8" s="83" customFormat="1" ht="21.75" customHeight="1">
      <c r="A76" s="77">
        <f>VLOOKUP(B76,[2]工作表1!$B:$E,4,0)</f>
        <v>0</v>
      </c>
      <c r="B76" s="78">
        <f t="shared" si="2"/>
        <v>0</v>
      </c>
      <c r="C76" s="79"/>
      <c r="D76" s="79"/>
      <c r="E76" s="80"/>
      <c r="F76" s="79"/>
      <c r="G76" s="79"/>
      <c r="H76" s="79"/>
    </row>
    <row r="77" spans="1:8" s="83" customFormat="1" ht="21.75" customHeight="1">
      <c r="A77" s="77">
        <f>VLOOKUP(B77,[2]工作表1!$B:$E,4,0)</f>
        <v>0</v>
      </c>
      <c r="B77" s="78">
        <f t="shared" si="2"/>
        <v>0</v>
      </c>
      <c r="C77" s="79"/>
      <c r="D77" s="79"/>
      <c r="E77" s="80"/>
      <c r="F77" s="79"/>
      <c r="G77" s="79"/>
      <c r="H77" s="79"/>
    </row>
    <row r="78" spans="1:8" s="83" customFormat="1" ht="21.75" customHeight="1">
      <c r="A78" s="77">
        <f>VLOOKUP(B78,[2]工作表1!$B:$E,4,0)</f>
        <v>0</v>
      </c>
      <c r="B78" s="78">
        <f t="shared" si="2"/>
        <v>0</v>
      </c>
      <c r="C78" s="79"/>
      <c r="D78" s="79"/>
      <c r="E78" s="80"/>
      <c r="F78" s="79"/>
      <c r="G78" s="79"/>
      <c r="H78" s="79"/>
    </row>
    <row r="79" spans="1:8" s="83" customFormat="1" ht="21.75" customHeight="1">
      <c r="A79" s="77">
        <f>VLOOKUP(B79,[2]工作表1!$B:$E,4,0)</f>
        <v>0</v>
      </c>
      <c r="B79" s="78">
        <f t="shared" si="2"/>
        <v>0</v>
      </c>
      <c r="C79" s="79"/>
      <c r="D79" s="79"/>
      <c r="E79" s="80"/>
      <c r="F79" s="79"/>
      <c r="G79" s="79"/>
      <c r="H79" s="79"/>
    </row>
    <row r="80" spans="1:8" s="83" customFormat="1" ht="21.75" customHeight="1">
      <c r="A80" s="77">
        <f>VLOOKUP(B80,[2]工作表1!$B:$E,4,0)</f>
        <v>0</v>
      </c>
      <c r="B80" s="78">
        <f t="shared" si="2"/>
        <v>0</v>
      </c>
      <c r="C80" s="79"/>
      <c r="D80" s="79"/>
      <c r="E80" s="80"/>
      <c r="F80" s="79"/>
      <c r="G80" s="79"/>
      <c r="H80" s="79"/>
    </row>
    <row r="81" spans="1:8" s="83" customFormat="1" ht="21.75" customHeight="1">
      <c r="A81" s="77">
        <f>VLOOKUP(B81,[2]工作表1!$B:$E,4,0)</f>
        <v>0</v>
      </c>
      <c r="B81" s="78">
        <f t="shared" si="2"/>
        <v>0</v>
      </c>
      <c r="C81" s="79"/>
      <c r="D81" s="79"/>
      <c r="E81" s="80"/>
      <c r="F81" s="79"/>
      <c r="G81" s="79"/>
      <c r="H81" s="79"/>
    </row>
    <row r="82" spans="1:8" s="83" customFormat="1" ht="21.75" customHeight="1">
      <c r="A82" s="77">
        <f>VLOOKUP(B82,[2]工作表1!$B:$E,4,0)</f>
        <v>0</v>
      </c>
      <c r="B82" s="78">
        <f t="shared" si="2"/>
        <v>0</v>
      </c>
      <c r="C82" s="79"/>
      <c r="D82" s="79"/>
      <c r="E82" s="80"/>
      <c r="F82" s="79"/>
      <c r="G82" s="79"/>
      <c r="H82" s="79"/>
    </row>
    <row r="83" spans="1:8" s="83" customFormat="1" ht="21.75" customHeight="1">
      <c r="A83" s="77">
        <f>VLOOKUP(B83,[2]工作表1!$B:$E,4,0)</f>
        <v>0</v>
      </c>
      <c r="B83" s="78">
        <f t="shared" si="2"/>
        <v>0</v>
      </c>
      <c r="C83" s="79"/>
      <c r="D83" s="79"/>
      <c r="E83" s="80"/>
      <c r="F83" s="79"/>
      <c r="G83" s="79"/>
      <c r="H83" s="79"/>
    </row>
    <row r="84" spans="1:8" s="83" customFormat="1" ht="21.75" customHeight="1">
      <c r="A84" s="77">
        <f>VLOOKUP(B84,[2]工作表1!$B:$E,4,0)</f>
        <v>0</v>
      </c>
      <c r="B84" s="78">
        <f t="shared" si="2"/>
        <v>0</v>
      </c>
      <c r="C84" s="79"/>
      <c r="D84" s="79"/>
      <c r="E84" s="80"/>
      <c r="F84" s="79"/>
      <c r="G84" s="79"/>
      <c r="H84" s="79"/>
    </row>
    <row r="85" spans="1:8" s="83" customFormat="1" ht="21.75" customHeight="1">
      <c r="A85" s="77">
        <f>VLOOKUP(B85,[2]工作表1!$B:$E,4,0)</f>
        <v>0</v>
      </c>
      <c r="B85" s="78">
        <f t="shared" si="2"/>
        <v>0</v>
      </c>
      <c r="C85" s="79"/>
      <c r="D85" s="79"/>
      <c r="E85" s="80"/>
      <c r="F85" s="79"/>
      <c r="G85" s="79"/>
      <c r="H85" s="79"/>
    </row>
    <row r="86" spans="1:8" s="83" customFormat="1" ht="21.75" customHeight="1">
      <c r="A86" s="77">
        <f>VLOOKUP(B86,[2]工作表1!$B:$E,4,0)</f>
        <v>0</v>
      </c>
      <c r="B86" s="78">
        <f t="shared" si="2"/>
        <v>0</v>
      </c>
      <c r="C86" s="79"/>
      <c r="D86" s="79"/>
      <c r="E86" s="80"/>
      <c r="F86" s="79"/>
      <c r="G86" s="79"/>
      <c r="H86" s="79"/>
    </row>
    <row r="87" spans="1:8" s="83" customFormat="1" ht="21.75" customHeight="1">
      <c r="A87" s="77">
        <f>VLOOKUP(B87,[2]工作表1!$B:$E,4,0)</f>
        <v>0</v>
      </c>
      <c r="B87" s="78">
        <f t="shared" si="2"/>
        <v>0</v>
      </c>
      <c r="C87" s="79"/>
      <c r="D87" s="79"/>
      <c r="E87" s="80"/>
      <c r="F87" s="79"/>
      <c r="G87" s="79"/>
      <c r="H87" s="79"/>
    </row>
    <row r="88" spans="1:8" s="83" customFormat="1" ht="21.75" customHeight="1">
      <c r="A88" s="77">
        <f>VLOOKUP(B88,[2]工作表1!$B:$E,4,0)</f>
        <v>0</v>
      </c>
      <c r="B88" s="78">
        <f t="shared" si="2"/>
        <v>0</v>
      </c>
      <c r="C88" s="79"/>
      <c r="D88" s="79"/>
      <c r="E88" s="80"/>
      <c r="F88" s="79"/>
      <c r="G88" s="79"/>
      <c r="H88" s="79"/>
    </row>
    <row r="89" spans="1:8" s="83" customFormat="1" ht="21.75" customHeight="1">
      <c r="A89" s="77">
        <f>VLOOKUP(B89,[2]工作表1!$B:$E,4,0)</f>
        <v>0</v>
      </c>
      <c r="B89" s="78">
        <f t="shared" ref="B89:B141" si="3">F89</f>
        <v>0</v>
      </c>
      <c r="C89" s="79"/>
      <c r="D89" s="79"/>
      <c r="E89" s="80"/>
      <c r="F89" s="79"/>
      <c r="G89" s="79"/>
      <c r="H89" s="79"/>
    </row>
    <row r="90" spans="1:8" s="83" customFormat="1" ht="21.75" customHeight="1">
      <c r="A90" s="77">
        <f>VLOOKUP(B90,[2]工作表1!$B:$E,4,0)</f>
        <v>0</v>
      </c>
      <c r="B90" s="78">
        <f t="shared" si="3"/>
        <v>0</v>
      </c>
      <c r="C90" s="79"/>
      <c r="D90" s="79"/>
      <c r="E90" s="80"/>
      <c r="F90" s="79"/>
      <c r="G90" s="79"/>
      <c r="H90" s="79"/>
    </row>
    <row r="91" spans="1:8" s="83" customFormat="1" ht="21.75" customHeight="1">
      <c r="A91" s="77">
        <f>VLOOKUP(B91,[2]工作表1!$B:$E,4,0)</f>
        <v>0</v>
      </c>
      <c r="B91" s="78">
        <f t="shared" si="3"/>
        <v>0</v>
      </c>
      <c r="C91" s="79"/>
      <c r="D91" s="79"/>
      <c r="E91" s="80"/>
      <c r="F91" s="79"/>
      <c r="G91" s="79"/>
      <c r="H91" s="79"/>
    </row>
    <row r="92" spans="1:8" s="83" customFormat="1" ht="21.75" customHeight="1">
      <c r="A92" s="77">
        <f>VLOOKUP(B92,[2]工作表1!$B:$E,4,0)</f>
        <v>0</v>
      </c>
      <c r="B92" s="78">
        <f t="shared" si="3"/>
        <v>0</v>
      </c>
      <c r="C92" s="79"/>
      <c r="D92" s="79"/>
      <c r="E92" s="80"/>
      <c r="F92" s="79"/>
      <c r="G92" s="79"/>
      <c r="H92" s="79"/>
    </row>
    <row r="93" spans="1:8" s="83" customFormat="1" ht="21.75" customHeight="1">
      <c r="A93" s="77">
        <f>VLOOKUP(B93,[2]工作表1!$B:$E,4,0)</f>
        <v>0</v>
      </c>
      <c r="B93" s="78">
        <f t="shared" si="3"/>
        <v>0</v>
      </c>
      <c r="C93" s="79"/>
      <c r="D93" s="79"/>
      <c r="E93" s="80"/>
      <c r="F93" s="79"/>
      <c r="G93" s="79"/>
      <c r="H93" s="79"/>
    </row>
    <row r="94" spans="1:8" s="83" customFormat="1" ht="21.75" customHeight="1">
      <c r="A94" s="77">
        <f>VLOOKUP(B94,[2]工作表1!$B:$E,4,0)</f>
        <v>0</v>
      </c>
      <c r="B94" s="78">
        <f t="shared" si="3"/>
        <v>0</v>
      </c>
      <c r="C94" s="79"/>
      <c r="D94" s="79"/>
      <c r="E94" s="80"/>
      <c r="F94" s="79"/>
      <c r="G94" s="79"/>
      <c r="H94" s="79"/>
    </row>
    <row r="95" spans="1:8" s="83" customFormat="1" ht="21.75" customHeight="1">
      <c r="A95" s="77">
        <f>VLOOKUP(B95,[2]工作表1!$B:$E,4,0)</f>
        <v>0</v>
      </c>
      <c r="B95" s="78">
        <f t="shared" si="3"/>
        <v>0</v>
      </c>
      <c r="C95" s="79"/>
      <c r="D95" s="79"/>
      <c r="E95" s="80"/>
      <c r="F95" s="79"/>
      <c r="G95" s="79"/>
      <c r="H95" s="79"/>
    </row>
    <row r="96" spans="1:8" s="83" customFormat="1" ht="21.75" customHeight="1">
      <c r="A96" s="77">
        <f>VLOOKUP(B96,[2]工作表1!$B:$E,4,0)</f>
        <v>0</v>
      </c>
      <c r="B96" s="78">
        <f t="shared" si="3"/>
        <v>0</v>
      </c>
      <c r="C96" s="79"/>
      <c r="D96" s="79"/>
      <c r="E96" s="80"/>
      <c r="F96" s="79"/>
      <c r="G96" s="79"/>
      <c r="H96" s="79"/>
    </row>
    <row r="97" spans="1:8" s="83" customFormat="1" ht="21.75" customHeight="1">
      <c r="A97" s="77">
        <f>VLOOKUP(B97,[2]工作表1!$B:$E,4,0)</f>
        <v>0</v>
      </c>
      <c r="B97" s="78">
        <f t="shared" si="3"/>
        <v>0</v>
      </c>
      <c r="C97" s="79"/>
      <c r="D97" s="79"/>
      <c r="E97" s="80"/>
      <c r="F97" s="79"/>
      <c r="G97" s="79"/>
      <c r="H97" s="79"/>
    </row>
    <row r="98" spans="1:8" s="83" customFormat="1" ht="21.75" customHeight="1">
      <c r="A98" s="77">
        <f>VLOOKUP(B98,[2]工作表1!$B:$E,4,0)</f>
        <v>0</v>
      </c>
      <c r="B98" s="78">
        <f t="shared" si="3"/>
        <v>0</v>
      </c>
      <c r="C98" s="79"/>
      <c r="D98" s="79"/>
      <c r="E98" s="80"/>
      <c r="F98" s="79"/>
      <c r="G98" s="79"/>
      <c r="H98" s="79"/>
    </row>
    <row r="99" spans="1:8" s="83" customFormat="1" ht="21.75" customHeight="1">
      <c r="A99" s="77">
        <f>VLOOKUP(B99,[2]工作表1!$B:$E,4,0)</f>
        <v>0</v>
      </c>
      <c r="B99" s="78">
        <f t="shared" si="3"/>
        <v>0</v>
      </c>
      <c r="C99" s="79"/>
      <c r="D99" s="79"/>
      <c r="E99" s="80"/>
      <c r="F99" s="79"/>
      <c r="G99" s="79"/>
      <c r="H99" s="79"/>
    </row>
    <row r="100" spans="1:8" s="83" customFormat="1" ht="21.75" customHeight="1">
      <c r="A100" s="77">
        <f>VLOOKUP(B100,[2]工作表1!$B:$E,4,0)</f>
        <v>0</v>
      </c>
      <c r="B100" s="78">
        <f t="shared" si="3"/>
        <v>0</v>
      </c>
      <c r="C100" s="79"/>
      <c r="D100" s="79"/>
      <c r="E100" s="80"/>
      <c r="F100" s="79"/>
      <c r="G100" s="79"/>
      <c r="H100" s="79"/>
    </row>
    <row r="101" spans="1:8" s="83" customFormat="1" ht="21.75" customHeight="1">
      <c r="A101" s="77">
        <f>VLOOKUP(B101,[2]工作表1!$B:$E,4,0)</f>
        <v>0</v>
      </c>
      <c r="B101" s="78">
        <f t="shared" si="3"/>
        <v>0</v>
      </c>
      <c r="C101" s="79"/>
      <c r="D101" s="79"/>
      <c r="E101" s="80"/>
      <c r="F101" s="79"/>
      <c r="G101" s="79"/>
      <c r="H101" s="79"/>
    </row>
    <row r="102" spans="1:8" s="83" customFormat="1" ht="21.75" customHeight="1">
      <c r="A102" s="77">
        <f>VLOOKUP(B102,[2]工作表1!$B:$E,4,0)</f>
        <v>0</v>
      </c>
      <c r="B102" s="78">
        <f t="shared" si="3"/>
        <v>0</v>
      </c>
      <c r="C102" s="79"/>
      <c r="D102" s="79"/>
      <c r="E102" s="80"/>
      <c r="F102" s="79"/>
      <c r="G102" s="79"/>
      <c r="H102" s="79"/>
    </row>
    <row r="103" spans="1:8" s="83" customFormat="1" ht="21.75" customHeight="1">
      <c r="A103" s="77">
        <f>VLOOKUP(B103,[2]工作表1!$B:$E,4,0)</f>
        <v>0</v>
      </c>
      <c r="B103" s="78">
        <f t="shared" si="3"/>
        <v>0</v>
      </c>
      <c r="C103" s="79"/>
      <c r="D103" s="79"/>
      <c r="E103" s="80"/>
      <c r="F103" s="79"/>
      <c r="G103" s="79"/>
      <c r="H103" s="79"/>
    </row>
    <row r="104" spans="1:8" s="83" customFormat="1" ht="21.75" customHeight="1">
      <c r="A104" s="77">
        <f>VLOOKUP(B104,[2]工作表1!$B:$E,4,0)</f>
        <v>0</v>
      </c>
      <c r="B104" s="78">
        <f t="shared" si="3"/>
        <v>0</v>
      </c>
      <c r="C104" s="79"/>
      <c r="D104" s="79"/>
      <c r="E104" s="80"/>
      <c r="F104" s="79"/>
      <c r="G104" s="79"/>
      <c r="H104" s="79"/>
    </row>
    <row r="105" spans="1:8" s="83" customFormat="1" ht="21.75" customHeight="1">
      <c r="A105" s="77">
        <f>VLOOKUP(B105,[2]工作表1!$B:$E,4,0)</f>
        <v>0</v>
      </c>
      <c r="B105" s="78">
        <f t="shared" si="3"/>
        <v>0</v>
      </c>
      <c r="C105" s="79"/>
      <c r="D105" s="79"/>
      <c r="E105" s="80"/>
      <c r="F105" s="79"/>
      <c r="G105" s="79"/>
      <c r="H105" s="79"/>
    </row>
    <row r="106" spans="1:8" s="83" customFormat="1" ht="21.75" customHeight="1">
      <c r="A106" s="77">
        <f>VLOOKUP(B106,[2]工作表1!$B:$E,4,0)</f>
        <v>0</v>
      </c>
      <c r="B106" s="78">
        <f t="shared" si="3"/>
        <v>0</v>
      </c>
      <c r="C106" s="79"/>
      <c r="D106" s="79"/>
      <c r="E106" s="80"/>
      <c r="F106" s="79"/>
      <c r="G106" s="79"/>
      <c r="H106" s="79"/>
    </row>
    <row r="107" spans="1:8" s="83" customFormat="1" ht="21.75" customHeight="1">
      <c r="A107" s="77">
        <f>VLOOKUP(B107,[2]工作表1!$B:$E,4,0)</f>
        <v>0</v>
      </c>
      <c r="B107" s="78">
        <f t="shared" si="3"/>
        <v>0</v>
      </c>
      <c r="C107" s="79"/>
      <c r="D107" s="79"/>
      <c r="E107" s="80"/>
      <c r="F107" s="79"/>
      <c r="G107" s="85"/>
      <c r="H107" s="79"/>
    </row>
    <row r="108" spans="1:8" s="83" customFormat="1" ht="21.75" customHeight="1">
      <c r="A108" s="77">
        <f>VLOOKUP(B108,[2]工作表1!$B:$E,4,0)</f>
        <v>0</v>
      </c>
      <c r="B108" s="78">
        <f t="shared" si="3"/>
        <v>0</v>
      </c>
      <c r="C108" s="79"/>
      <c r="D108" s="79"/>
      <c r="E108" s="80"/>
      <c r="F108" s="79"/>
      <c r="G108" s="79"/>
      <c r="H108" s="79"/>
    </row>
    <row r="109" spans="1:8" s="83" customFormat="1" ht="21.75" customHeight="1">
      <c r="A109" s="77">
        <f>VLOOKUP(B109,[2]工作表1!$B:$E,4,0)</f>
        <v>0</v>
      </c>
      <c r="B109" s="78">
        <f t="shared" si="3"/>
        <v>0</v>
      </c>
      <c r="C109" s="79"/>
      <c r="D109" s="79"/>
      <c r="E109" s="80"/>
      <c r="F109" s="79"/>
      <c r="G109" s="79"/>
      <c r="H109" s="79"/>
    </row>
    <row r="110" spans="1:8" s="83" customFormat="1" ht="21.75" customHeight="1">
      <c r="A110" s="77">
        <f>VLOOKUP(B110,[2]工作表1!$B:$E,4,0)</f>
        <v>0</v>
      </c>
      <c r="B110" s="78">
        <f t="shared" si="3"/>
        <v>0</v>
      </c>
      <c r="C110" s="79"/>
      <c r="D110" s="79"/>
      <c r="E110" s="80"/>
      <c r="F110" s="79"/>
      <c r="G110" s="79"/>
      <c r="H110" s="79"/>
    </row>
    <row r="111" spans="1:8" s="83" customFormat="1" ht="21.75" customHeight="1">
      <c r="A111" s="77">
        <f>VLOOKUP(B111,[2]工作表1!$B:$E,4,0)</f>
        <v>0</v>
      </c>
      <c r="B111" s="78">
        <f t="shared" si="3"/>
        <v>0</v>
      </c>
      <c r="C111" s="79"/>
      <c r="D111" s="79"/>
      <c r="E111" s="80"/>
      <c r="F111" s="79"/>
      <c r="G111" s="79"/>
      <c r="H111" s="79"/>
    </row>
    <row r="112" spans="1:8" s="83" customFormat="1" ht="21.75" customHeight="1">
      <c r="A112" s="77">
        <f>VLOOKUP(B112,[2]工作表1!$B:$E,4,0)</f>
        <v>0</v>
      </c>
      <c r="B112" s="78">
        <f t="shared" si="3"/>
        <v>0</v>
      </c>
      <c r="C112" s="81"/>
      <c r="D112" s="81"/>
      <c r="E112" s="82"/>
      <c r="F112" s="81"/>
      <c r="G112" s="81"/>
      <c r="H112" s="81"/>
    </row>
    <row r="113" spans="1:8" s="83" customFormat="1" ht="21.75" customHeight="1">
      <c r="A113" s="77">
        <f>VLOOKUP(B113,[2]工作表1!$B:$E,4,0)</f>
        <v>0</v>
      </c>
      <c r="B113" s="78">
        <f t="shared" si="3"/>
        <v>0</v>
      </c>
      <c r="C113" s="81"/>
      <c r="D113" s="81"/>
      <c r="E113" s="82"/>
      <c r="F113" s="81"/>
      <c r="G113" s="81"/>
      <c r="H113" s="81"/>
    </row>
    <row r="114" spans="1:8" s="83" customFormat="1" ht="21.75" customHeight="1">
      <c r="A114" s="77">
        <f>VLOOKUP(B114,[2]工作表1!$B:$E,4,0)</f>
        <v>0</v>
      </c>
      <c r="B114" s="78">
        <f t="shared" si="3"/>
        <v>0</v>
      </c>
      <c r="C114" s="81"/>
      <c r="D114" s="81"/>
      <c r="E114" s="82"/>
      <c r="F114" s="81"/>
      <c r="G114" s="81"/>
      <c r="H114" s="81"/>
    </row>
    <row r="115" spans="1:8" s="83" customFormat="1" ht="21.75" customHeight="1">
      <c r="A115" s="77">
        <f>VLOOKUP(B115,[2]工作表1!$B:$E,4,0)</f>
        <v>0</v>
      </c>
      <c r="B115" s="78">
        <f t="shared" si="3"/>
        <v>0</v>
      </c>
      <c r="C115" s="81"/>
      <c r="D115" s="81"/>
      <c r="E115" s="82"/>
      <c r="F115" s="81"/>
      <c r="G115" s="81"/>
      <c r="H115" s="81"/>
    </row>
    <row r="116" spans="1:8" s="83" customFormat="1" ht="21.75" customHeight="1">
      <c r="A116" s="77">
        <f>VLOOKUP(B116,[2]工作表1!$B:$E,4,0)</f>
        <v>0</v>
      </c>
      <c r="B116" s="78">
        <f t="shared" si="3"/>
        <v>0</v>
      </c>
      <c r="C116" s="81"/>
      <c r="D116" s="81"/>
      <c r="E116" s="82"/>
      <c r="F116" s="81"/>
      <c r="G116" s="81"/>
      <c r="H116" s="81"/>
    </row>
    <row r="117" spans="1:8" s="83" customFormat="1" ht="21.75" customHeight="1">
      <c r="A117" s="77">
        <f>VLOOKUP(B117,[2]工作表1!$B:$E,4,0)</f>
        <v>0</v>
      </c>
      <c r="B117" s="78">
        <f t="shared" si="3"/>
        <v>0</v>
      </c>
      <c r="C117" s="81"/>
      <c r="D117" s="81"/>
      <c r="E117" s="82"/>
      <c r="F117" s="81"/>
      <c r="G117" s="84"/>
      <c r="H117" s="81"/>
    </row>
    <row r="118" spans="1:8" s="83" customFormat="1" ht="21.75" customHeight="1">
      <c r="A118" s="77">
        <f>VLOOKUP(B118,[2]工作表1!$B:$E,4,0)</f>
        <v>0</v>
      </c>
      <c r="B118" s="78">
        <f t="shared" si="3"/>
        <v>0</v>
      </c>
      <c r="C118" s="81"/>
      <c r="D118" s="81"/>
      <c r="E118" s="82"/>
      <c r="F118" s="81"/>
      <c r="G118" s="81"/>
      <c r="H118" s="81"/>
    </row>
    <row r="119" spans="1:8" s="83" customFormat="1" ht="21.75" customHeight="1">
      <c r="A119" s="77">
        <f>VLOOKUP(B119,[2]工作表1!$B:$E,4,0)</f>
        <v>0</v>
      </c>
      <c r="B119" s="78">
        <f t="shared" si="3"/>
        <v>0</v>
      </c>
      <c r="C119" s="81"/>
      <c r="D119" s="81"/>
      <c r="E119" s="82"/>
      <c r="F119" s="81"/>
      <c r="G119" s="81"/>
      <c r="H119" s="81"/>
    </row>
    <row r="120" spans="1:8" s="83" customFormat="1" ht="21.75" customHeight="1">
      <c r="A120" s="77">
        <f>VLOOKUP(B120,[2]工作表1!$B:$E,4,0)</f>
        <v>0</v>
      </c>
      <c r="B120" s="78">
        <f t="shared" si="3"/>
        <v>0</v>
      </c>
      <c r="C120" s="81"/>
      <c r="D120" s="81"/>
      <c r="E120" s="82"/>
      <c r="F120" s="81"/>
      <c r="G120" s="81"/>
      <c r="H120" s="81"/>
    </row>
    <row r="121" spans="1:8" s="83" customFormat="1" ht="21.75" customHeight="1">
      <c r="A121" s="77">
        <f>VLOOKUP(B121,[2]工作表1!$B:$E,4,0)</f>
        <v>0</v>
      </c>
      <c r="B121" s="78">
        <f t="shared" si="3"/>
        <v>0</v>
      </c>
      <c r="C121" s="81"/>
      <c r="D121" s="81"/>
      <c r="E121" s="82"/>
      <c r="F121" s="81"/>
      <c r="G121" s="81"/>
      <c r="H121" s="81"/>
    </row>
    <row r="122" spans="1:8" s="83" customFormat="1" ht="21.75" customHeight="1">
      <c r="A122" s="77">
        <f>VLOOKUP(B122,[2]工作表1!$B:$E,4,0)</f>
        <v>0</v>
      </c>
      <c r="B122" s="78">
        <f t="shared" si="3"/>
        <v>0</v>
      </c>
      <c r="C122" s="81"/>
      <c r="D122" s="81"/>
      <c r="E122" s="82"/>
      <c r="F122" s="81"/>
      <c r="G122" s="81"/>
      <c r="H122" s="81"/>
    </row>
    <row r="123" spans="1:8" s="83" customFormat="1" ht="21.75" customHeight="1">
      <c r="A123" s="77">
        <f>VLOOKUP(B123,[2]工作表1!$B:$E,4,0)</f>
        <v>0</v>
      </c>
      <c r="B123" s="78">
        <f t="shared" si="3"/>
        <v>0</v>
      </c>
      <c r="C123" s="81"/>
      <c r="D123" s="81"/>
      <c r="E123" s="82"/>
      <c r="F123" s="81"/>
      <c r="G123" s="81"/>
      <c r="H123" s="81"/>
    </row>
    <row r="124" spans="1:8" s="83" customFormat="1" ht="21.75" customHeight="1">
      <c r="A124" s="77">
        <f>VLOOKUP(B124,[2]工作表1!$B:$E,4,0)</f>
        <v>0</v>
      </c>
      <c r="B124" s="78">
        <f t="shared" si="3"/>
        <v>0</v>
      </c>
      <c r="C124" s="79"/>
      <c r="D124" s="79"/>
      <c r="E124" s="80"/>
      <c r="F124" s="79"/>
      <c r="G124" s="79"/>
      <c r="H124" s="79"/>
    </row>
    <row r="125" spans="1:8" s="83" customFormat="1" ht="21.75" customHeight="1">
      <c r="A125" s="77">
        <f>VLOOKUP(B125,[2]工作表1!$B:$E,4,0)</f>
        <v>0</v>
      </c>
      <c r="B125" s="78">
        <f t="shared" si="3"/>
        <v>0</v>
      </c>
      <c r="C125" s="79"/>
      <c r="D125" s="79"/>
      <c r="E125" s="80"/>
      <c r="F125" s="79"/>
      <c r="G125" s="79"/>
      <c r="H125" s="79"/>
    </row>
    <row r="126" spans="1:8" s="83" customFormat="1" ht="21.75" customHeight="1">
      <c r="A126" s="77">
        <f>VLOOKUP(B126,[2]工作表1!$B:$E,4,0)</f>
        <v>0</v>
      </c>
      <c r="B126" s="78">
        <f t="shared" si="3"/>
        <v>0</v>
      </c>
      <c r="C126" s="79"/>
      <c r="D126" s="79"/>
      <c r="E126" s="80"/>
      <c r="F126" s="79"/>
      <c r="G126" s="79"/>
      <c r="H126" s="79"/>
    </row>
    <row r="127" spans="1:8" s="83" customFormat="1" ht="21.75" customHeight="1">
      <c r="A127" s="77">
        <f>VLOOKUP(B127,[2]工作表1!$B:$E,4,0)</f>
        <v>0</v>
      </c>
      <c r="B127" s="78">
        <f t="shared" si="3"/>
        <v>0</v>
      </c>
      <c r="C127" s="79"/>
      <c r="D127" s="79"/>
      <c r="E127" s="80"/>
      <c r="F127" s="79"/>
      <c r="G127" s="79"/>
      <c r="H127" s="79"/>
    </row>
    <row r="128" spans="1:8" s="83" customFormat="1" ht="21.75" customHeight="1">
      <c r="A128" s="77">
        <f>VLOOKUP(B128,[2]工作表1!$B:$E,4,0)</f>
        <v>0</v>
      </c>
      <c r="B128" s="78">
        <f t="shared" si="3"/>
        <v>0</v>
      </c>
      <c r="C128" s="79"/>
      <c r="D128" s="79"/>
      <c r="E128" s="80"/>
      <c r="F128" s="79"/>
      <c r="G128" s="79"/>
      <c r="H128" s="79"/>
    </row>
    <row r="129" spans="1:8" s="83" customFormat="1" ht="21.75" customHeight="1">
      <c r="A129" s="77">
        <f>VLOOKUP(B129,[2]工作表1!$B:$E,4,0)</f>
        <v>0</v>
      </c>
      <c r="B129" s="78">
        <f t="shared" si="3"/>
        <v>0</v>
      </c>
      <c r="C129" s="79"/>
      <c r="D129" s="79"/>
      <c r="E129" s="80"/>
      <c r="F129" s="79"/>
      <c r="G129" s="79"/>
      <c r="H129" s="79"/>
    </row>
    <row r="130" spans="1:8" s="83" customFormat="1" ht="21.75" customHeight="1">
      <c r="A130" s="77">
        <f>VLOOKUP(B130,[2]工作表1!$B:$E,4,0)</f>
        <v>0</v>
      </c>
      <c r="B130" s="78">
        <f t="shared" si="3"/>
        <v>0</v>
      </c>
      <c r="C130" s="79"/>
      <c r="D130" s="79"/>
      <c r="E130" s="80"/>
      <c r="F130" s="79"/>
      <c r="G130" s="79"/>
      <c r="H130" s="79"/>
    </row>
    <row r="131" spans="1:8" s="83" customFormat="1" ht="21.75" customHeight="1">
      <c r="A131" s="77">
        <f>VLOOKUP(B131,[2]工作表1!$B:$E,4,0)</f>
        <v>0</v>
      </c>
      <c r="B131" s="78">
        <f t="shared" si="3"/>
        <v>0</v>
      </c>
      <c r="C131" s="79"/>
      <c r="D131" s="79"/>
      <c r="E131" s="80"/>
      <c r="F131" s="79"/>
      <c r="G131" s="79"/>
      <c r="H131" s="79"/>
    </row>
    <row r="132" spans="1:8" s="83" customFormat="1" ht="21.75" customHeight="1">
      <c r="A132" s="77">
        <f>VLOOKUP(B132,[2]工作表1!$B:$E,4,0)</f>
        <v>0</v>
      </c>
      <c r="B132" s="78">
        <f t="shared" si="3"/>
        <v>0</v>
      </c>
      <c r="C132" s="79"/>
      <c r="D132" s="79"/>
      <c r="E132" s="80"/>
      <c r="F132" s="79"/>
      <c r="G132" s="79"/>
      <c r="H132" s="79"/>
    </row>
    <row r="133" spans="1:8" s="83" customFormat="1" ht="21.75" customHeight="1">
      <c r="A133" s="77">
        <f>VLOOKUP(B133,[2]工作表1!$B:$E,4,0)</f>
        <v>0</v>
      </c>
      <c r="B133" s="78">
        <f t="shared" si="3"/>
        <v>0</v>
      </c>
      <c r="C133" s="79"/>
      <c r="D133" s="79"/>
      <c r="E133" s="80"/>
      <c r="F133" s="79"/>
      <c r="G133" s="79"/>
      <c r="H133" s="79"/>
    </row>
    <row r="134" spans="1:8" s="83" customFormat="1" ht="21.75" customHeight="1">
      <c r="A134" s="77">
        <f>VLOOKUP(B134,[2]工作表1!$B:$E,4,0)</f>
        <v>0</v>
      </c>
      <c r="B134" s="78">
        <f t="shared" si="3"/>
        <v>0</v>
      </c>
      <c r="C134" s="79"/>
      <c r="D134" s="79"/>
      <c r="E134" s="80"/>
      <c r="F134" s="79"/>
      <c r="G134" s="79"/>
      <c r="H134" s="79"/>
    </row>
    <row r="135" spans="1:8" s="83" customFormat="1" ht="21.75" customHeight="1">
      <c r="A135" s="77">
        <f>VLOOKUP(B135,[2]工作表1!$B:$E,4,0)</f>
        <v>0</v>
      </c>
      <c r="B135" s="78">
        <f t="shared" si="3"/>
        <v>0</v>
      </c>
      <c r="C135" s="79"/>
      <c r="D135" s="79"/>
      <c r="E135" s="80"/>
      <c r="F135" s="79"/>
      <c r="G135" s="79"/>
      <c r="H135" s="79"/>
    </row>
    <row r="136" spans="1:8" s="83" customFormat="1" ht="21.75" customHeight="1">
      <c r="A136" s="77">
        <f>VLOOKUP(B136,[2]工作表1!$B:$E,4,0)</f>
        <v>0</v>
      </c>
      <c r="B136" s="78">
        <f t="shared" si="3"/>
        <v>0</v>
      </c>
      <c r="C136" s="79"/>
      <c r="D136" s="79"/>
      <c r="E136" s="80"/>
      <c r="F136" s="79"/>
      <c r="G136" s="79"/>
      <c r="H136" s="79"/>
    </row>
    <row r="137" spans="1:8" s="83" customFormat="1" ht="21.75" customHeight="1">
      <c r="A137" s="77">
        <f>VLOOKUP(B137,[2]工作表1!$B:$E,4,0)</f>
        <v>0</v>
      </c>
      <c r="B137" s="78">
        <f t="shared" si="3"/>
        <v>0</v>
      </c>
      <c r="C137" s="79"/>
      <c r="D137" s="79"/>
      <c r="E137" s="80"/>
      <c r="F137" s="79"/>
      <c r="G137" s="79"/>
      <c r="H137" s="79"/>
    </row>
    <row r="138" spans="1:8" s="83" customFormat="1" ht="21.75" customHeight="1">
      <c r="A138" s="77">
        <f>VLOOKUP(B138,[2]工作表1!$B:$E,4,0)</f>
        <v>0</v>
      </c>
      <c r="B138" s="78">
        <f t="shared" si="3"/>
        <v>0</v>
      </c>
      <c r="C138" s="79"/>
      <c r="D138" s="79"/>
      <c r="E138" s="80"/>
      <c r="F138" s="79"/>
      <c r="G138" s="85"/>
      <c r="H138" s="79"/>
    </row>
    <row r="139" spans="1:8" s="83" customFormat="1" ht="21.75" customHeight="1">
      <c r="A139" s="77">
        <f>VLOOKUP(B139,[2]工作表1!$B:$E,4,0)</f>
        <v>0</v>
      </c>
      <c r="B139" s="78">
        <f t="shared" si="3"/>
        <v>0</v>
      </c>
      <c r="C139" s="85"/>
      <c r="D139" s="86"/>
      <c r="E139" s="86"/>
      <c r="F139" s="85"/>
      <c r="G139" s="85"/>
      <c r="H139" s="85"/>
    </row>
    <row r="140" spans="1:8" s="83" customFormat="1" ht="21.75" customHeight="1">
      <c r="A140" s="77">
        <f>VLOOKUP(B140,[2]工作表1!$B:$E,4,0)</f>
        <v>0</v>
      </c>
      <c r="B140" s="78">
        <f t="shared" si="3"/>
        <v>0</v>
      </c>
      <c r="C140" s="85"/>
      <c r="D140" s="86"/>
      <c r="E140" s="86"/>
      <c r="F140" s="85"/>
      <c r="G140" s="85"/>
      <c r="H140" s="85"/>
    </row>
    <row r="141" spans="1:8" s="83" customFormat="1" ht="21.75" customHeight="1">
      <c r="A141" s="77">
        <f>VLOOKUP(B141,[2]工作表1!$B:$E,4,0)</f>
        <v>0</v>
      </c>
      <c r="B141" s="78">
        <f t="shared" si="3"/>
        <v>0</v>
      </c>
      <c r="C141" s="79"/>
      <c r="D141" s="79"/>
      <c r="E141" s="80"/>
      <c r="F141" s="79"/>
      <c r="G141" s="79"/>
      <c r="H141" s="79"/>
    </row>
    <row r="142" spans="1:8" ht="21.75" customHeight="1"/>
    <row r="143" spans="1:8" ht="21.75" customHeight="1"/>
    <row r="144" spans="1:8" ht="21.75" customHeight="1"/>
    <row r="145" spans="1:4" ht="21.75" customHeight="1"/>
    <row r="146" spans="1:4" ht="21.75" customHeight="1"/>
    <row r="147" spans="1:4" ht="21.75" customHeight="1"/>
    <row r="148" spans="1:4" ht="21.75" customHeight="1"/>
    <row r="149" spans="1:4" ht="21.75" customHeight="1"/>
    <row r="150" spans="1:4" ht="21.75" customHeight="1"/>
    <row r="151" spans="1:4" ht="21.75" customHeight="1"/>
    <row r="152" spans="1:4" ht="21.75" customHeight="1">
      <c r="A152" s="33"/>
      <c r="B152" s="33"/>
      <c r="D152" s="83"/>
    </row>
    <row r="153" spans="1:4" ht="21.75" customHeight="1">
      <c r="A153" s="33"/>
      <c r="B153" s="33"/>
      <c r="D153" s="83"/>
    </row>
    <row r="154" spans="1:4" ht="21.75" customHeight="1">
      <c r="A154" s="33"/>
      <c r="B154" s="33"/>
      <c r="D154" s="83"/>
    </row>
    <row r="155" spans="1:4" ht="21.75" customHeight="1">
      <c r="A155" s="33"/>
      <c r="B155" s="33"/>
      <c r="D155" s="83"/>
    </row>
    <row r="156" spans="1:4" ht="21.75" customHeight="1">
      <c r="A156" s="33"/>
      <c r="B156" s="33"/>
      <c r="D156" s="83"/>
    </row>
    <row r="157" spans="1:4" ht="21.75" customHeight="1">
      <c r="A157" s="33"/>
      <c r="B157" s="33"/>
      <c r="D157" s="83"/>
    </row>
    <row r="158" spans="1:4" ht="21.75" customHeight="1">
      <c r="A158" s="33"/>
      <c r="B158" s="33"/>
      <c r="D158" s="83"/>
    </row>
    <row r="159" spans="1:4" ht="21.75" customHeight="1">
      <c r="A159" s="33"/>
      <c r="B159" s="33"/>
      <c r="D159" s="83"/>
    </row>
    <row r="160" spans="1:4" ht="21.75" customHeight="1">
      <c r="A160" s="33"/>
      <c r="B160" s="33"/>
      <c r="D160" s="83"/>
    </row>
    <row r="161" spans="1:4" ht="21.75" customHeight="1">
      <c r="A161" s="33"/>
      <c r="B161" s="33"/>
      <c r="D161" s="83"/>
    </row>
    <row r="162" spans="1:4" ht="21.75" customHeight="1">
      <c r="A162" s="33"/>
      <c r="B162" s="33"/>
      <c r="D162" s="83"/>
    </row>
    <row r="163" spans="1:4" ht="21.75" customHeight="1">
      <c r="A163" s="33"/>
      <c r="B163" s="33"/>
      <c r="D163" s="83"/>
    </row>
    <row r="164" spans="1:4" ht="21.75" customHeight="1">
      <c r="A164" s="33"/>
      <c r="B164" s="33"/>
      <c r="D164" s="83"/>
    </row>
    <row r="165" spans="1:4" ht="21.75" customHeight="1">
      <c r="A165" s="33"/>
      <c r="B165" s="33"/>
      <c r="D165" s="83"/>
    </row>
    <row r="166" spans="1:4" ht="21.75" customHeight="1">
      <c r="A166" s="33"/>
      <c r="B166" s="33"/>
      <c r="D166" s="83"/>
    </row>
    <row r="167" spans="1:4" ht="21.75" customHeight="1">
      <c r="A167" s="33"/>
      <c r="B167" s="33"/>
      <c r="D167" s="83"/>
    </row>
    <row r="168" spans="1:4" ht="21.75" customHeight="1">
      <c r="A168" s="33"/>
      <c r="B168" s="33"/>
      <c r="D168" s="83"/>
    </row>
    <row r="169" spans="1:4" ht="21.75" customHeight="1">
      <c r="A169" s="33"/>
      <c r="B169" s="33"/>
      <c r="D169" s="83"/>
    </row>
    <row r="170" spans="1:4" ht="21.75" customHeight="1">
      <c r="A170" s="33"/>
      <c r="B170" s="33"/>
      <c r="D170" s="83"/>
    </row>
    <row r="171" spans="1:4" ht="21.75" customHeight="1">
      <c r="A171" s="33"/>
      <c r="B171" s="33"/>
      <c r="D171" s="83"/>
    </row>
    <row r="172" spans="1:4" ht="21.75" customHeight="1">
      <c r="A172" s="33"/>
      <c r="B172" s="33"/>
      <c r="D172" s="83"/>
    </row>
    <row r="173" spans="1:4" ht="21.75" customHeight="1">
      <c r="A173" s="33"/>
      <c r="B173" s="33"/>
      <c r="D173" s="83"/>
    </row>
    <row r="174" spans="1:4" ht="21.75" customHeight="1">
      <c r="A174" s="33"/>
      <c r="B174" s="33"/>
      <c r="D174" s="83"/>
    </row>
    <row r="175" spans="1:4" ht="21.75" customHeight="1">
      <c r="A175" s="33"/>
      <c r="B175" s="33"/>
      <c r="D175" s="83"/>
    </row>
    <row r="176" spans="1:4" ht="21.75" customHeight="1">
      <c r="A176" s="33"/>
      <c r="B176" s="33"/>
      <c r="D176" s="83"/>
    </row>
    <row r="177" spans="1:4" ht="21.75" customHeight="1">
      <c r="A177" s="33"/>
      <c r="B177" s="33"/>
      <c r="D177" s="83"/>
    </row>
    <row r="178" spans="1:4" ht="21.75" customHeight="1">
      <c r="A178" s="33"/>
      <c r="B178" s="33"/>
      <c r="D178" s="83"/>
    </row>
    <row r="179" spans="1:4" ht="21.75" customHeight="1">
      <c r="A179" s="33"/>
      <c r="B179" s="33"/>
      <c r="D179" s="83"/>
    </row>
    <row r="180" spans="1:4" ht="21.75" customHeight="1">
      <c r="A180" s="33"/>
      <c r="B180" s="33"/>
      <c r="D180" s="83"/>
    </row>
    <row r="181" spans="1:4" ht="21.75" customHeight="1">
      <c r="A181" s="33"/>
      <c r="B181" s="33"/>
      <c r="D181" s="83"/>
    </row>
    <row r="182" spans="1:4" ht="21.75" customHeight="1">
      <c r="A182" s="33"/>
      <c r="B182" s="33"/>
      <c r="D182" s="83"/>
    </row>
    <row r="183" spans="1:4" ht="21.75" customHeight="1">
      <c r="A183" s="33"/>
      <c r="B183" s="33"/>
      <c r="D183" s="83"/>
    </row>
    <row r="184" spans="1:4" ht="21.75" customHeight="1">
      <c r="A184" s="33"/>
      <c r="B184" s="33"/>
      <c r="D184" s="83"/>
    </row>
    <row r="185" spans="1:4" ht="21.75" customHeight="1">
      <c r="A185" s="33"/>
      <c r="B185" s="33"/>
      <c r="D185" s="83"/>
    </row>
    <row r="186" spans="1:4" ht="21.75" customHeight="1">
      <c r="A186" s="33"/>
      <c r="B186" s="33"/>
      <c r="D186" s="83"/>
    </row>
    <row r="187" spans="1:4" ht="21.75" customHeight="1">
      <c r="A187" s="33"/>
      <c r="B187" s="33"/>
      <c r="D187" s="83"/>
    </row>
    <row r="188" spans="1:4" ht="21.75" customHeight="1">
      <c r="A188" s="33"/>
      <c r="B188" s="33"/>
      <c r="D188" s="83"/>
    </row>
    <row r="189" spans="1:4" ht="21.75" customHeight="1">
      <c r="A189" s="33"/>
      <c r="B189" s="33"/>
      <c r="D189" s="83"/>
    </row>
    <row r="190" spans="1:4" ht="21.75" customHeight="1">
      <c r="A190" s="33"/>
      <c r="B190" s="33"/>
      <c r="D190" s="83"/>
    </row>
    <row r="191" spans="1:4" ht="21.75" customHeight="1">
      <c r="A191" s="33"/>
      <c r="B191" s="33"/>
      <c r="D191" s="83"/>
    </row>
    <row r="192" spans="1:4" ht="21.75" customHeight="1">
      <c r="A192" s="33"/>
      <c r="B192" s="33"/>
      <c r="D192" s="83"/>
    </row>
    <row r="193" spans="1:4" ht="21.75" customHeight="1">
      <c r="A193" s="33"/>
      <c r="B193" s="33"/>
      <c r="D193" s="83"/>
    </row>
    <row r="194" spans="1:4" ht="21.75" customHeight="1">
      <c r="A194" s="33"/>
      <c r="B194" s="33"/>
      <c r="D194" s="83"/>
    </row>
    <row r="195" spans="1:4" ht="21.75" customHeight="1">
      <c r="A195" s="33"/>
      <c r="B195" s="33"/>
      <c r="D195" s="83"/>
    </row>
    <row r="196" spans="1:4" ht="21.75" customHeight="1">
      <c r="A196" s="33"/>
      <c r="B196" s="33"/>
      <c r="D196" s="83"/>
    </row>
    <row r="197" spans="1:4" ht="21.75" customHeight="1">
      <c r="A197" s="33"/>
      <c r="B197" s="33"/>
      <c r="D197" s="83"/>
    </row>
    <row r="198" spans="1:4" ht="21.75" customHeight="1">
      <c r="A198" s="33"/>
      <c r="B198" s="33"/>
      <c r="D198" s="83"/>
    </row>
    <row r="199" spans="1:4" ht="21.75" customHeight="1">
      <c r="A199" s="33"/>
      <c r="B199" s="33"/>
      <c r="D199" s="83"/>
    </row>
    <row r="200" spans="1:4" ht="21.75" customHeight="1">
      <c r="A200" s="33"/>
      <c r="B200" s="33"/>
      <c r="D200" s="83"/>
    </row>
    <row r="201" spans="1:4" ht="21.75" customHeight="1">
      <c r="A201" s="33"/>
      <c r="B201" s="33"/>
      <c r="D201" s="83"/>
    </row>
    <row r="202" spans="1:4" ht="21.75" customHeight="1">
      <c r="A202" s="33"/>
      <c r="B202" s="33"/>
      <c r="D202" s="83"/>
    </row>
    <row r="203" spans="1:4" ht="21.75" customHeight="1">
      <c r="A203" s="33"/>
      <c r="B203" s="33"/>
      <c r="D203" s="83"/>
    </row>
    <row r="204" spans="1:4" ht="21.75" customHeight="1">
      <c r="A204" s="33"/>
      <c r="B204" s="33"/>
      <c r="D204" s="83"/>
    </row>
    <row r="205" spans="1:4" ht="21.75" customHeight="1">
      <c r="A205" s="33"/>
      <c r="B205" s="33"/>
      <c r="D205" s="83"/>
    </row>
    <row r="206" spans="1:4" ht="21.75" customHeight="1">
      <c r="A206" s="33"/>
      <c r="B206" s="33"/>
      <c r="D206" s="83"/>
    </row>
    <row r="207" spans="1:4" ht="21.75" customHeight="1">
      <c r="A207" s="33"/>
      <c r="B207" s="33"/>
      <c r="D207" s="83"/>
    </row>
    <row r="208" spans="1:4" ht="21.75" customHeight="1">
      <c r="A208" s="33"/>
      <c r="B208" s="33"/>
      <c r="D208" s="83"/>
    </row>
    <row r="209" spans="1:4" ht="21.75" customHeight="1">
      <c r="A209" s="33"/>
      <c r="B209" s="33"/>
      <c r="D209" s="83"/>
    </row>
    <row r="210" spans="1:4" ht="21.75" customHeight="1">
      <c r="A210" s="33"/>
      <c r="B210" s="33"/>
      <c r="D210" s="83"/>
    </row>
    <row r="211" spans="1:4">
      <c r="A211" s="33"/>
      <c r="B211" s="33"/>
      <c r="D211" s="83"/>
    </row>
    <row r="212" spans="1:4">
      <c r="A212" s="33"/>
      <c r="B212" s="33"/>
      <c r="D212" s="83"/>
    </row>
    <row r="213" spans="1:4">
      <c r="A213" s="33"/>
      <c r="B213" s="33"/>
      <c r="D213" s="83"/>
    </row>
    <row r="214" spans="1:4">
      <c r="A214" s="33"/>
      <c r="B214" s="33"/>
      <c r="D214" s="83"/>
    </row>
    <row r="215" spans="1:4">
      <c r="A215" s="33"/>
      <c r="B215" s="33"/>
      <c r="D215" s="83"/>
    </row>
    <row r="216" spans="1:4">
      <c r="A216" s="33"/>
      <c r="B216" s="33"/>
      <c r="D216" s="83"/>
    </row>
    <row r="217" spans="1:4">
      <c r="A217" s="33"/>
      <c r="B217" s="33"/>
      <c r="D217" s="83"/>
    </row>
    <row r="218" spans="1:4">
      <c r="A218" s="33"/>
      <c r="B218" s="33"/>
      <c r="D218" s="83"/>
    </row>
    <row r="219" spans="1:4">
      <c r="A219" s="33"/>
      <c r="B219" s="33"/>
      <c r="D219" s="83"/>
    </row>
    <row r="220" spans="1:4">
      <c r="A220" s="33"/>
      <c r="B220" s="33"/>
      <c r="D220" s="83"/>
    </row>
    <row r="221" spans="1:4">
      <c r="A221" s="33"/>
      <c r="B221" s="33"/>
      <c r="D221" s="83"/>
    </row>
    <row r="222" spans="1:4">
      <c r="A222" s="33"/>
      <c r="B222" s="33"/>
      <c r="D222" s="83"/>
    </row>
    <row r="223" spans="1:4">
      <c r="A223" s="33"/>
      <c r="B223" s="33"/>
      <c r="D223" s="83"/>
    </row>
    <row r="224" spans="1:4">
      <c r="A224" s="33"/>
      <c r="B224" s="33"/>
      <c r="D224" s="83"/>
    </row>
    <row r="225" spans="1:4">
      <c r="A225" s="33"/>
      <c r="B225" s="33"/>
      <c r="D225" s="83"/>
    </row>
    <row r="226" spans="1:4">
      <c r="A226" s="33"/>
      <c r="B226" s="33"/>
      <c r="D226" s="83"/>
    </row>
    <row r="227" spans="1:4">
      <c r="A227" s="33"/>
      <c r="B227" s="33"/>
      <c r="D227" s="83"/>
    </row>
    <row r="228" spans="1:4">
      <c r="A228" s="33"/>
      <c r="B228" s="33"/>
      <c r="D228" s="83"/>
    </row>
    <row r="229" spans="1:4">
      <c r="A229" s="33"/>
      <c r="B229" s="33"/>
      <c r="D229" s="83"/>
    </row>
    <row r="230" spans="1:4">
      <c r="A230" s="33"/>
      <c r="B230" s="33"/>
      <c r="D230" s="83"/>
    </row>
    <row r="231" spans="1:4">
      <c r="A231" s="33"/>
      <c r="B231" s="33"/>
      <c r="D231" s="83"/>
    </row>
    <row r="232" spans="1:4">
      <c r="A232" s="33"/>
      <c r="B232" s="33"/>
      <c r="D232" s="83"/>
    </row>
    <row r="233" spans="1:4">
      <c r="A233" s="33"/>
      <c r="B233" s="33"/>
      <c r="D233" s="83"/>
    </row>
    <row r="234" spans="1:4">
      <c r="A234" s="33"/>
      <c r="B234" s="33"/>
      <c r="D234" s="83"/>
    </row>
    <row r="235" spans="1:4">
      <c r="A235" s="33"/>
      <c r="B235" s="33"/>
      <c r="D235" s="83"/>
    </row>
    <row r="236" spans="1:4">
      <c r="A236" s="33"/>
      <c r="B236" s="33"/>
      <c r="D236" s="83"/>
    </row>
    <row r="237" spans="1:4">
      <c r="A237" s="33"/>
      <c r="B237" s="33"/>
      <c r="D237" s="83"/>
    </row>
    <row r="238" spans="1:4">
      <c r="A238" s="33"/>
      <c r="B238" s="33"/>
      <c r="D238" s="83"/>
    </row>
    <row r="239" spans="1:4">
      <c r="A239" s="33"/>
      <c r="B239" s="33"/>
      <c r="D239" s="83"/>
    </row>
    <row r="240" spans="1:4">
      <c r="A240" s="33"/>
      <c r="B240" s="33"/>
      <c r="D240" s="83"/>
    </row>
    <row r="241" spans="1:4">
      <c r="A241" s="33"/>
      <c r="B241" s="33"/>
      <c r="D241" s="83"/>
    </row>
    <row r="242" spans="1:4">
      <c r="A242" s="33"/>
      <c r="B242" s="33"/>
      <c r="D242" s="83"/>
    </row>
    <row r="243" spans="1:4">
      <c r="A243" s="33"/>
      <c r="B243" s="33"/>
      <c r="D243" s="83"/>
    </row>
    <row r="244" spans="1:4">
      <c r="A244" s="33"/>
      <c r="B244" s="33"/>
      <c r="D244" s="83"/>
    </row>
    <row r="245" spans="1:4">
      <c r="A245" s="33"/>
      <c r="B245" s="33"/>
      <c r="D245" s="83"/>
    </row>
    <row r="246" spans="1:4">
      <c r="A246" s="33"/>
      <c r="B246" s="33"/>
      <c r="D246" s="83"/>
    </row>
    <row r="247" spans="1:4">
      <c r="A247" s="33"/>
      <c r="B247" s="33"/>
      <c r="D247" s="83"/>
    </row>
    <row r="248" spans="1:4">
      <c r="A248" s="33"/>
      <c r="B248" s="33"/>
      <c r="D248" s="83"/>
    </row>
    <row r="249" spans="1:4">
      <c r="A249" s="33"/>
      <c r="B249" s="33"/>
      <c r="D249" s="83"/>
    </row>
    <row r="250" spans="1:4">
      <c r="A250" s="33"/>
      <c r="B250" s="33"/>
      <c r="D250" s="83"/>
    </row>
    <row r="251" spans="1:4">
      <c r="A251" s="33"/>
      <c r="B251" s="33"/>
      <c r="D251" s="83"/>
    </row>
    <row r="252" spans="1:4">
      <c r="A252" s="33"/>
      <c r="B252" s="33"/>
      <c r="D252" s="83"/>
    </row>
    <row r="253" spans="1:4">
      <c r="A253" s="33"/>
      <c r="B253" s="33"/>
      <c r="D253" s="83"/>
    </row>
    <row r="254" spans="1:4">
      <c r="A254" s="33"/>
      <c r="B254" s="33"/>
      <c r="D254" s="83"/>
    </row>
    <row r="255" spans="1:4">
      <c r="A255" s="33"/>
      <c r="B255" s="33"/>
      <c r="D255" s="83"/>
    </row>
    <row r="256" spans="1:4">
      <c r="A256" s="33"/>
      <c r="B256" s="33"/>
      <c r="D256" s="83"/>
    </row>
    <row r="257" spans="1:4">
      <c r="A257" s="33"/>
      <c r="B257" s="33"/>
      <c r="D257" s="83"/>
    </row>
    <row r="258" spans="1:4">
      <c r="A258" s="33"/>
      <c r="B258" s="33"/>
      <c r="D258" s="83"/>
    </row>
    <row r="259" spans="1:4">
      <c r="A259" s="33"/>
      <c r="B259" s="33"/>
      <c r="D259" s="83"/>
    </row>
    <row r="260" spans="1:4">
      <c r="A260" s="33"/>
      <c r="B260" s="33"/>
      <c r="D260" s="83"/>
    </row>
    <row r="261" spans="1:4">
      <c r="A261" s="33"/>
      <c r="B261" s="33"/>
      <c r="D261" s="83"/>
    </row>
  </sheetData>
  <phoneticPr fontId="1" type="noConversion"/>
  <pageMargins left="0.15748031496062992" right="0.15748031496062992" top="0.74803149606299213" bottom="0.74803149606299213" header="0.31496062992125984" footer="0.31496062992125984"/>
  <pageSetup paperSize="9" scale="75" orientation="landscape" r:id="rId1"/>
  <headerFooter>
    <oddHeader>&amp;L
&amp;"華康中黑體,標準"&amp;10區間：&amp;"BMWType V2 Regular,標準"2015/01/22~2015/01/28&amp;C&amp;"華康中黑體,標準"&amp;14新增客戶資料不完整明細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pane ySplit="1" topLeftCell="A2" activePane="bottomLeft" state="frozen"/>
      <selection pane="bottomLeft" activeCell="J17" sqref="J17"/>
    </sheetView>
  </sheetViews>
  <sheetFormatPr defaultColWidth="9" defaultRowHeight="15"/>
  <cols>
    <col min="1" max="1" width="16.33203125" style="72" customWidth="1"/>
    <col min="2" max="2" width="16.33203125" style="73" customWidth="1"/>
    <col min="3" max="3" width="16.33203125" style="73" hidden="1" customWidth="1"/>
    <col min="4" max="4" width="16.33203125" style="74" customWidth="1"/>
    <col min="5" max="7" width="16.33203125" style="73" hidden="1" customWidth="1"/>
    <col min="8" max="8" width="11.21875" style="73" customWidth="1"/>
    <col min="9" max="9" width="16.33203125" style="73" customWidth="1"/>
    <col min="10" max="16384" width="9" style="69"/>
  </cols>
  <sheetData>
    <row r="1" spans="1:9">
      <c r="A1" s="67" t="s">
        <v>142</v>
      </c>
      <c r="B1" s="68" t="s">
        <v>143</v>
      </c>
      <c r="C1" s="67" t="s">
        <v>144</v>
      </c>
      <c r="D1" s="68" t="s">
        <v>145</v>
      </c>
      <c r="E1" s="67" t="s">
        <v>142</v>
      </c>
      <c r="F1" s="67" t="s">
        <v>146</v>
      </c>
      <c r="G1" s="67" t="s">
        <v>147</v>
      </c>
      <c r="H1" s="68" t="s">
        <v>148</v>
      </c>
      <c r="I1" s="68" t="s">
        <v>149</v>
      </c>
    </row>
    <row r="2" spans="1:9" ht="18.600000000000001">
      <c r="A2" s="70" t="str">
        <f t="shared" ref="A2" si="0">LEFT(E2,10)</f>
        <v>2016/12/01</v>
      </c>
      <c r="B2" s="26" t="s">
        <v>18</v>
      </c>
      <c r="C2" s="26" t="s">
        <v>150</v>
      </c>
      <c r="D2" s="26" t="s">
        <v>151</v>
      </c>
      <c r="E2" s="26" t="s">
        <v>152</v>
      </c>
      <c r="F2" s="26" t="s">
        <v>153</v>
      </c>
      <c r="G2" s="26" t="s">
        <v>154</v>
      </c>
      <c r="H2" s="26" t="s">
        <v>169</v>
      </c>
      <c r="I2" s="26" t="s">
        <v>155</v>
      </c>
    </row>
    <row r="3" spans="1:9" ht="17.399999999999999">
      <c r="A3" s="71" t="str">
        <f t="shared" ref="A3:A10" si="1">LEFT(E3,10)</f>
        <v/>
      </c>
      <c r="B3" s="26"/>
      <c r="C3" s="26"/>
      <c r="D3" s="26"/>
      <c r="E3" s="26"/>
      <c r="F3" s="26"/>
      <c r="G3" s="26"/>
      <c r="H3" s="26"/>
      <c r="I3" s="26"/>
    </row>
    <row r="4" spans="1:9" ht="17.399999999999999">
      <c r="A4" s="71" t="str">
        <f t="shared" si="1"/>
        <v/>
      </c>
      <c r="B4" s="26"/>
      <c r="C4" s="26"/>
      <c r="D4" s="26"/>
      <c r="E4" s="26"/>
      <c r="F4" s="26"/>
      <c r="G4" s="26"/>
      <c r="H4" s="26"/>
      <c r="I4" s="26"/>
    </row>
    <row r="5" spans="1:9" ht="17.399999999999999">
      <c r="A5" s="71" t="str">
        <f t="shared" si="1"/>
        <v/>
      </c>
      <c r="B5" s="26"/>
      <c r="C5" s="26"/>
      <c r="D5" s="26"/>
      <c r="E5" s="26"/>
      <c r="F5" s="26"/>
      <c r="G5" s="26"/>
      <c r="H5" s="26"/>
      <c r="I5" s="26"/>
    </row>
    <row r="6" spans="1:9" ht="17.399999999999999">
      <c r="A6" s="71" t="str">
        <f t="shared" si="1"/>
        <v/>
      </c>
      <c r="B6" s="26"/>
      <c r="C6" s="26"/>
      <c r="D6" s="26"/>
      <c r="E6" s="26"/>
      <c r="F6" s="26"/>
      <c r="G6" s="26"/>
      <c r="H6" s="26"/>
      <c r="I6" s="26"/>
    </row>
    <row r="7" spans="1:9" ht="17.399999999999999">
      <c r="A7" s="71" t="str">
        <f t="shared" si="1"/>
        <v/>
      </c>
      <c r="B7" s="26"/>
      <c r="C7" s="26"/>
      <c r="D7" s="26"/>
      <c r="E7" s="26"/>
      <c r="F7" s="26"/>
      <c r="G7" s="26"/>
      <c r="H7" s="26"/>
      <c r="I7" s="26"/>
    </row>
    <row r="8" spans="1:9" ht="17.399999999999999">
      <c r="A8" s="71" t="str">
        <f t="shared" si="1"/>
        <v/>
      </c>
      <c r="B8" s="26"/>
      <c r="C8" s="26"/>
      <c r="D8" s="26"/>
      <c r="E8" s="26"/>
      <c r="F8" s="26"/>
      <c r="G8" s="26"/>
      <c r="H8" s="26"/>
      <c r="I8" s="26"/>
    </row>
    <row r="9" spans="1:9" ht="17.399999999999999">
      <c r="A9" s="71" t="str">
        <f t="shared" si="1"/>
        <v/>
      </c>
      <c r="B9" s="26"/>
      <c r="C9" s="26"/>
      <c r="D9" s="26"/>
      <c r="E9" s="26"/>
      <c r="F9" s="26"/>
      <c r="G9" s="26"/>
      <c r="H9" s="26"/>
      <c r="I9" s="26"/>
    </row>
    <row r="10" spans="1:9" ht="17.399999999999999">
      <c r="A10" s="71" t="str">
        <f t="shared" si="1"/>
        <v/>
      </c>
      <c r="B10" s="26"/>
      <c r="C10" s="26"/>
      <c r="D10" s="26"/>
      <c r="E10" s="26"/>
      <c r="F10" s="26"/>
      <c r="G10" s="26"/>
      <c r="H10" s="26"/>
      <c r="I10" s="26"/>
    </row>
  </sheetData>
  <sortState ref="A2:N391">
    <sortCondition ref="C209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H16" sqref="H16"/>
    </sheetView>
  </sheetViews>
  <sheetFormatPr defaultRowHeight="22.2" customHeight="1"/>
  <cols>
    <col min="1" max="1" width="18.109375" style="94" bestFit="1" customWidth="1"/>
    <col min="2" max="2" width="17.33203125" style="94" bestFit="1" customWidth="1"/>
    <col min="3" max="4" width="6.6640625" style="94" bestFit="1" customWidth="1"/>
    <col min="5" max="5" width="12.21875" style="94" bestFit="1" customWidth="1"/>
    <col min="6" max="16384" width="8.88671875" style="94"/>
  </cols>
  <sheetData>
    <row r="1" spans="1:6" s="93" customFormat="1" ht="22.2" customHeight="1">
      <c r="A1" s="92" t="s">
        <v>66</v>
      </c>
      <c r="B1" s="92" t="s">
        <v>67</v>
      </c>
      <c r="C1" s="92" t="s">
        <v>47</v>
      </c>
      <c r="D1" s="92" t="s">
        <v>68</v>
      </c>
      <c r="E1" s="92" t="s">
        <v>41</v>
      </c>
      <c r="F1" s="95" t="s">
        <v>166</v>
      </c>
    </row>
    <row r="2" spans="1:6" s="93" customFormat="1" ht="22.2" customHeight="1">
      <c r="A2" s="79" t="s">
        <v>69</v>
      </c>
      <c r="B2" s="79" t="s">
        <v>70</v>
      </c>
      <c r="C2" s="80" t="s">
        <v>71</v>
      </c>
      <c r="D2" s="79" t="s">
        <v>25</v>
      </c>
      <c r="E2" s="79" t="s">
        <v>72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3"/>
  <sheetViews>
    <sheetView tabSelected="1" workbookViewId="0">
      <selection activeCell="I22" sqref="I22"/>
    </sheetView>
  </sheetViews>
  <sheetFormatPr defaultRowHeight="16.2"/>
  <sheetData>
    <row r="1" spans="1:27" ht="16.2" customHeight="1">
      <c r="A1" s="132" t="s">
        <v>78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</row>
    <row r="2" spans="1:27" ht="16.2" customHeight="1">
      <c r="A2" s="133" t="s">
        <v>79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</row>
    <row r="3" spans="1:27" ht="16.2" customHeight="1">
      <c r="A3" s="133" t="s">
        <v>80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</row>
    <row r="4" spans="1:27">
      <c r="A4" s="41"/>
    </row>
    <row r="5" spans="1:27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</row>
    <row r="6" spans="1:27" ht="16.5" customHeight="1">
      <c r="A6" s="135" t="s">
        <v>81</v>
      </c>
      <c r="B6" s="135" t="s">
        <v>82</v>
      </c>
      <c r="C6" s="135" t="s">
        <v>83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3"/>
    </row>
    <row r="7" spans="1:27" ht="16.2" customHeight="1">
      <c r="A7" s="136"/>
      <c r="B7" s="136"/>
      <c r="C7" s="136"/>
      <c r="D7" s="129" t="s">
        <v>84</v>
      </c>
      <c r="E7" s="130"/>
      <c r="F7" s="131"/>
      <c r="G7" s="129" t="s">
        <v>85</v>
      </c>
      <c r="H7" s="130"/>
      <c r="I7" s="131"/>
      <c r="J7" s="129" t="s">
        <v>86</v>
      </c>
      <c r="K7" s="130"/>
      <c r="L7" s="131"/>
      <c r="M7" s="129" t="s">
        <v>87</v>
      </c>
      <c r="N7" s="130"/>
      <c r="O7" s="131"/>
      <c r="P7" s="129" t="s">
        <v>88</v>
      </c>
      <c r="Q7" s="130"/>
      <c r="R7" s="131"/>
      <c r="S7" s="129" t="s">
        <v>89</v>
      </c>
      <c r="T7" s="130"/>
      <c r="U7" s="131"/>
      <c r="V7" s="129" t="s">
        <v>90</v>
      </c>
      <c r="W7" s="130"/>
      <c r="X7" s="131"/>
      <c r="Y7" s="129" t="s">
        <v>91</v>
      </c>
      <c r="Z7" s="130"/>
      <c r="AA7" s="131"/>
    </row>
    <row r="8" spans="1:27" ht="32.4">
      <c r="A8" s="136"/>
      <c r="B8" s="136"/>
      <c r="C8" s="136"/>
      <c r="D8" s="44" t="s">
        <v>92</v>
      </c>
      <c r="E8" s="45" t="s">
        <v>93</v>
      </c>
      <c r="F8" s="44" t="s">
        <v>94</v>
      </c>
      <c r="G8" s="44" t="s">
        <v>92</v>
      </c>
      <c r="H8" s="45" t="s">
        <v>93</v>
      </c>
      <c r="I8" s="44" t="s">
        <v>94</v>
      </c>
      <c r="J8" s="44" t="s">
        <v>92</v>
      </c>
      <c r="K8" s="45" t="s">
        <v>93</v>
      </c>
      <c r="L8" s="44" t="s">
        <v>94</v>
      </c>
      <c r="M8" s="44" t="s">
        <v>92</v>
      </c>
      <c r="N8" s="45" t="s">
        <v>93</v>
      </c>
      <c r="O8" s="44" t="s">
        <v>94</v>
      </c>
      <c r="P8" s="44" t="s">
        <v>92</v>
      </c>
      <c r="Q8" s="45" t="s">
        <v>93</v>
      </c>
      <c r="R8" s="44" t="s">
        <v>94</v>
      </c>
      <c r="S8" s="44" t="s">
        <v>92</v>
      </c>
      <c r="T8" s="45" t="s">
        <v>93</v>
      </c>
      <c r="U8" s="44" t="s">
        <v>94</v>
      </c>
      <c r="V8" s="44" t="s">
        <v>92</v>
      </c>
      <c r="W8" s="45" t="s">
        <v>93</v>
      </c>
      <c r="X8" s="44" t="s">
        <v>94</v>
      </c>
      <c r="Y8" s="44" t="s">
        <v>92</v>
      </c>
      <c r="Z8" s="45" t="s">
        <v>93</v>
      </c>
      <c r="AA8" s="44" t="s">
        <v>94</v>
      </c>
    </row>
    <row r="9" spans="1:27" ht="32.4">
      <c r="A9" s="137"/>
      <c r="B9" s="137"/>
      <c r="C9" s="137"/>
      <c r="D9" s="44" t="s">
        <v>95</v>
      </c>
      <c r="E9" s="46" t="s">
        <v>96</v>
      </c>
      <c r="F9" s="44" t="s">
        <v>97</v>
      </c>
      <c r="G9" s="44" t="s">
        <v>95</v>
      </c>
      <c r="H9" s="46" t="s">
        <v>96</v>
      </c>
      <c r="I9" s="44" t="s">
        <v>97</v>
      </c>
      <c r="J9" s="44" t="s">
        <v>95</v>
      </c>
      <c r="K9" s="46" t="s">
        <v>96</v>
      </c>
      <c r="L9" s="44" t="s">
        <v>97</v>
      </c>
      <c r="M9" s="44" t="s">
        <v>95</v>
      </c>
      <c r="N9" s="46" t="s">
        <v>96</v>
      </c>
      <c r="O9" s="44" t="s">
        <v>97</v>
      </c>
      <c r="P9" s="44" t="s">
        <v>95</v>
      </c>
      <c r="Q9" s="46" t="s">
        <v>96</v>
      </c>
      <c r="R9" s="44" t="s">
        <v>97</v>
      </c>
      <c r="S9" s="44" t="s">
        <v>95</v>
      </c>
      <c r="T9" s="46" t="s">
        <v>96</v>
      </c>
      <c r="U9" s="44" t="s">
        <v>97</v>
      </c>
      <c r="V9" s="44" t="s">
        <v>95</v>
      </c>
      <c r="W9" s="46" t="s">
        <v>96</v>
      </c>
      <c r="X9" s="44" t="s">
        <v>97</v>
      </c>
      <c r="Y9" s="44" t="s">
        <v>95</v>
      </c>
      <c r="Z9" s="46" t="s">
        <v>96</v>
      </c>
      <c r="AA9" s="44" t="s">
        <v>97</v>
      </c>
    </row>
    <row r="10" spans="1:27" ht="16.2" customHeight="1">
      <c r="A10" s="121" t="s">
        <v>98</v>
      </c>
      <c r="B10" s="121" t="s">
        <v>99</v>
      </c>
      <c r="C10" s="121" t="s">
        <v>13</v>
      </c>
      <c r="D10" s="47">
        <v>18</v>
      </c>
      <c r="E10" s="117">
        <v>1</v>
      </c>
      <c r="F10" s="47">
        <v>0</v>
      </c>
      <c r="G10" s="47">
        <v>9</v>
      </c>
      <c r="H10" s="117">
        <v>1</v>
      </c>
      <c r="I10" s="47">
        <v>0</v>
      </c>
      <c r="J10" s="47">
        <v>4</v>
      </c>
      <c r="K10" s="117">
        <v>1</v>
      </c>
      <c r="L10" s="47">
        <v>0</v>
      </c>
      <c r="M10" s="47">
        <v>0</v>
      </c>
      <c r="N10" s="117">
        <v>0</v>
      </c>
      <c r="O10" s="47">
        <v>0</v>
      </c>
      <c r="P10" s="47">
        <v>0</v>
      </c>
      <c r="Q10" s="117">
        <v>0</v>
      </c>
      <c r="R10" s="47">
        <v>0</v>
      </c>
      <c r="S10" s="47">
        <v>2</v>
      </c>
      <c r="T10" s="117">
        <v>1</v>
      </c>
      <c r="U10" s="47">
        <v>0</v>
      </c>
      <c r="V10" s="47">
        <v>3</v>
      </c>
      <c r="W10" s="117">
        <v>1</v>
      </c>
      <c r="X10" s="47">
        <v>0</v>
      </c>
      <c r="Y10" s="47">
        <v>0</v>
      </c>
      <c r="Z10" s="117">
        <v>0</v>
      </c>
      <c r="AA10" s="47">
        <v>0</v>
      </c>
    </row>
    <row r="11" spans="1:27">
      <c r="A11" s="122"/>
      <c r="B11" s="122"/>
      <c r="C11" s="122"/>
      <c r="D11" s="47">
        <v>18</v>
      </c>
      <c r="E11" s="118"/>
      <c r="F11" s="47">
        <v>0</v>
      </c>
      <c r="G11" s="47">
        <v>9</v>
      </c>
      <c r="H11" s="118"/>
      <c r="I11" s="47">
        <v>0</v>
      </c>
      <c r="J11" s="47">
        <v>4</v>
      </c>
      <c r="K11" s="118"/>
      <c r="L11" s="47">
        <v>0</v>
      </c>
      <c r="M11" s="47">
        <v>0</v>
      </c>
      <c r="N11" s="118"/>
      <c r="O11" s="47">
        <v>0</v>
      </c>
      <c r="P11" s="47">
        <v>0</v>
      </c>
      <c r="Q11" s="118"/>
      <c r="R11" s="47">
        <v>0</v>
      </c>
      <c r="S11" s="47">
        <v>2</v>
      </c>
      <c r="T11" s="118"/>
      <c r="U11" s="47">
        <v>0</v>
      </c>
      <c r="V11" s="47">
        <v>3</v>
      </c>
      <c r="W11" s="118"/>
      <c r="X11" s="47">
        <v>0</v>
      </c>
      <c r="Y11" s="47">
        <v>0</v>
      </c>
      <c r="Z11" s="118"/>
      <c r="AA11" s="47">
        <v>0</v>
      </c>
    </row>
    <row r="12" spans="1:27" ht="16.2" customHeight="1">
      <c r="A12" s="123" t="s">
        <v>98</v>
      </c>
      <c r="B12" s="123" t="s">
        <v>99</v>
      </c>
      <c r="C12" s="123" t="s">
        <v>11</v>
      </c>
      <c r="D12" s="48">
        <v>13</v>
      </c>
      <c r="E12" s="119">
        <v>1</v>
      </c>
      <c r="F12" s="48">
        <v>0</v>
      </c>
      <c r="G12" s="48">
        <v>4</v>
      </c>
      <c r="H12" s="119">
        <v>1</v>
      </c>
      <c r="I12" s="48">
        <v>0</v>
      </c>
      <c r="J12" s="48">
        <v>5</v>
      </c>
      <c r="K12" s="119">
        <v>1</v>
      </c>
      <c r="L12" s="48">
        <v>0</v>
      </c>
      <c r="M12" s="48">
        <v>0</v>
      </c>
      <c r="N12" s="119">
        <v>0</v>
      </c>
      <c r="O12" s="48">
        <v>0</v>
      </c>
      <c r="P12" s="48">
        <v>4</v>
      </c>
      <c r="Q12" s="119">
        <v>1</v>
      </c>
      <c r="R12" s="48">
        <v>0</v>
      </c>
      <c r="S12" s="48">
        <v>0</v>
      </c>
      <c r="T12" s="119">
        <v>0</v>
      </c>
      <c r="U12" s="48">
        <v>0</v>
      </c>
      <c r="V12" s="48">
        <v>0</v>
      </c>
      <c r="W12" s="119">
        <v>0</v>
      </c>
      <c r="X12" s="48">
        <v>0</v>
      </c>
      <c r="Y12" s="48">
        <v>0</v>
      </c>
      <c r="Z12" s="119">
        <v>0</v>
      </c>
      <c r="AA12" s="48">
        <v>0</v>
      </c>
    </row>
    <row r="13" spans="1:27">
      <c r="A13" s="124"/>
      <c r="B13" s="124"/>
      <c r="C13" s="124"/>
      <c r="D13" s="48">
        <v>13</v>
      </c>
      <c r="E13" s="120"/>
      <c r="F13" s="48">
        <v>0</v>
      </c>
      <c r="G13" s="48">
        <v>4</v>
      </c>
      <c r="H13" s="120"/>
      <c r="I13" s="48">
        <v>0</v>
      </c>
      <c r="J13" s="48">
        <v>5</v>
      </c>
      <c r="K13" s="120"/>
      <c r="L13" s="48">
        <v>0</v>
      </c>
      <c r="M13" s="48">
        <v>0</v>
      </c>
      <c r="N13" s="120"/>
      <c r="O13" s="48">
        <v>0</v>
      </c>
      <c r="P13" s="48">
        <v>4</v>
      </c>
      <c r="Q13" s="120"/>
      <c r="R13" s="48">
        <v>0</v>
      </c>
      <c r="S13" s="48">
        <v>0</v>
      </c>
      <c r="T13" s="120"/>
      <c r="U13" s="48">
        <v>0</v>
      </c>
      <c r="V13" s="48">
        <v>0</v>
      </c>
      <c r="W13" s="120"/>
      <c r="X13" s="48">
        <v>0</v>
      </c>
      <c r="Y13" s="48">
        <v>0</v>
      </c>
      <c r="Z13" s="120"/>
      <c r="AA13" s="48">
        <v>0</v>
      </c>
    </row>
    <row r="14" spans="1:27" ht="16.2" customHeight="1">
      <c r="A14" s="121" t="s">
        <v>98</v>
      </c>
      <c r="B14" s="121" t="s">
        <v>99</v>
      </c>
      <c r="C14" s="121" t="s">
        <v>14</v>
      </c>
      <c r="D14" s="47">
        <v>11</v>
      </c>
      <c r="E14" s="117">
        <v>1</v>
      </c>
      <c r="F14" s="47">
        <v>0</v>
      </c>
      <c r="G14" s="47">
        <v>1</v>
      </c>
      <c r="H14" s="117">
        <v>1</v>
      </c>
      <c r="I14" s="47">
        <v>0</v>
      </c>
      <c r="J14" s="47">
        <v>4</v>
      </c>
      <c r="K14" s="117">
        <v>1</v>
      </c>
      <c r="L14" s="47">
        <v>0</v>
      </c>
      <c r="M14" s="47">
        <v>0</v>
      </c>
      <c r="N14" s="117">
        <v>0</v>
      </c>
      <c r="O14" s="47">
        <v>0</v>
      </c>
      <c r="P14" s="47">
        <v>3</v>
      </c>
      <c r="Q14" s="117">
        <v>1</v>
      </c>
      <c r="R14" s="47">
        <v>0</v>
      </c>
      <c r="S14" s="47">
        <v>1</v>
      </c>
      <c r="T14" s="117">
        <v>1</v>
      </c>
      <c r="U14" s="47">
        <v>0</v>
      </c>
      <c r="V14" s="47">
        <v>2</v>
      </c>
      <c r="W14" s="117">
        <v>1</v>
      </c>
      <c r="X14" s="47">
        <v>0</v>
      </c>
      <c r="Y14" s="47">
        <v>0</v>
      </c>
      <c r="Z14" s="117">
        <v>0</v>
      </c>
      <c r="AA14" s="47">
        <v>0</v>
      </c>
    </row>
    <row r="15" spans="1:27">
      <c r="A15" s="122"/>
      <c r="B15" s="122"/>
      <c r="C15" s="122"/>
      <c r="D15" s="47">
        <v>11</v>
      </c>
      <c r="E15" s="118"/>
      <c r="F15" s="47">
        <v>0</v>
      </c>
      <c r="G15" s="47">
        <v>1</v>
      </c>
      <c r="H15" s="118"/>
      <c r="I15" s="47">
        <v>0</v>
      </c>
      <c r="J15" s="47">
        <v>4</v>
      </c>
      <c r="K15" s="118"/>
      <c r="L15" s="47">
        <v>0</v>
      </c>
      <c r="M15" s="47">
        <v>0</v>
      </c>
      <c r="N15" s="118"/>
      <c r="O15" s="47">
        <v>0</v>
      </c>
      <c r="P15" s="47">
        <v>3</v>
      </c>
      <c r="Q15" s="118"/>
      <c r="R15" s="47">
        <v>0</v>
      </c>
      <c r="S15" s="47">
        <v>1</v>
      </c>
      <c r="T15" s="118"/>
      <c r="U15" s="47">
        <v>0</v>
      </c>
      <c r="V15" s="47">
        <v>2</v>
      </c>
      <c r="W15" s="118"/>
      <c r="X15" s="47">
        <v>0</v>
      </c>
      <c r="Y15" s="47">
        <v>0</v>
      </c>
      <c r="Z15" s="118"/>
      <c r="AA15" s="47">
        <v>0</v>
      </c>
    </row>
    <row r="16" spans="1:27" ht="16.2" customHeight="1">
      <c r="A16" s="123" t="s">
        <v>98</v>
      </c>
      <c r="B16" s="123" t="s">
        <v>99</v>
      </c>
      <c r="C16" s="123" t="s">
        <v>10</v>
      </c>
      <c r="D16" s="48">
        <v>13</v>
      </c>
      <c r="E16" s="119">
        <v>1</v>
      </c>
      <c r="F16" s="48">
        <v>0</v>
      </c>
      <c r="G16" s="48">
        <v>6</v>
      </c>
      <c r="H16" s="119">
        <v>1</v>
      </c>
      <c r="I16" s="48">
        <v>0</v>
      </c>
      <c r="J16" s="48">
        <v>4</v>
      </c>
      <c r="K16" s="119">
        <v>1</v>
      </c>
      <c r="L16" s="48">
        <v>0</v>
      </c>
      <c r="M16" s="48">
        <v>0</v>
      </c>
      <c r="N16" s="119">
        <v>0</v>
      </c>
      <c r="O16" s="48">
        <v>0</v>
      </c>
      <c r="P16" s="48">
        <v>1</v>
      </c>
      <c r="Q16" s="119">
        <v>1</v>
      </c>
      <c r="R16" s="48">
        <v>0</v>
      </c>
      <c r="S16" s="48">
        <v>1</v>
      </c>
      <c r="T16" s="119">
        <v>1</v>
      </c>
      <c r="U16" s="48">
        <v>0</v>
      </c>
      <c r="V16" s="48">
        <v>0</v>
      </c>
      <c r="W16" s="119">
        <v>0</v>
      </c>
      <c r="X16" s="48">
        <v>0</v>
      </c>
      <c r="Y16" s="48">
        <v>1</v>
      </c>
      <c r="Z16" s="119">
        <v>1</v>
      </c>
      <c r="AA16" s="48">
        <v>0</v>
      </c>
    </row>
    <row r="17" spans="1:27">
      <c r="A17" s="124"/>
      <c r="B17" s="124"/>
      <c r="C17" s="124"/>
      <c r="D17" s="48">
        <v>13</v>
      </c>
      <c r="E17" s="120"/>
      <c r="F17" s="48">
        <v>0</v>
      </c>
      <c r="G17" s="48">
        <v>6</v>
      </c>
      <c r="H17" s="120"/>
      <c r="I17" s="48">
        <v>0</v>
      </c>
      <c r="J17" s="48">
        <v>4</v>
      </c>
      <c r="K17" s="120"/>
      <c r="L17" s="48">
        <v>0</v>
      </c>
      <c r="M17" s="48">
        <v>0</v>
      </c>
      <c r="N17" s="120"/>
      <c r="O17" s="48">
        <v>0</v>
      </c>
      <c r="P17" s="48">
        <v>1</v>
      </c>
      <c r="Q17" s="120"/>
      <c r="R17" s="48">
        <v>0</v>
      </c>
      <c r="S17" s="48">
        <v>1</v>
      </c>
      <c r="T17" s="120"/>
      <c r="U17" s="48">
        <v>0</v>
      </c>
      <c r="V17" s="48">
        <v>0</v>
      </c>
      <c r="W17" s="120"/>
      <c r="X17" s="48">
        <v>0</v>
      </c>
      <c r="Y17" s="48">
        <v>1</v>
      </c>
      <c r="Z17" s="120"/>
      <c r="AA17" s="48">
        <v>0</v>
      </c>
    </row>
    <row r="18" spans="1:27" ht="16.2" customHeight="1">
      <c r="A18" s="121" t="s">
        <v>98</v>
      </c>
      <c r="B18" s="121" t="s">
        <v>99</v>
      </c>
      <c r="C18" s="121" t="s">
        <v>77</v>
      </c>
      <c r="D18" s="47">
        <v>6</v>
      </c>
      <c r="E18" s="117">
        <v>1</v>
      </c>
      <c r="F18" s="47">
        <v>0</v>
      </c>
      <c r="G18" s="47">
        <v>1</v>
      </c>
      <c r="H18" s="117">
        <v>1</v>
      </c>
      <c r="I18" s="47">
        <v>0</v>
      </c>
      <c r="J18" s="47">
        <v>4</v>
      </c>
      <c r="K18" s="117">
        <v>1</v>
      </c>
      <c r="L18" s="47">
        <v>0</v>
      </c>
      <c r="M18" s="47">
        <v>0</v>
      </c>
      <c r="N18" s="117">
        <v>0</v>
      </c>
      <c r="O18" s="47">
        <v>0</v>
      </c>
      <c r="P18" s="47">
        <v>0</v>
      </c>
      <c r="Q18" s="117">
        <v>0</v>
      </c>
      <c r="R18" s="47">
        <v>0</v>
      </c>
      <c r="S18" s="47">
        <v>1</v>
      </c>
      <c r="T18" s="117">
        <v>1</v>
      </c>
      <c r="U18" s="47">
        <v>0</v>
      </c>
      <c r="V18" s="47">
        <v>0</v>
      </c>
      <c r="W18" s="117">
        <v>0</v>
      </c>
      <c r="X18" s="47">
        <v>0</v>
      </c>
      <c r="Y18" s="47">
        <v>0</v>
      </c>
      <c r="Z18" s="117">
        <v>0</v>
      </c>
      <c r="AA18" s="47">
        <v>0</v>
      </c>
    </row>
    <row r="19" spans="1:27">
      <c r="A19" s="122"/>
      <c r="B19" s="122"/>
      <c r="C19" s="122"/>
      <c r="D19" s="47">
        <v>6</v>
      </c>
      <c r="E19" s="118"/>
      <c r="F19" s="47">
        <v>0</v>
      </c>
      <c r="G19" s="47">
        <v>1</v>
      </c>
      <c r="H19" s="118"/>
      <c r="I19" s="47">
        <v>0</v>
      </c>
      <c r="J19" s="47">
        <v>4</v>
      </c>
      <c r="K19" s="118"/>
      <c r="L19" s="47">
        <v>0</v>
      </c>
      <c r="M19" s="47">
        <v>0</v>
      </c>
      <c r="N19" s="118"/>
      <c r="O19" s="47">
        <v>0</v>
      </c>
      <c r="P19" s="47">
        <v>0</v>
      </c>
      <c r="Q19" s="118"/>
      <c r="R19" s="47">
        <v>0</v>
      </c>
      <c r="S19" s="47">
        <v>1</v>
      </c>
      <c r="T19" s="118"/>
      <c r="U19" s="47">
        <v>0</v>
      </c>
      <c r="V19" s="47">
        <v>0</v>
      </c>
      <c r="W19" s="118"/>
      <c r="X19" s="47">
        <v>0</v>
      </c>
      <c r="Y19" s="47">
        <v>0</v>
      </c>
      <c r="Z19" s="118"/>
      <c r="AA19" s="47">
        <v>0</v>
      </c>
    </row>
    <row r="20" spans="1:27" ht="16.2" customHeight="1">
      <c r="A20" s="123" t="s">
        <v>98</v>
      </c>
      <c r="B20" s="123" t="s">
        <v>99</v>
      </c>
      <c r="C20" s="123" t="s">
        <v>12</v>
      </c>
      <c r="D20" s="48">
        <v>17</v>
      </c>
      <c r="E20" s="119">
        <v>1</v>
      </c>
      <c r="F20" s="48">
        <v>0</v>
      </c>
      <c r="G20" s="48">
        <v>5</v>
      </c>
      <c r="H20" s="119">
        <v>1</v>
      </c>
      <c r="I20" s="48">
        <v>0</v>
      </c>
      <c r="J20" s="48">
        <v>7</v>
      </c>
      <c r="K20" s="119">
        <v>1</v>
      </c>
      <c r="L20" s="48">
        <v>0</v>
      </c>
      <c r="M20" s="48">
        <v>1</v>
      </c>
      <c r="N20" s="119">
        <v>1</v>
      </c>
      <c r="O20" s="48">
        <v>0</v>
      </c>
      <c r="P20" s="48">
        <v>1</v>
      </c>
      <c r="Q20" s="119">
        <v>1</v>
      </c>
      <c r="R20" s="48">
        <v>0</v>
      </c>
      <c r="S20" s="48">
        <v>0</v>
      </c>
      <c r="T20" s="119">
        <v>0</v>
      </c>
      <c r="U20" s="48">
        <v>0</v>
      </c>
      <c r="V20" s="48">
        <v>1</v>
      </c>
      <c r="W20" s="119">
        <v>1</v>
      </c>
      <c r="X20" s="48">
        <v>0</v>
      </c>
      <c r="Y20" s="48">
        <v>2</v>
      </c>
      <c r="Z20" s="119">
        <v>1</v>
      </c>
      <c r="AA20" s="48">
        <v>0</v>
      </c>
    </row>
    <row r="21" spans="1:27">
      <c r="A21" s="124"/>
      <c r="B21" s="124"/>
      <c r="C21" s="124"/>
      <c r="D21" s="48">
        <v>17</v>
      </c>
      <c r="E21" s="120"/>
      <c r="F21" s="48">
        <v>0</v>
      </c>
      <c r="G21" s="48">
        <v>5</v>
      </c>
      <c r="H21" s="120"/>
      <c r="I21" s="48">
        <v>0</v>
      </c>
      <c r="J21" s="48">
        <v>7</v>
      </c>
      <c r="K21" s="120"/>
      <c r="L21" s="48">
        <v>0</v>
      </c>
      <c r="M21" s="48">
        <v>1</v>
      </c>
      <c r="N21" s="120"/>
      <c r="O21" s="48">
        <v>0</v>
      </c>
      <c r="P21" s="48">
        <v>1</v>
      </c>
      <c r="Q21" s="120"/>
      <c r="R21" s="48">
        <v>0</v>
      </c>
      <c r="S21" s="48">
        <v>0</v>
      </c>
      <c r="T21" s="120"/>
      <c r="U21" s="48">
        <v>0</v>
      </c>
      <c r="V21" s="48">
        <v>1</v>
      </c>
      <c r="W21" s="120"/>
      <c r="X21" s="48">
        <v>0</v>
      </c>
      <c r="Y21" s="48">
        <v>2</v>
      </c>
      <c r="Z21" s="120"/>
      <c r="AA21" s="48">
        <v>0</v>
      </c>
    </row>
    <row r="22" spans="1:27" ht="16.2" customHeight="1">
      <c r="A22" s="121" t="s">
        <v>98</v>
      </c>
      <c r="B22" s="121" t="s">
        <v>99</v>
      </c>
      <c r="C22" s="121" t="s">
        <v>18</v>
      </c>
      <c r="D22" s="47">
        <v>9</v>
      </c>
      <c r="E22" s="127">
        <v>0.88890000000000002</v>
      </c>
      <c r="F22" s="47">
        <v>0</v>
      </c>
      <c r="G22" s="47">
        <v>3</v>
      </c>
      <c r="H22" s="117">
        <v>1</v>
      </c>
      <c r="I22" s="47">
        <v>0</v>
      </c>
      <c r="J22" s="47">
        <v>1</v>
      </c>
      <c r="K22" s="117">
        <v>1</v>
      </c>
      <c r="L22" s="47">
        <v>0</v>
      </c>
      <c r="M22" s="47">
        <v>0</v>
      </c>
      <c r="N22" s="117">
        <v>0</v>
      </c>
      <c r="O22" s="47">
        <v>0</v>
      </c>
      <c r="P22" s="47">
        <v>2</v>
      </c>
      <c r="Q22" s="117">
        <v>1</v>
      </c>
      <c r="R22" s="47">
        <v>0</v>
      </c>
      <c r="S22" s="47">
        <v>0</v>
      </c>
      <c r="T22" s="117">
        <v>0</v>
      </c>
      <c r="U22" s="47">
        <v>0</v>
      </c>
      <c r="V22" s="47">
        <v>3</v>
      </c>
      <c r="W22" s="127">
        <v>0.66669999999999996</v>
      </c>
      <c r="X22" s="47">
        <v>0</v>
      </c>
      <c r="Y22" s="47">
        <v>0</v>
      </c>
      <c r="Z22" s="117">
        <v>0</v>
      </c>
      <c r="AA22" s="47">
        <v>0</v>
      </c>
    </row>
    <row r="23" spans="1:27">
      <c r="A23" s="122"/>
      <c r="B23" s="122"/>
      <c r="C23" s="122"/>
      <c r="D23" s="47">
        <v>8</v>
      </c>
      <c r="E23" s="128"/>
      <c r="F23" s="47">
        <v>1</v>
      </c>
      <c r="G23" s="47">
        <v>3</v>
      </c>
      <c r="H23" s="118"/>
      <c r="I23" s="47">
        <v>0</v>
      </c>
      <c r="J23" s="47">
        <v>1</v>
      </c>
      <c r="K23" s="118"/>
      <c r="L23" s="47">
        <v>0</v>
      </c>
      <c r="M23" s="47">
        <v>0</v>
      </c>
      <c r="N23" s="118"/>
      <c r="O23" s="47">
        <v>0</v>
      </c>
      <c r="P23" s="47">
        <v>2</v>
      </c>
      <c r="Q23" s="118"/>
      <c r="R23" s="47">
        <v>0</v>
      </c>
      <c r="S23" s="47">
        <v>0</v>
      </c>
      <c r="T23" s="118"/>
      <c r="U23" s="47">
        <v>0</v>
      </c>
      <c r="V23" s="47">
        <v>2</v>
      </c>
      <c r="W23" s="128"/>
      <c r="X23" s="47">
        <v>1</v>
      </c>
      <c r="Y23" s="47">
        <v>0</v>
      </c>
      <c r="Z23" s="118"/>
      <c r="AA23" s="47">
        <v>0</v>
      </c>
    </row>
    <row r="24" spans="1:27" ht="16.2" customHeight="1">
      <c r="A24" s="123" t="s">
        <v>98</v>
      </c>
      <c r="B24" s="123" t="s">
        <v>99</v>
      </c>
      <c r="C24" s="123" t="s">
        <v>15</v>
      </c>
      <c r="D24" s="48">
        <v>7</v>
      </c>
      <c r="E24" s="119">
        <v>1</v>
      </c>
      <c r="F24" s="48">
        <v>0</v>
      </c>
      <c r="G24" s="48">
        <v>0</v>
      </c>
      <c r="H24" s="119">
        <v>0</v>
      </c>
      <c r="I24" s="48">
        <v>0</v>
      </c>
      <c r="J24" s="48">
        <v>2</v>
      </c>
      <c r="K24" s="119">
        <v>1</v>
      </c>
      <c r="L24" s="48">
        <v>0</v>
      </c>
      <c r="M24" s="48">
        <v>0</v>
      </c>
      <c r="N24" s="119">
        <v>0</v>
      </c>
      <c r="O24" s="48">
        <v>0</v>
      </c>
      <c r="P24" s="48">
        <v>1</v>
      </c>
      <c r="Q24" s="119">
        <v>1</v>
      </c>
      <c r="R24" s="48">
        <v>0</v>
      </c>
      <c r="S24" s="48">
        <v>2</v>
      </c>
      <c r="T24" s="119">
        <v>1</v>
      </c>
      <c r="U24" s="48">
        <v>0</v>
      </c>
      <c r="V24" s="48">
        <v>2</v>
      </c>
      <c r="W24" s="119">
        <v>1</v>
      </c>
      <c r="X24" s="48">
        <v>0</v>
      </c>
      <c r="Y24" s="48">
        <v>0</v>
      </c>
      <c r="Z24" s="119">
        <v>0</v>
      </c>
      <c r="AA24" s="48">
        <v>0</v>
      </c>
    </row>
    <row r="25" spans="1:27">
      <c r="A25" s="124"/>
      <c r="B25" s="124"/>
      <c r="C25" s="124"/>
      <c r="D25" s="48">
        <v>7</v>
      </c>
      <c r="E25" s="120"/>
      <c r="F25" s="48">
        <v>0</v>
      </c>
      <c r="G25" s="48">
        <v>0</v>
      </c>
      <c r="H25" s="120"/>
      <c r="I25" s="48">
        <v>0</v>
      </c>
      <c r="J25" s="48">
        <v>2</v>
      </c>
      <c r="K25" s="120"/>
      <c r="L25" s="48">
        <v>0</v>
      </c>
      <c r="M25" s="48">
        <v>0</v>
      </c>
      <c r="N25" s="120"/>
      <c r="O25" s="48">
        <v>0</v>
      </c>
      <c r="P25" s="48">
        <v>1</v>
      </c>
      <c r="Q25" s="120"/>
      <c r="R25" s="48">
        <v>0</v>
      </c>
      <c r="S25" s="48">
        <v>2</v>
      </c>
      <c r="T25" s="120"/>
      <c r="U25" s="48">
        <v>0</v>
      </c>
      <c r="V25" s="48">
        <v>2</v>
      </c>
      <c r="W25" s="120"/>
      <c r="X25" s="48">
        <v>0</v>
      </c>
      <c r="Y25" s="48">
        <v>0</v>
      </c>
      <c r="Z25" s="120"/>
      <c r="AA25" s="48">
        <v>0</v>
      </c>
    </row>
    <row r="26" spans="1:27" ht="16.2" customHeight="1">
      <c r="A26" s="121" t="s">
        <v>98</v>
      </c>
      <c r="B26" s="121" t="s">
        <v>99</v>
      </c>
      <c r="C26" s="121" t="s">
        <v>17</v>
      </c>
      <c r="D26" s="47">
        <v>9</v>
      </c>
      <c r="E26" s="117">
        <v>1</v>
      </c>
      <c r="F26" s="47">
        <v>0</v>
      </c>
      <c r="G26" s="47">
        <v>3</v>
      </c>
      <c r="H26" s="117">
        <v>1</v>
      </c>
      <c r="I26" s="47">
        <v>0</v>
      </c>
      <c r="J26" s="47">
        <v>2</v>
      </c>
      <c r="K26" s="117">
        <v>1</v>
      </c>
      <c r="L26" s="47">
        <v>0</v>
      </c>
      <c r="M26" s="47">
        <v>0</v>
      </c>
      <c r="N26" s="117">
        <v>0</v>
      </c>
      <c r="O26" s="47">
        <v>0</v>
      </c>
      <c r="P26" s="47">
        <v>1</v>
      </c>
      <c r="Q26" s="117">
        <v>1</v>
      </c>
      <c r="R26" s="47">
        <v>0</v>
      </c>
      <c r="S26" s="47">
        <v>2</v>
      </c>
      <c r="T26" s="117">
        <v>1</v>
      </c>
      <c r="U26" s="47">
        <v>0</v>
      </c>
      <c r="V26" s="47">
        <v>1</v>
      </c>
      <c r="W26" s="117">
        <v>1</v>
      </c>
      <c r="X26" s="47">
        <v>0</v>
      </c>
      <c r="Y26" s="47">
        <v>0</v>
      </c>
      <c r="Z26" s="117">
        <v>0</v>
      </c>
      <c r="AA26" s="47">
        <v>0</v>
      </c>
    </row>
    <row r="27" spans="1:27">
      <c r="A27" s="122"/>
      <c r="B27" s="122"/>
      <c r="C27" s="122"/>
      <c r="D27" s="47">
        <v>9</v>
      </c>
      <c r="E27" s="118"/>
      <c r="F27" s="47">
        <v>0</v>
      </c>
      <c r="G27" s="47">
        <v>3</v>
      </c>
      <c r="H27" s="118"/>
      <c r="I27" s="47">
        <v>0</v>
      </c>
      <c r="J27" s="47">
        <v>2</v>
      </c>
      <c r="K27" s="118"/>
      <c r="L27" s="47">
        <v>0</v>
      </c>
      <c r="M27" s="47">
        <v>0</v>
      </c>
      <c r="N27" s="118"/>
      <c r="O27" s="47">
        <v>0</v>
      </c>
      <c r="P27" s="47">
        <v>1</v>
      </c>
      <c r="Q27" s="118"/>
      <c r="R27" s="47">
        <v>0</v>
      </c>
      <c r="S27" s="47">
        <v>2</v>
      </c>
      <c r="T27" s="118"/>
      <c r="U27" s="47">
        <v>0</v>
      </c>
      <c r="V27" s="47">
        <v>1</v>
      </c>
      <c r="W27" s="118"/>
      <c r="X27" s="47">
        <v>0</v>
      </c>
      <c r="Y27" s="47">
        <v>0</v>
      </c>
      <c r="Z27" s="118"/>
      <c r="AA27" s="47">
        <v>0</v>
      </c>
    </row>
    <row r="28" spans="1:27" ht="16.2" customHeight="1">
      <c r="A28" s="123" t="s">
        <v>98</v>
      </c>
      <c r="B28" s="123" t="s">
        <v>99</v>
      </c>
      <c r="C28" s="123" t="s">
        <v>16</v>
      </c>
      <c r="D28" s="48">
        <v>12</v>
      </c>
      <c r="E28" s="119">
        <v>1</v>
      </c>
      <c r="F28" s="48">
        <v>0</v>
      </c>
      <c r="G28" s="48">
        <v>5</v>
      </c>
      <c r="H28" s="119">
        <v>1</v>
      </c>
      <c r="I28" s="48">
        <v>0</v>
      </c>
      <c r="J28" s="48">
        <v>4</v>
      </c>
      <c r="K28" s="119">
        <v>1</v>
      </c>
      <c r="L28" s="48">
        <v>0</v>
      </c>
      <c r="M28" s="48">
        <v>1</v>
      </c>
      <c r="N28" s="119">
        <v>1</v>
      </c>
      <c r="O28" s="48">
        <v>0</v>
      </c>
      <c r="P28" s="48">
        <v>1</v>
      </c>
      <c r="Q28" s="119">
        <v>1</v>
      </c>
      <c r="R28" s="48">
        <v>0</v>
      </c>
      <c r="S28" s="48">
        <v>1</v>
      </c>
      <c r="T28" s="119">
        <v>1</v>
      </c>
      <c r="U28" s="48">
        <v>0</v>
      </c>
      <c r="V28" s="48">
        <v>0</v>
      </c>
      <c r="W28" s="119">
        <v>0</v>
      </c>
      <c r="X28" s="48">
        <v>0</v>
      </c>
      <c r="Y28" s="48">
        <v>0</v>
      </c>
      <c r="Z28" s="119">
        <v>0</v>
      </c>
      <c r="AA28" s="48">
        <v>0</v>
      </c>
    </row>
    <row r="29" spans="1:27">
      <c r="A29" s="124"/>
      <c r="B29" s="124"/>
      <c r="C29" s="124"/>
      <c r="D29" s="48">
        <v>12</v>
      </c>
      <c r="E29" s="120"/>
      <c r="F29" s="48">
        <v>0</v>
      </c>
      <c r="G29" s="48">
        <v>5</v>
      </c>
      <c r="H29" s="120"/>
      <c r="I29" s="48">
        <v>0</v>
      </c>
      <c r="J29" s="48">
        <v>4</v>
      </c>
      <c r="K29" s="120"/>
      <c r="L29" s="48">
        <v>0</v>
      </c>
      <c r="M29" s="48">
        <v>1</v>
      </c>
      <c r="N29" s="120"/>
      <c r="O29" s="48">
        <v>0</v>
      </c>
      <c r="P29" s="48">
        <v>1</v>
      </c>
      <c r="Q29" s="120"/>
      <c r="R29" s="48">
        <v>0</v>
      </c>
      <c r="S29" s="48">
        <v>1</v>
      </c>
      <c r="T29" s="120"/>
      <c r="U29" s="48">
        <v>0</v>
      </c>
      <c r="V29" s="48">
        <v>0</v>
      </c>
      <c r="W29" s="120"/>
      <c r="X29" s="48">
        <v>0</v>
      </c>
      <c r="Y29" s="48">
        <v>0</v>
      </c>
      <c r="Z29" s="120"/>
      <c r="AA29" s="48">
        <v>0</v>
      </c>
    </row>
    <row r="30" spans="1:27" ht="16.2" customHeight="1">
      <c r="A30" s="121" t="s">
        <v>98</v>
      </c>
      <c r="B30" s="121" t="s">
        <v>99</v>
      </c>
      <c r="C30" s="121" t="s">
        <v>100</v>
      </c>
      <c r="D30" s="47">
        <v>0</v>
      </c>
      <c r="E30" s="117">
        <v>0</v>
      </c>
      <c r="F30" s="47">
        <v>0</v>
      </c>
      <c r="G30" s="47">
        <v>0</v>
      </c>
      <c r="H30" s="117">
        <v>0</v>
      </c>
      <c r="I30" s="47">
        <v>0</v>
      </c>
      <c r="J30" s="47">
        <v>0</v>
      </c>
      <c r="K30" s="117">
        <v>0</v>
      </c>
      <c r="L30" s="47">
        <v>0</v>
      </c>
      <c r="M30" s="47">
        <v>0</v>
      </c>
      <c r="N30" s="117">
        <v>0</v>
      </c>
      <c r="O30" s="47">
        <v>0</v>
      </c>
      <c r="P30" s="47">
        <v>0</v>
      </c>
      <c r="Q30" s="117">
        <v>0</v>
      </c>
      <c r="R30" s="47">
        <v>0</v>
      </c>
      <c r="S30" s="47">
        <v>0</v>
      </c>
      <c r="T30" s="117">
        <v>0</v>
      </c>
      <c r="U30" s="47">
        <v>0</v>
      </c>
      <c r="V30" s="47">
        <v>0</v>
      </c>
      <c r="W30" s="117">
        <v>0</v>
      </c>
      <c r="X30" s="47">
        <v>0</v>
      </c>
      <c r="Y30" s="47">
        <v>0</v>
      </c>
      <c r="Z30" s="117">
        <v>0</v>
      </c>
      <c r="AA30" s="47">
        <v>0</v>
      </c>
    </row>
    <row r="31" spans="1:27">
      <c r="A31" s="122"/>
      <c r="B31" s="122"/>
      <c r="C31" s="122"/>
      <c r="D31" s="47">
        <v>0</v>
      </c>
      <c r="E31" s="118"/>
      <c r="F31" s="47">
        <v>0</v>
      </c>
      <c r="G31" s="47">
        <v>0</v>
      </c>
      <c r="H31" s="118"/>
      <c r="I31" s="47">
        <v>0</v>
      </c>
      <c r="J31" s="47">
        <v>0</v>
      </c>
      <c r="K31" s="118"/>
      <c r="L31" s="47">
        <v>0</v>
      </c>
      <c r="M31" s="47">
        <v>0</v>
      </c>
      <c r="N31" s="118"/>
      <c r="O31" s="47">
        <v>0</v>
      </c>
      <c r="P31" s="47">
        <v>0</v>
      </c>
      <c r="Q31" s="118"/>
      <c r="R31" s="47">
        <v>0</v>
      </c>
      <c r="S31" s="47">
        <v>0</v>
      </c>
      <c r="T31" s="118"/>
      <c r="U31" s="47">
        <v>0</v>
      </c>
      <c r="V31" s="47">
        <v>0</v>
      </c>
      <c r="W31" s="118"/>
      <c r="X31" s="47">
        <v>0</v>
      </c>
      <c r="Y31" s="47">
        <v>0</v>
      </c>
      <c r="Z31" s="118"/>
      <c r="AA31" s="47">
        <v>0</v>
      </c>
    </row>
    <row r="32" spans="1:27" ht="16.2" customHeight="1">
      <c r="A32" s="123" t="s">
        <v>98</v>
      </c>
      <c r="B32" s="123" t="s">
        <v>101</v>
      </c>
      <c r="C32" s="123" t="s">
        <v>25</v>
      </c>
      <c r="D32" s="48">
        <v>9</v>
      </c>
      <c r="E32" s="119">
        <v>1</v>
      </c>
      <c r="F32" s="48">
        <v>0</v>
      </c>
      <c r="G32" s="48">
        <v>4</v>
      </c>
      <c r="H32" s="119">
        <v>1</v>
      </c>
      <c r="I32" s="48">
        <v>0</v>
      </c>
      <c r="J32" s="48">
        <v>0</v>
      </c>
      <c r="K32" s="119">
        <v>0</v>
      </c>
      <c r="L32" s="48">
        <v>0</v>
      </c>
      <c r="M32" s="48">
        <v>0</v>
      </c>
      <c r="N32" s="119">
        <v>0</v>
      </c>
      <c r="O32" s="48">
        <v>0</v>
      </c>
      <c r="P32" s="48">
        <v>2</v>
      </c>
      <c r="Q32" s="119">
        <v>1</v>
      </c>
      <c r="R32" s="48">
        <v>0</v>
      </c>
      <c r="S32" s="48">
        <v>1</v>
      </c>
      <c r="T32" s="119">
        <v>1</v>
      </c>
      <c r="U32" s="48">
        <v>0</v>
      </c>
      <c r="V32" s="48">
        <v>2</v>
      </c>
      <c r="W32" s="119">
        <v>1</v>
      </c>
      <c r="X32" s="48">
        <v>0</v>
      </c>
      <c r="Y32" s="48">
        <v>0</v>
      </c>
      <c r="Z32" s="119">
        <v>0</v>
      </c>
      <c r="AA32" s="48">
        <v>0</v>
      </c>
    </row>
    <row r="33" spans="1:27">
      <c r="A33" s="124"/>
      <c r="B33" s="124"/>
      <c r="C33" s="124"/>
      <c r="D33" s="48">
        <v>9</v>
      </c>
      <c r="E33" s="120"/>
      <c r="F33" s="48">
        <v>0</v>
      </c>
      <c r="G33" s="48">
        <v>4</v>
      </c>
      <c r="H33" s="120"/>
      <c r="I33" s="48">
        <v>0</v>
      </c>
      <c r="J33" s="48">
        <v>0</v>
      </c>
      <c r="K33" s="120"/>
      <c r="L33" s="48">
        <v>0</v>
      </c>
      <c r="M33" s="48">
        <v>0</v>
      </c>
      <c r="N33" s="120"/>
      <c r="O33" s="48">
        <v>0</v>
      </c>
      <c r="P33" s="48">
        <v>2</v>
      </c>
      <c r="Q33" s="120"/>
      <c r="R33" s="48">
        <v>0</v>
      </c>
      <c r="S33" s="48">
        <v>1</v>
      </c>
      <c r="T33" s="120"/>
      <c r="U33" s="48">
        <v>0</v>
      </c>
      <c r="V33" s="48">
        <v>2</v>
      </c>
      <c r="W33" s="120"/>
      <c r="X33" s="48">
        <v>0</v>
      </c>
      <c r="Y33" s="48">
        <v>0</v>
      </c>
      <c r="Z33" s="120"/>
      <c r="AA33" s="48">
        <v>0</v>
      </c>
    </row>
    <row r="34" spans="1:27" ht="16.2" customHeight="1">
      <c r="A34" s="121" t="s">
        <v>98</v>
      </c>
      <c r="B34" s="121" t="s">
        <v>101</v>
      </c>
      <c r="C34" s="121" t="s">
        <v>23</v>
      </c>
      <c r="D34" s="47">
        <v>9</v>
      </c>
      <c r="E34" s="117">
        <v>1</v>
      </c>
      <c r="F34" s="47">
        <v>0</v>
      </c>
      <c r="G34" s="47">
        <v>1</v>
      </c>
      <c r="H34" s="117">
        <v>1</v>
      </c>
      <c r="I34" s="47">
        <v>0</v>
      </c>
      <c r="J34" s="47">
        <v>4</v>
      </c>
      <c r="K34" s="117">
        <v>1</v>
      </c>
      <c r="L34" s="47">
        <v>0</v>
      </c>
      <c r="M34" s="47">
        <v>0</v>
      </c>
      <c r="N34" s="117">
        <v>0</v>
      </c>
      <c r="O34" s="47">
        <v>0</v>
      </c>
      <c r="P34" s="47">
        <v>3</v>
      </c>
      <c r="Q34" s="117">
        <v>1</v>
      </c>
      <c r="R34" s="47">
        <v>0</v>
      </c>
      <c r="S34" s="47">
        <v>0</v>
      </c>
      <c r="T34" s="117">
        <v>0</v>
      </c>
      <c r="U34" s="47">
        <v>0</v>
      </c>
      <c r="V34" s="47">
        <v>1</v>
      </c>
      <c r="W34" s="117">
        <v>1</v>
      </c>
      <c r="X34" s="47">
        <v>0</v>
      </c>
      <c r="Y34" s="47">
        <v>0</v>
      </c>
      <c r="Z34" s="117">
        <v>0</v>
      </c>
      <c r="AA34" s="47">
        <v>0</v>
      </c>
    </row>
    <row r="35" spans="1:27">
      <c r="A35" s="122"/>
      <c r="B35" s="122"/>
      <c r="C35" s="122"/>
      <c r="D35" s="47">
        <v>9</v>
      </c>
      <c r="E35" s="118"/>
      <c r="F35" s="47">
        <v>0</v>
      </c>
      <c r="G35" s="47">
        <v>1</v>
      </c>
      <c r="H35" s="118"/>
      <c r="I35" s="47">
        <v>0</v>
      </c>
      <c r="J35" s="47">
        <v>4</v>
      </c>
      <c r="K35" s="118"/>
      <c r="L35" s="47">
        <v>0</v>
      </c>
      <c r="M35" s="47">
        <v>0</v>
      </c>
      <c r="N35" s="118"/>
      <c r="O35" s="47">
        <v>0</v>
      </c>
      <c r="P35" s="47">
        <v>3</v>
      </c>
      <c r="Q35" s="118"/>
      <c r="R35" s="47">
        <v>0</v>
      </c>
      <c r="S35" s="47">
        <v>0</v>
      </c>
      <c r="T35" s="118"/>
      <c r="U35" s="47">
        <v>0</v>
      </c>
      <c r="V35" s="47">
        <v>1</v>
      </c>
      <c r="W35" s="118"/>
      <c r="X35" s="47">
        <v>0</v>
      </c>
      <c r="Y35" s="47">
        <v>0</v>
      </c>
      <c r="Z35" s="118"/>
      <c r="AA35" s="47">
        <v>0</v>
      </c>
    </row>
    <row r="36" spans="1:27" ht="16.2" customHeight="1">
      <c r="A36" s="123" t="s">
        <v>98</v>
      </c>
      <c r="B36" s="123" t="s">
        <v>101</v>
      </c>
      <c r="C36" s="123" t="s">
        <v>26</v>
      </c>
      <c r="D36" s="48">
        <v>4</v>
      </c>
      <c r="E36" s="119">
        <v>1</v>
      </c>
      <c r="F36" s="48">
        <v>0</v>
      </c>
      <c r="G36" s="48">
        <v>2</v>
      </c>
      <c r="H36" s="119">
        <v>1</v>
      </c>
      <c r="I36" s="48">
        <v>0</v>
      </c>
      <c r="J36" s="48">
        <v>1</v>
      </c>
      <c r="K36" s="119">
        <v>1</v>
      </c>
      <c r="L36" s="48">
        <v>0</v>
      </c>
      <c r="M36" s="48">
        <v>0</v>
      </c>
      <c r="N36" s="119">
        <v>0</v>
      </c>
      <c r="O36" s="48">
        <v>0</v>
      </c>
      <c r="P36" s="48">
        <v>1</v>
      </c>
      <c r="Q36" s="119">
        <v>1</v>
      </c>
      <c r="R36" s="48">
        <v>0</v>
      </c>
      <c r="S36" s="48">
        <v>0</v>
      </c>
      <c r="T36" s="119">
        <v>0</v>
      </c>
      <c r="U36" s="48">
        <v>0</v>
      </c>
      <c r="V36" s="48">
        <v>0</v>
      </c>
      <c r="W36" s="119">
        <v>0</v>
      </c>
      <c r="X36" s="48">
        <v>0</v>
      </c>
      <c r="Y36" s="48">
        <v>0</v>
      </c>
      <c r="Z36" s="119">
        <v>0</v>
      </c>
      <c r="AA36" s="48">
        <v>0</v>
      </c>
    </row>
    <row r="37" spans="1:27">
      <c r="A37" s="124"/>
      <c r="B37" s="124"/>
      <c r="C37" s="124"/>
      <c r="D37" s="48">
        <v>4</v>
      </c>
      <c r="E37" s="120"/>
      <c r="F37" s="48">
        <v>0</v>
      </c>
      <c r="G37" s="48">
        <v>2</v>
      </c>
      <c r="H37" s="120"/>
      <c r="I37" s="48">
        <v>0</v>
      </c>
      <c r="J37" s="48">
        <v>1</v>
      </c>
      <c r="K37" s="120"/>
      <c r="L37" s="48">
        <v>0</v>
      </c>
      <c r="M37" s="48">
        <v>0</v>
      </c>
      <c r="N37" s="120"/>
      <c r="O37" s="48">
        <v>0</v>
      </c>
      <c r="P37" s="48">
        <v>1</v>
      </c>
      <c r="Q37" s="120"/>
      <c r="R37" s="48">
        <v>0</v>
      </c>
      <c r="S37" s="48">
        <v>0</v>
      </c>
      <c r="T37" s="120"/>
      <c r="U37" s="48">
        <v>0</v>
      </c>
      <c r="V37" s="48">
        <v>0</v>
      </c>
      <c r="W37" s="120"/>
      <c r="X37" s="48">
        <v>0</v>
      </c>
      <c r="Y37" s="48">
        <v>0</v>
      </c>
      <c r="Z37" s="120"/>
      <c r="AA37" s="48">
        <v>0</v>
      </c>
    </row>
    <row r="38" spans="1:27" ht="16.2" customHeight="1">
      <c r="A38" s="121" t="s">
        <v>98</v>
      </c>
      <c r="B38" s="121" t="s">
        <v>101</v>
      </c>
      <c r="C38" s="121" t="s">
        <v>20</v>
      </c>
      <c r="D38" s="47">
        <v>4</v>
      </c>
      <c r="E38" s="117">
        <v>1</v>
      </c>
      <c r="F38" s="47">
        <v>0</v>
      </c>
      <c r="G38" s="47">
        <v>2</v>
      </c>
      <c r="H38" s="117">
        <v>1</v>
      </c>
      <c r="I38" s="47">
        <v>0</v>
      </c>
      <c r="J38" s="47">
        <v>1</v>
      </c>
      <c r="K38" s="117">
        <v>1</v>
      </c>
      <c r="L38" s="47">
        <v>0</v>
      </c>
      <c r="M38" s="47">
        <v>0</v>
      </c>
      <c r="N38" s="117">
        <v>0</v>
      </c>
      <c r="O38" s="47">
        <v>0</v>
      </c>
      <c r="P38" s="47">
        <v>0</v>
      </c>
      <c r="Q38" s="117">
        <v>0</v>
      </c>
      <c r="R38" s="47">
        <v>0</v>
      </c>
      <c r="S38" s="47">
        <v>0</v>
      </c>
      <c r="T38" s="117">
        <v>0</v>
      </c>
      <c r="U38" s="47">
        <v>0</v>
      </c>
      <c r="V38" s="47">
        <v>1</v>
      </c>
      <c r="W38" s="117">
        <v>1</v>
      </c>
      <c r="X38" s="47">
        <v>0</v>
      </c>
      <c r="Y38" s="47">
        <v>0</v>
      </c>
      <c r="Z38" s="117">
        <v>0</v>
      </c>
      <c r="AA38" s="47">
        <v>0</v>
      </c>
    </row>
    <row r="39" spans="1:27">
      <c r="A39" s="122"/>
      <c r="B39" s="122"/>
      <c r="C39" s="122"/>
      <c r="D39" s="47">
        <v>4</v>
      </c>
      <c r="E39" s="118"/>
      <c r="F39" s="47">
        <v>0</v>
      </c>
      <c r="G39" s="47">
        <v>2</v>
      </c>
      <c r="H39" s="118"/>
      <c r="I39" s="47">
        <v>0</v>
      </c>
      <c r="J39" s="47">
        <v>1</v>
      </c>
      <c r="K39" s="118"/>
      <c r="L39" s="47">
        <v>0</v>
      </c>
      <c r="M39" s="47">
        <v>0</v>
      </c>
      <c r="N39" s="118"/>
      <c r="O39" s="47">
        <v>0</v>
      </c>
      <c r="P39" s="47">
        <v>0</v>
      </c>
      <c r="Q39" s="118"/>
      <c r="R39" s="47">
        <v>0</v>
      </c>
      <c r="S39" s="47">
        <v>0</v>
      </c>
      <c r="T39" s="118"/>
      <c r="U39" s="47">
        <v>0</v>
      </c>
      <c r="V39" s="47">
        <v>1</v>
      </c>
      <c r="W39" s="118"/>
      <c r="X39" s="47">
        <v>0</v>
      </c>
      <c r="Y39" s="47">
        <v>0</v>
      </c>
      <c r="Z39" s="118"/>
      <c r="AA39" s="47">
        <v>0</v>
      </c>
    </row>
    <row r="40" spans="1:27" ht="16.2" customHeight="1">
      <c r="A40" s="123" t="s">
        <v>98</v>
      </c>
      <c r="B40" s="123" t="s">
        <v>101</v>
      </c>
      <c r="C40" s="123" t="s">
        <v>37</v>
      </c>
      <c r="D40" s="48">
        <v>9</v>
      </c>
      <c r="E40" s="119">
        <v>1</v>
      </c>
      <c r="F40" s="48">
        <v>0</v>
      </c>
      <c r="G40" s="48">
        <v>3</v>
      </c>
      <c r="H40" s="119">
        <v>1</v>
      </c>
      <c r="I40" s="48">
        <v>0</v>
      </c>
      <c r="J40" s="48">
        <v>1</v>
      </c>
      <c r="K40" s="119">
        <v>1</v>
      </c>
      <c r="L40" s="48">
        <v>0</v>
      </c>
      <c r="M40" s="48">
        <v>0</v>
      </c>
      <c r="N40" s="119">
        <v>0</v>
      </c>
      <c r="O40" s="48">
        <v>0</v>
      </c>
      <c r="P40" s="48">
        <v>3</v>
      </c>
      <c r="Q40" s="119">
        <v>1</v>
      </c>
      <c r="R40" s="48">
        <v>0</v>
      </c>
      <c r="S40" s="48">
        <v>1</v>
      </c>
      <c r="T40" s="119">
        <v>1</v>
      </c>
      <c r="U40" s="48">
        <v>0</v>
      </c>
      <c r="V40" s="48">
        <v>1</v>
      </c>
      <c r="W40" s="119">
        <v>1</v>
      </c>
      <c r="X40" s="48">
        <v>0</v>
      </c>
      <c r="Y40" s="48">
        <v>0</v>
      </c>
      <c r="Z40" s="119">
        <v>0</v>
      </c>
      <c r="AA40" s="48">
        <v>0</v>
      </c>
    </row>
    <row r="41" spans="1:27">
      <c r="A41" s="124"/>
      <c r="B41" s="124"/>
      <c r="C41" s="124"/>
      <c r="D41" s="48">
        <v>9</v>
      </c>
      <c r="E41" s="120"/>
      <c r="F41" s="48">
        <v>0</v>
      </c>
      <c r="G41" s="48">
        <v>3</v>
      </c>
      <c r="H41" s="120"/>
      <c r="I41" s="48">
        <v>0</v>
      </c>
      <c r="J41" s="48">
        <v>1</v>
      </c>
      <c r="K41" s="120"/>
      <c r="L41" s="48">
        <v>0</v>
      </c>
      <c r="M41" s="48">
        <v>0</v>
      </c>
      <c r="N41" s="120"/>
      <c r="O41" s="48">
        <v>0</v>
      </c>
      <c r="P41" s="48">
        <v>3</v>
      </c>
      <c r="Q41" s="120"/>
      <c r="R41" s="48">
        <v>0</v>
      </c>
      <c r="S41" s="48">
        <v>1</v>
      </c>
      <c r="T41" s="120"/>
      <c r="U41" s="48">
        <v>0</v>
      </c>
      <c r="V41" s="48">
        <v>1</v>
      </c>
      <c r="W41" s="120"/>
      <c r="X41" s="48">
        <v>0</v>
      </c>
      <c r="Y41" s="48">
        <v>0</v>
      </c>
      <c r="Z41" s="120"/>
      <c r="AA41" s="48">
        <v>0</v>
      </c>
    </row>
    <row r="42" spans="1:27" ht="16.2" customHeight="1">
      <c r="A42" s="121" t="s">
        <v>98</v>
      </c>
      <c r="B42" s="121" t="s">
        <v>101</v>
      </c>
      <c r="C42" s="121" t="s">
        <v>21</v>
      </c>
      <c r="D42" s="47">
        <v>2</v>
      </c>
      <c r="E42" s="117">
        <v>1</v>
      </c>
      <c r="F42" s="47">
        <v>0</v>
      </c>
      <c r="G42" s="47">
        <v>2</v>
      </c>
      <c r="H42" s="117">
        <v>1</v>
      </c>
      <c r="I42" s="47">
        <v>0</v>
      </c>
      <c r="J42" s="47">
        <v>0</v>
      </c>
      <c r="K42" s="117">
        <v>0</v>
      </c>
      <c r="L42" s="47">
        <v>0</v>
      </c>
      <c r="M42" s="47">
        <v>0</v>
      </c>
      <c r="N42" s="117">
        <v>0</v>
      </c>
      <c r="O42" s="47">
        <v>0</v>
      </c>
      <c r="P42" s="47">
        <v>0</v>
      </c>
      <c r="Q42" s="117">
        <v>0</v>
      </c>
      <c r="R42" s="47">
        <v>0</v>
      </c>
      <c r="S42" s="47">
        <v>0</v>
      </c>
      <c r="T42" s="117">
        <v>0</v>
      </c>
      <c r="U42" s="47">
        <v>0</v>
      </c>
      <c r="V42" s="47">
        <v>0</v>
      </c>
      <c r="W42" s="117">
        <v>0</v>
      </c>
      <c r="X42" s="47">
        <v>0</v>
      </c>
      <c r="Y42" s="47">
        <v>0</v>
      </c>
      <c r="Z42" s="117">
        <v>0</v>
      </c>
      <c r="AA42" s="47">
        <v>0</v>
      </c>
    </row>
    <row r="43" spans="1:27">
      <c r="A43" s="122"/>
      <c r="B43" s="122"/>
      <c r="C43" s="122"/>
      <c r="D43" s="47">
        <v>2</v>
      </c>
      <c r="E43" s="118"/>
      <c r="F43" s="47">
        <v>0</v>
      </c>
      <c r="G43" s="47">
        <v>2</v>
      </c>
      <c r="H43" s="118"/>
      <c r="I43" s="47">
        <v>0</v>
      </c>
      <c r="J43" s="47">
        <v>0</v>
      </c>
      <c r="K43" s="118"/>
      <c r="L43" s="47">
        <v>0</v>
      </c>
      <c r="M43" s="47">
        <v>0</v>
      </c>
      <c r="N43" s="118"/>
      <c r="O43" s="47">
        <v>0</v>
      </c>
      <c r="P43" s="47">
        <v>0</v>
      </c>
      <c r="Q43" s="118"/>
      <c r="R43" s="47">
        <v>0</v>
      </c>
      <c r="S43" s="47">
        <v>0</v>
      </c>
      <c r="T43" s="118"/>
      <c r="U43" s="47">
        <v>0</v>
      </c>
      <c r="V43" s="47">
        <v>0</v>
      </c>
      <c r="W43" s="118"/>
      <c r="X43" s="47">
        <v>0</v>
      </c>
      <c r="Y43" s="47">
        <v>0</v>
      </c>
      <c r="Z43" s="118"/>
      <c r="AA43" s="47">
        <v>0</v>
      </c>
    </row>
    <row r="44" spans="1:27" ht="16.2" customHeight="1">
      <c r="A44" s="123" t="s">
        <v>98</v>
      </c>
      <c r="B44" s="123" t="s">
        <v>101</v>
      </c>
      <c r="C44" s="123" t="s">
        <v>22</v>
      </c>
      <c r="D44" s="48">
        <v>20</v>
      </c>
      <c r="E44" s="119">
        <v>1</v>
      </c>
      <c r="F44" s="48">
        <v>0</v>
      </c>
      <c r="G44" s="48">
        <v>9</v>
      </c>
      <c r="H44" s="119">
        <v>1</v>
      </c>
      <c r="I44" s="48">
        <v>0</v>
      </c>
      <c r="J44" s="48">
        <v>8</v>
      </c>
      <c r="K44" s="119">
        <v>1</v>
      </c>
      <c r="L44" s="48">
        <v>0</v>
      </c>
      <c r="M44" s="48">
        <v>0</v>
      </c>
      <c r="N44" s="119">
        <v>0</v>
      </c>
      <c r="O44" s="48">
        <v>0</v>
      </c>
      <c r="P44" s="48">
        <v>1</v>
      </c>
      <c r="Q44" s="119">
        <v>1</v>
      </c>
      <c r="R44" s="48">
        <v>0</v>
      </c>
      <c r="S44" s="48">
        <v>1</v>
      </c>
      <c r="T44" s="119">
        <v>1</v>
      </c>
      <c r="U44" s="48">
        <v>0</v>
      </c>
      <c r="V44" s="48">
        <v>1</v>
      </c>
      <c r="W44" s="119">
        <v>1</v>
      </c>
      <c r="X44" s="48">
        <v>0</v>
      </c>
      <c r="Y44" s="48">
        <v>0</v>
      </c>
      <c r="Z44" s="119">
        <v>0</v>
      </c>
      <c r="AA44" s="48">
        <v>0</v>
      </c>
    </row>
    <row r="45" spans="1:27">
      <c r="A45" s="124"/>
      <c r="B45" s="124"/>
      <c r="C45" s="124"/>
      <c r="D45" s="48">
        <v>20</v>
      </c>
      <c r="E45" s="120"/>
      <c r="F45" s="48">
        <v>0</v>
      </c>
      <c r="G45" s="48">
        <v>9</v>
      </c>
      <c r="H45" s="120"/>
      <c r="I45" s="48">
        <v>0</v>
      </c>
      <c r="J45" s="48">
        <v>8</v>
      </c>
      <c r="K45" s="120"/>
      <c r="L45" s="48">
        <v>0</v>
      </c>
      <c r="M45" s="48">
        <v>0</v>
      </c>
      <c r="N45" s="120"/>
      <c r="O45" s="48">
        <v>0</v>
      </c>
      <c r="P45" s="48">
        <v>1</v>
      </c>
      <c r="Q45" s="120"/>
      <c r="R45" s="48">
        <v>0</v>
      </c>
      <c r="S45" s="48">
        <v>1</v>
      </c>
      <c r="T45" s="120"/>
      <c r="U45" s="48">
        <v>0</v>
      </c>
      <c r="V45" s="48">
        <v>1</v>
      </c>
      <c r="W45" s="120"/>
      <c r="X45" s="48">
        <v>0</v>
      </c>
      <c r="Y45" s="48">
        <v>0</v>
      </c>
      <c r="Z45" s="120"/>
      <c r="AA45" s="48">
        <v>0</v>
      </c>
    </row>
    <row r="46" spans="1:27" ht="16.2" customHeight="1">
      <c r="A46" s="121" t="s">
        <v>98</v>
      </c>
      <c r="B46" s="121" t="s">
        <v>101</v>
      </c>
      <c r="C46" s="121" t="s">
        <v>24</v>
      </c>
      <c r="D46" s="47">
        <v>6</v>
      </c>
      <c r="E46" s="117">
        <v>1</v>
      </c>
      <c r="F46" s="47">
        <v>0</v>
      </c>
      <c r="G46" s="47">
        <v>3</v>
      </c>
      <c r="H46" s="117">
        <v>1</v>
      </c>
      <c r="I46" s="47">
        <v>0</v>
      </c>
      <c r="J46" s="47">
        <v>3</v>
      </c>
      <c r="K46" s="117">
        <v>1</v>
      </c>
      <c r="L46" s="47">
        <v>0</v>
      </c>
      <c r="M46" s="47">
        <v>0</v>
      </c>
      <c r="N46" s="117">
        <v>0</v>
      </c>
      <c r="O46" s="47">
        <v>0</v>
      </c>
      <c r="P46" s="47">
        <v>0</v>
      </c>
      <c r="Q46" s="117">
        <v>0</v>
      </c>
      <c r="R46" s="47">
        <v>0</v>
      </c>
      <c r="S46" s="47">
        <v>0</v>
      </c>
      <c r="T46" s="117">
        <v>0</v>
      </c>
      <c r="U46" s="47">
        <v>0</v>
      </c>
      <c r="V46" s="47">
        <v>0</v>
      </c>
      <c r="W46" s="117">
        <v>0</v>
      </c>
      <c r="X46" s="47">
        <v>0</v>
      </c>
      <c r="Y46" s="47">
        <v>0</v>
      </c>
      <c r="Z46" s="117">
        <v>0</v>
      </c>
      <c r="AA46" s="47">
        <v>0</v>
      </c>
    </row>
    <row r="47" spans="1:27">
      <c r="A47" s="122"/>
      <c r="B47" s="122"/>
      <c r="C47" s="122"/>
      <c r="D47" s="47">
        <v>6</v>
      </c>
      <c r="E47" s="118"/>
      <c r="F47" s="47">
        <v>0</v>
      </c>
      <c r="G47" s="47">
        <v>3</v>
      </c>
      <c r="H47" s="118"/>
      <c r="I47" s="47">
        <v>0</v>
      </c>
      <c r="J47" s="47">
        <v>3</v>
      </c>
      <c r="K47" s="118"/>
      <c r="L47" s="47">
        <v>0</v>
      </c>
      <c r="M47" s="47">
        <v>0</v>
      </c>
      <c r="N47" s="118"/>
      <c r="O47" s="47">
        <v>0</v>
      </c>
      <c r="P47" s="47">
        <v>0</v>
      </c>
      <c r="Q47" s="118"/>
      <c r="R47" s="47">
        <v>0</v>
      </c>
      <c r="S47" s="47">
        <v>0</v>
      </c>
      <c r="T47" s="118"/>
      <c r="U47" s="47">
        <v>0</v>
      </c>
      <c r="V47" s="47">
        <v>0</v>
      </c>
      <c r="W47" s="118"/>
      <c r="X47" s="47">
        <v>0</v>
      </c>
      <c r="Y47" s="47">
        <v>0</v>
      </c>
      <c r="Z47" s="118"/>
      <c r="AA47" s="47">
        <v>0</v>
      </c>
    </row>
    <row r="48" spans="1:27" ht="16.2" customHeight="1">
      <c r="A48" s="123" t="s">
        <v>98</v>
      </c>
      <c r="B48" s="123" t="s">
        <v>101</v>
      </c>
      <c r="C48" s="123" t="s">
        <v>76</v>
      </c>
      <c r="D48" s="48">
        <v>12</v>
      </c>
      <c r="E48" s="119">
        <v>1</v>
      </c>
      <c r="F48" s="48">
        <v>0</v>
      </c>
      <c r="G48" s="48">
        <v>5</v>
      </c>
      <c r="H48" s="119">
        <v>1</v>
      </c>
      <c r="I48" s="48">
        <v>0</v>
      </c>
      <c r="J48" s="48">
        <v>5</v>
      </c>
      <c r="K48" s="119">
        <v>1</v>
      </c>
      <c r="L48" s="48">
        <v>0</v>
      </c>
      <c r="M48" s="48">
        <v>0</v>
      </c>
      <c r="N48" s="119">
        <v>0</v>
      </c>
      <c r="O48" s="48">
        <v>0</v>
      </c>
      <c r="P48" s="48">
        <v>0</v>
      </c>
      <c r="Q48" s="119">
        <v>0</v>
      </c>
      <c r="R48" s="48">
        <v>0</v>
      </c>
      <c r="S48" s="48">
        <v>1</v>
      </c>
      <c r="T48" s="119">
        <v>1</v>
      </c>
      <c r="U48" s="48">
        <v>0</v>
      </c>
      <c r="V48" s="48">
        <v>1</v>
      </c>
      <c r="W48" s="119">
        <v>1</v>
      </c>
      <c r="X48" s="48">
        <v>0</v>
      </c>
      <c r="Y48" s="48">
        <v>0</v>
      </c>
      <c r="Z48" s="119">
        <v>0</v>
      </c>
      <c r="AA48" s="48">
        <v>0</v>
      </c>
    </row>
    <row r="49" spans="1:27">
      <c r="A49" s="124"/>
      <c r="B49" s="124"/>
      <c r="C49" s="124"/>
      <c r="D49" s="48">
        <v>12</v>
      </c>
      <c r="E49" s="120"/>
      <c r="F49" s="48">
        <v>0</v>
      </c>
      <c r="G49" s="48">
        <v>5</v>
      </c>
      <c r="H49" s="120"/>
      <c r="I49" s="48">
        <v>0</v>
      </c>
      <c r="J49" s="48">
        <v>5</v>
      </c>
      <c r="K49" s="120"/>
      <c r="L49" s="48">
        <v>0</v>
      </c>
      <c r="M49" s="48">
        <v>0</v>
      </c>
      <c r="N49" s="120"/>
      <c r="O49" s="48">
        <v>0</v>
      </c>
      <c r="P49" s="48">
        <v>0</v>
      </c>
      <c r="Q49" s="120"/>
      <c r="R49" s="48">
        <v>0</v>
      </c>
      <c r="S49" s="48">
        <v>1</v>
      </c>
      <c r="T49" s="120"/>
      <c r="U49" s="48">
        <v>0</v>
      </c>
      <c r="V49" s="48">
        <v>1</v>
      </c>
      <c r="W49" s="120"/>
      <c r="X49" s="48">
        <v>0</v>
      </c>
      <c r="Y49" s="48">
        <v>0</v>
      </c>
      <c r="Z49" s="120"/>
      <c r="AA49" s="48">
        <v>0</v>
      </c>
    </row>
    <row r="50" spans="1:27" ht="16.2" customHeight="1">
      <c r="A50" s="121" t="s">
        <v>98</v>
      </c>
      <c r="B50" s="121" t="s">
        <v>101</v>
      </c>
      <c r="C50" s="121" t="s">
        <v>19</v>
      </c>
      <c r="D50" s="47">
        <v>10</v>
      </c>
      <c r="E50" s="127">
        <v>0.7</v>
      </c>
      <c r="F50" s="47">
        <v>0</v>
      </c>
      <c r="G50" s="47">
        <v>2</v>
      </c>
      <c r="H50" s="117">
        <v>1</v>
      </c>
      <c r="I50" s="47">
        <v>0</v>
      </c>
      <c r="J50" s="47">
        <v>5</v>
      </c>
      <c r="K50" s="127">
        <v>0.8</v>
      </c>
      <c r="L50" s="47">
        <v>0</v>
      </c>
      <c r="M50" s="47">
        <v>1</v>
      </c>
      <c r="N50" s="117">
        <v>0</v>
      </c>
      <c r="O50" s="47">
        <v>0</v>
      </c>
      <c r="P50" s="47">
        <v>2</v>
      </c>
      <c r="Q50" s="127">
        <v>0.5</v>
      </c>
      <c r="R50" s="47">
        <v>0</v>
      </c>
      <c r="S50" s="47">
        <v>0</v>
      </c>
      <c r="T50" s="117">
        <v>0</v>
      </c>
      <c r="U50" s="47">
        <v>0</v>
      </c>
      <c r="V50" s="47">
        <v>0</v>
      </c>
      <c r="W50" s="117">
        <v>0</v>
      </c>
      <c r="X50" s="47">
        <v>0</v>
      </c>
      <c r="Y50" s="47">
        <v>0</v>
      </c>
      <c r="Z50" s="117">
        <v>0</v>
      </c>
      <c r="AA50" s="47">
        <v>0</v>
      </c>
    </row>
    <row r="51" spans="1:27">
      <c r="A51" s="122"/>
      <c r="B51" s="122"/>
      <c r="C51" s="122"/>
      <c r="D51" s="47">
        <v>7</v>
      </c>
      <c r="E51" s="128"/>
      <c r="F51" s="47">
        <v>3</v>
      </c>
      <c r="G51" s="47">
        <v>2</v>
      </c>
      <c r="H51" s="118"/>
      <c r="I51" s="47">
        <v>0</v>
      </c>
      <c r="J51" s="47">
        <v>4</v>
      </c>
      <c r="K51" s="128"/>
      <c r="L51" s="47">
        <v>1</v>
      </c>
      <c r="M51" s="47">
        <v>0</v>
      </c>
      <c r="N51" s="118"/>
      <c r="O51" s="47">
        <v>1</v>
      </c>
      <c r="P51" s="47">
        <v>1</v>
      </c>
      <c r="Q51" s="128"/>
      <c r="R51" s="47">
        <v>1</v>
      </c>
      <c r="S51" s="47">
        <v>0</v>
      </c>
      <c r="T51" s="118"/>
      <c r="U51" s="47">
        <v>0</v>
      </c>
      <c r="V51" s="47">
        <v>0</v>
      </c>
      <c r="W51" s="118"/>
      <c r="X51" s="47">
        <v>0</v>
      </c>
      <c r="Y51" s="47">
        <v>0</v>
      </c>
      <c r="Z51" s="118"/>
      <c r="AA51" s="47">
        <v>0</v>
      </c>
    </row>
    <row r="52" spans="1:27" ht="16.2" customHeight="1">
      <c r="A52" s="123" t="s">
        <v>98</v>
      </c>
      <c r="B52" s="123" t="s">
        <v>101</v>
      </c>
      <c r="C52" s="123" t="s">
        <v>73</v>
      </c>
      <c r="D52" s="48">
        <v>3</v>
      </c>
      <c r="E52" s="119">
        <v>1</v>
      </c>
      <c r="F52" s="48">
        <v>0</v>
      </c>
      <c r="G52" s="48">
        <v>0</v>
      </c>
      <c r="H52" s="119">
        <v>0</v>
      </c>
      <c r="I52" s="48">
        <v>0</v>
      </c>
      <c r="J52" s="48">
        <v>0</v>
      </c>
      <c r="K52" s="119">
        <v>0</v>
      </c>
      <c r="L52" s="48">
        <v>0</v>
      </c>
      <c r="M52" s="48">
        <v>0</v>
      </c>
      <c r="N52" s="119">
        <v>0</v>
      </c>
      <c r="O52" s="48">
        <v>0</v>
      </c>
      <c r="P52" s="48">
        <v>2</v>
      </c>
      <c r="Q52" s="119">
        <v>1</v>
      </c>
      <c r="R52" s="48">
        <v>0</v>
      </c>
      <c r="S52" s="48">
        <v>0</v>
      </c>
      <c r="T52" s="119">
        <v>0</v>
      </c>
      <c r="U52" s="48">
        <v>0</v>
      </c>
      <c r="V52" s="48">
        <v>1</v>
      </c>
      <c r="W52" s="119">
        <v>1</v>
      </c>
      <c r="X52" s="48">
        <v>0</v>
      </c>
      <c r="Y52" s="48">
        <v>0</v>
      </c>
      <c r="Z52" s="119">
        <v>0</v>
      </c>
      <c r="AA52" s="48">
        <v>0</v>
      </c>
    </row>
    <row r="53" spans="1:27">
      <c r="A53" s="124"/>
      <c r="B53" s="124"/>
      <c r="C53" s="124"/>
      <c r="D53" s="48">
        <v>3</v>
      </c>
      <c r="E53" s="120"/>
      <c r="F53" s="48">
        <v>0</v>
      </c>
      <c r="G53" s="48">
        <v>0</v>
      </c>
      <c r="H53" s="120"/>
      <c r="I53" s="48">
        <v>0</v>
      </c>
      <c r="J53" s="48">
        <v>0</v>
      </c>
      <c r="K53" s="120"/>
      <c r="L53" s="48">
        <v>0</v>
      </c>
      <c r="M53" s="48">
        <v>0</v>
      </c>
      <c r="N53" s="120"/>
      <c r="O53" s="48">
        <v>0</v>
      </c>
      <c r="P53" s="48">
        <v>2</v>
      </c>
      <c r="Q53" s="120"/>
      <c r="R53" s="48">
        <v>0</v>
      </c>
      <c r="S53" s="48">
        <v>0</v>
      </c>
      <c r="T53" s="120"/>
      <c r="U53" s="48">
        <v>0</v>
      </c>
      <c r="V53" s="48">
        <v>1</v>
      </c>
      <c r="W53" s="120"/>
      <c r="X53" s="48">
        <v>0</v>
      </c>
      <c r="Y53" s="48">
        <v>0</v>
      </c>
      <c r="Z53" s="120"/>
      <c r="AA53" s="48">
        <v>0</v>
      </c>
    </row>
    <row r="54" spans="1:27" ht="16.2" customHeight="1">
      <c r="A54" s="121" t="s">
        <v>98</v>
      </c>
      <c r="B54" s="121" t="s">
        <v>102</v>
      </c>
      <c r="C54" s="121" t="s">
        <v>32</v>
      </c>
      <c r="D54" s="47">
        <v>11</v>
      </c>
      <c r="E54" s="117">
        <v>1</v>
      </c>
      <c r="F54" s="47">
        <v>0</v>
      </c>
      <c r="G54" s="47">
        <v>6</v>
      </c>
      <c r="H54" s="117">
        <v>1</v>
      </c>
      <c r="I54" s="47">
        <v>0</v>
      </c>
      <c r="J54" s="47">
        <v>1</v>
      </c>
      <c r="K54" s="117">
        <v>1</v>
      </c>
      <c r="L54" s="47">
        <v>0</v>
      </c>
      <c r="M54" s="47">
        <v>0</v>
      </c>
      <c r="N54" s="117">
        <v>0</v>
      </c>
      <c r="O54" s="47">
        <v>0</v>
      </c>
      <c r="P54" s="47">
        <v>1</v>
      </c>
      <c r="Q54" s="117">
        <v>1</v>
      </c>
      <c r="R54" s="47">
        <v>0</v>
      </c>
      <c r="S54" s="47">
        <v>1</v>
      </c>
      <c r="T54" s="117">
        <v>1</v>
      </c>
      <c r="U54" s="47">
        <v>0</v>
      </c>
      <c r="V54" s="47">
        <v>1</v>
      </c>
      <c r="W54" s="117">
        <v>1</v>
      </c>
      <c r="X54" s="47">
        <v>0</v>
      </c>
      <c r="Y54" s="47">
        <v>1</v>
      </c>
      <c r="Z54" s="117">
        <v>1</v>
      </c>
      <c r="AA54" s="47">
        <v>0</v>
      </c>
    </row>
    <row r="55" spans="1:27">
      <c r="A55" s="122"/>
      <c r="B55" s="122"/>
      <c r="C55" s="122"/>
      <c r="D55" s="47">
        <v>11</v>
      </c>
      <c r="E55" s="118"/>
      <c r="F55" s="47">
        <v>0</v>
      </c>
      <c r="G55" s="47">
        <v>6</v>
      </c>
      <c r="H55" s="118"/>
      <c r="I55" s="47">
        <v>0</v>
      </c>
      <c r="J55" s="47">
        <v>1</v>
      </c>
      <c r="K55" s="118"/>
      <c r="L55" s="47">
        <v>0</v>
      </c>
      <c r="M55" s="47">
        <v>0</v>
      </c>
      <c r="N55" s="118"/>
      <c r="O55" s="47">
        <v>0</v>
      </c>
      <c r="P55" s="47">
        <v>1</v>
      </c>
      <c r="Q55" s="118"/>
      <c r="R55" s="47">
        <v>0</v>
      </c>
      <c r="S55" s="47">
        <v>1</v>
      </c>
      <c r="T55" s="118"/>
      <c r="U55" s="47">
        <v>0</v>
      </c>
      <c r="V55" s="47">
        <v>1</v>
      </c>
      <c r="W55" s="118"/>
      <c r="X55" s="47">
        <v>0</v>
      </c>
      <c r="Y55" s="47">
        <v>1</v>
      </c>
      <c r="Z55" s="118"/>
      <c r="AA55" s="47">
        <v>0</v>
      </c>
    </row>
    <row r="56" spans="1:27" ht="16.2" customHeight="1">
      <c r="A56" s="123" t="s">
        <v>98</v>
      </c>
      <c r="B56" s="123" t="s">
        <v>102</v>
      </c>
      <c r="C56" s="123" t="s">
        <v>30</v>
      </c>
      <c r="D56" s="48">
        <v>9</v>
      </c>
      <c r="E56" s="119">
        <v>1</v>
      </c>
      <c r="F56" s="48">
        <v>0</v>
      </c>
      <c r="G56" s="48">
        <v>3</v>
      </c>
      <c r="H56" s="119">
        <v>1</v>
      </c>
      <c r="I56" s="48">
        <v>0</v>
      </c>
      <c r="J56" s="48">
        <v>5</v>
      </c>
      <c r="K56" s="119">
        <v>1</v>
      </c>
      <c r="L56" s="48">
        <v>0</v>
      </c>
      <c r="M56" s="48">
        <v>0</v>
      </c>
      <c r="N56" s="119">
        <v>0</v>
      </c>
      <c r="O56" s="48">
        <v>0</v>
      </c>
      <c r="P56" s="48">
        <v>0</v>
      </c>
      <c r="Q56" s="119">
        <v>0</v>
      </c>
      <c r="R56" s="48">
        <v>0</v>
      </c>
      <c r="S56" s="48">
        <v>1</v>
      </c>
      <c r="T56" s="119">
        <v>1</v>
      </c>
      <c r="U56" s="48">
        <v>0</v>
      </c>
      <c r="V56" s="48">
        <v>0</v>
      </c>
      <c r="W56" s="119">
        <v>0</v>
      </c>
      <c r="X56" s="48">
        <v>0</v>
      </c>
      <c r="Y56" s="48">
        <v>0</v>
      </c>
      <c r="Z56" s="119">
        <v>0</v>
      </c>
      <c r="AA56" s="48">
        <v>0</v>
      </c>
    </row>
    <row r="57" spans="1:27">
      <c r="A57" s="124"/>
      <c r="B57" s="124"/>
      <c r="C57" s="124"/>
      <c r="D57" s="48">
        <v>9</v>
      </c>
      <c r="E57" s="120"/>
      <c r="F57" s="48">
        <v>0</v>
      </c>
      <c r="G57" s="48">
        <v>3</v>
      </c>
      <c r="H57" s="120"/>
      <c r="I57" s="48">
        <v>0</v>
      </c>
      <c r="J57" s="48">
        <v>5</v>
      </c>
      <c r="K57" s="120"/>
      <c r="L57" s="48">
        <v>0</v>
      </c>
      <c r="M57" s="48">
        <v>0</v>
      </c>
      <c r="N57" s="120"/>
      <c r="O57" s="48">
        <v>0</v>
      </c>
      <c r="P57" s="48">
        <v>0</v>
      </c>
      <c r="Q57" s="120"/>
      <c r="R57" s="48">
        <v>0</v>
      </c>
      <c r="S57" s="48">
        <v>1</v>
      </c>
      <c r="T57" s="120"/>
      <c r="U57" s="48">
        <v>0</v>
      </c>
      <c r="V57" s="48">
        <v>0</v>
      </c>
      <c r="W57" s="120"/>
      <c r="X57" s="48">
        <v>0</v>
      </c>
      <c r="Y57" s="48">
        <v>0</v>
      </c>
      <c r="Z57" s="120"/>
      <c r="AA57" s="48">
        <v>0</v>
      </c>
    </row>
    <row r="58" spans="1:27" ht="16.2" customHeight="1">
      <c r="A58" s="121" t="s">
        <v>98</v>
      </c>
      <c r="B58" s="121" t="s">
        <v>102</v>
      </c>
      <c r="C58" s="121" t="s">
        <v>27</v>
      </c>
      <c r="D58" s="47">
        <v>15</v>
      </c>
      <c r="E58" s="117">
        <v>1</v>
      </c>
      <c r="F58" s="47">
        <v>0</v>
      </c>
      <c r="G58" s="47">
        <v>5</v>
      </c>
      <c r="H58" s="117">
        <v>1</v>
      </c>
      <c r="I58" s="47">
        <v>0</v>
      </c>
      <c r="J58" s="47">
        <v>8</v>
      </c>
      <c r="K58" s="117">
        <v>1</v>
      </c>
      <c r="L58" s="47">
        <v>0</v>
      </c>
      <c r="M58" s="47">
        <v>0</v>
      </c>
      <c r="N58" s="117">
        <v>0</v>
      </c>
      <c r="O58" s="47">
        <v>0</v>
      </c>
      <c r="P58" s="47">
        <v>0</v>
      </c>
      <c r="Q58" s="117">
        <v>0</v>
      </c>
      <c r="R58" s="47">
        <v>0</v>
      </c>
      <c r="S58" s="47">
        <v>1</v>
      </c>
      <c r="T58" s="117">
        <v>1</v>
      </c>
      <c r="U58" s="47">
        <v>0</v>
      </c>
      <c r="V58" s="47">
        <v>1</v>
      </c>
      <c r="W58" s="117">
        <v>1</v>
      </c>
      <c r="X58" s="47">
        <v>0</v>
      </c>
      <c r="Y58" s="47">
        <v>0</v>
      </c>
      <c r="Z58" s="117">
        <v>0</v>
      </c>
      <c r="AA58" s="47">
        <v>0</v>
      </c>
    </row>
    <row r="59" spans="1:27">
      <c r="A59" s="122"/>
      <c r="B59" s="122"/>
      <c r="C59" s="122"/>
      <c r="D59" s="47">
        <v>15</v>
      </c>
      <c r="E59" s="118"/>
      <c r="F59" s="47">
        <v>0</v>
      </c>
      <c r="G59" s="47">
        <v>5</v>
      </c>
      <c r="H59" s="118"/>
      <c r="I59" s="47">
        <v>0</v>
      </c>
      <c r="J59" s="47">
        <v>8</v>
      </c>
      <c r="K59" s="118"/>
      <c r="L59" s="47">
        <v>0</v>
      </c>
      <c r="M59" s="47">
        <v>0</v>
      </c>
      <c r="N59" s="118"/>
      <c r="O59" s="47">
        <v>0</v>
      </c>
      <c r="P59" s="47">
        <v>0</v>
      </c>
      <c r="Q59" s="118"/>
      <c r="R59" s="47">
        <v>0</v>
      </c>
      <c r="S59" s="47">
        <v>1</v>
      </c>
      <c r="T59" s="118"/>
      <c r="U59" s="47">
        <v>0</v>
      </c>
      <c r="V59" s="47">
        <v>1</v>
      </c>
      <c r="W59" s="118"/>
      <c r="X59" s="47">
        <v>0</v>
      </c>
      <c r="Y59" s="47">
        <v>0</v>
      </c>
      <c r="Z59" s="118"/>
      <c r="AA59" s="47">
        <v>0</v>
      </c>
    </row>
    <row r="60" spans="1:27" ht="16.2" customHeight="1">
      <c r="A60" s="123" t="s">
        <v>98</v>
      </c>
      <c r="B60" s="123" t="s">
        <v>102</v>
      </c>
      <c r="C60" s="123" t="s">
        <v>103</v>
      </c>
      <c r="D60" s="48">
        <v>0</v>
      </c>
      <c r="E60" s="119">
        <v>0</v>
      </c>
      <c r="F60" s="48">
        <v>0</v>
      </c>
      <c r="G60" s="48">
        <v>0</v>
      </c>
      <c r="H60" s="119">
        <v>0</v>
      </c>
      <c r="I60" s="48">
        <v>0</v>
      </c>
      <c r="J60" s="48">
        <v>0</v>
      </c>
      <c r="K60" s="119">
        <v>0</v>
      </c>
      <c r="L60" s="48">
        <v>0</v>
      </c>
      <c r="M60" s="48">
        <v>0</v>
      </c>
      <c r="N60" s="119">
        <v>0</v>
      </c>
      <c r="O60" s="48">
        <v>0</v>
      </c>
      <c r="P60" s="48">
        <v>0</v>
      </c>
      <c r="Q60" s="119">
        <v>0</v>
      </c>
      <c r="R60" s="48">
        <v>0</v>
      </c>
      <c r="S60" s="48">
        <v>0</v>
      </c>
      <c r="T60" s="119">
        <v>0</v>
      </c>
      <c r="U60" s="48">
        <v>0</v>
      </c>
      <c r="V60" s="48">
        <v>0</v>
      </c>
      <c r="W60" s="119">
        <v>0</v>
      </c>
      <c r="X60" s="48">
        <v>0</v>
      </c>
      <c r="Y60" s="48">
        <v>0</v>
      </c>
      <c r="Z60" s="119">
        <v>0</v>
      </c>
      <c r="AA60" s="48">
        <v>0</v>
      </c>
    </row>
    <row r="61" spans="1:27">
      <c r="A61" s="124"/>
      <c r="B61" s="124"/>
      <c r="C61" s="124"/>
      <c r="D61" s="48">
        <v>0</v>
      </c>
      <c r="E61" s="120"/>
      <c r="F61" s="48">
        <v>0</v>
      </c>
      <c r="G61" s="48">
        <v>0</v>
      </c>
      <c r="H61" s="120"/>
      <c r="I61" s="48">
        <v>0</v>
      </c>
      <c r="J61" s="48">
        <v>0</v>
      </c>
      <c r="K61" s="120"/>
      <c r="L61" s="48">
        <v>0</v>
      </c>
      <c r="M61" s="48">
        <v>0</v>
      </c>
      <c r="N61" s="120"/>
      <c r="O61" s="48">
        <v>0</v>
      </c>
      <c r="P61" s="48">
        <v>0</v>
      </c>
      <c r="Q61" s="120"/>
      <c r="R61" s="48">
        <v>0</v>
      </c>
      <c r="S61" s="48">
        <v>0</v>
      </c>
      <c r="T61" s="120"/>
      <c r="U61" s="48">
        <v>0</v>
      </c>
      <c r="V61" s="48">
        <v>0</v>
      </c>
      <c r="W61" s="120"/>
      <c r="X61" s="48">
        <v>0</v>
      </c>
      <c r="Y61" s="48">
        <v>0</v>
      </c>
      <c r="Z61" s="120"/>
      <c r="AA61" s="48">
        <v>0</v>
      </c>
    </row>
    <row r="62" spans="1:27" ht="16.2" customHeight="1">
      <c r="A62" s="121" t="s">
        <v>98</v>
      </c>
      <c r="B62" s="121" t="s">
        <v>102</v>
      </c>
      <c r="C62" s="121" t="s">
        <v>33</v>
      </c>
      <c r="D62" s="47">
        <v>10</v>
      </c>
      <c r="E62" s="117">
        <v>1</v>
      </c>
      <c r="F62" s="47">
        <v>0</v>
      </c>
      <c r="G62" s="47">
        <v>0</v>
      </c>
      <c r="H62" s="117">
        <v>0</v>
      </c>
      <c r="I62" s="47">
        <v>0</v>
      </c>
      <c r="J62" s="47">
        <v>6</v>
      </c>
      <c r="K62" s="117">
        <v>1</v>
      </c>
      <c r="L62" s="47">
        <v>0</v>
      </c>
      <c r="M62" s="47">
        <v>0</v>
      </c>
      <c r="N62" s="117">
        <v>0</v>
      </c>
      <c r="O62" s="47">
        <v>0</v>
      </c>
      <c r="P62" s="47">
        <v>2</v>
      </c>
      <c r="Q62" s="117">
        <v>1</v>
      </c>
      <c r="R62" s="47">
        <v>0</v>
      </c>
      <c r="S62" s="47">
        <v>2</v>
      </c>
      <c r="T62" s="117">
        <v>1</v>
      </c>
      <c r="U62" s="47">
        <v>0</v>
      </c>
      <c r="V62" s="47">
        <v>0</v>
      </c>
      <c r="W62" s="117">
        <v>0</v>
      </c>
      <c r="X62" s="47">
        <v>0</v>
      </c>
      <c r="Y62" s="47">
        <v>0</v>
      </c>
      <c r="Z62" s="117">
        <v>0</v>
      </c>
      <c r="AA62" s="47">
        <v>0</v>
      </c>
    </row>
    <row r="63" spans="1:27">
      <c r="A63" s="122"/>
      <c r="B63" s="122"/>
      <c r="C63" s="122"/>
      <c r="D63" s="47">
        <v>10</v>
      </c>
      <c r="E63" s="118"/>
      <c r="F63" s="47">
        <v>0</v>
      </c>
      <c r="G63" s="47">
        <v>0</v>
      </c>
      <c r="H63" s="118"/>
      <c r="I63" s="47">
        <v>0</v>
      </c>
      <c r="J63" s="47">
        <v>6</v>
      </c>
      <c r="K63" s="118"/>
      <c r="L63" s="47">
        <v>0</v>
      </c>
      <c r="M63" s="47">
        <v>0</v>
      </c>
      <c r="N63" s="118"/>
      <c r="O63" s="47">
        <v>0</v>
      </c>
      <c r="P63" s="47">
        <v>2</v>
      </c>
      <c r="Q63" s="118"/>
      <c r="R63" s="47">
        <v>0</v>
      </c>
      <c r="S63" s="47">
        <v>2</v>
      </c>
      <c r="T63" s="118"/>
      <c r="U63" s="47">
        <v>0</v>
      </c>
      <c r="V63" s="47">
        <v>0</v>
      </c>
      <c r="W63" s="118"/>
      <c r="X63" s="47">
        <v>0</v>
      </c>
      <c r="Y63" s="47">
        <v>0</v>
      </c>
      <c r="Z63" s="118"/>
      <c r="AA63" s="47">
        <v>0</v>
      </c>
    </row>
    <row r="64" spans="1:27" ht="16.2" customHeight="1">
      <c r="A64" s="123" t="s">
        <v>98</v>
      </c>
      <c r="B64" s="123" t="s">
        <v>102</v>
      </c>
      <c r="C64" s="123" t="s">
        <v>28</v>
      </c>
      <c r="D64" s="48">
        <v>16</v>
      </c>
      <c r="E64" s="119">
        <v>1</v>
      </c>
      <c r="F64" s="48">
        <v>0</v>
      </c>
      <c r="G64" s="48">
        <v>3</v>
      </c>
      <c r="H64" s="119">
        <v>1</v>
      </c>
      <c r="I64" s="48">
        <v>0</v>
      </c>
      <c r="J64" s="48">
        <v>7</v>
      </c>
      <c r="K64" s="119">
        <v>1</v>
      </c>
      <c r="L64" s="48">
        <v>0</v>
      </c>
      <c r="M64" s="48">
        <v>0</v>
      </c>
      <c r="N64" s="119">
        <v>0</v>
      </c>
      <c r="O64" s="48">
        <v>0</v>
      </c>
      <c r="P64" s="48">
        <v>3</v>
      </c>
      <c r="Q64" s="119">
        <v>1</v>
      </c>
      <c r="R64" s="48">
        <v>0</v>
      </c>
      <c r="S64" s="48">
        <v>1</v>
      </c>
      <c r="T64" s="119">
        <v>1</v>
      </c>
      <c r="U64" s="48">
        <v>0</v>
      </c>
      <c r="V64" s="48">
        <v>2</v>
      </c>
      <c r="W64" s="119">
        <v>1</v>
      </c>
      <c r="X64" s="48">
        <v>0</v>
      </c>
      <c r="Y64" s="48">
        <v>0</v>
      </c>
      <c r="Z64" s="119">
        <v>0</v>
      </c>
      <c r="AA64" s="48">
        <v>0</v>
      </c>
    </row>
    <row r="65" spans="1:27">
      <c r="A65" s="124"/>
      <c r="B65" s="124"/>
      <c r="C65" s="124"/>
      <c r="D65" s="48">
        <v>16</v>
      </c>
      <c r="E65" s="120"/>
      <c r="F65" s="48">
        <v>0</v>
      </c>
      <c r="G65" s="48">
        <v>3</v>
      </c>
      <c r="H65" s="120"/>
      <c r="I65" s="48">
        <v>0</v>
      </c>
      <c r="J65" s="48">
        <v>7</v>
      </c>
      <c r="K65" s="120"/>
      <c r="L65" s="48">
        <v>0</v>
      </c>
      <c r="M65" s="48">
        <v>0</v>
      </c>
      <c r="N65" s="120"/>
      <c r="O65" s="48">
        <v>0</v>
      </c>
      <c r="P65" s="48">
        <v>3</v>
      </c>
      <c r="Q65" s="120"/>
      <c r="R65" s="48">
        <v>0</v>
      </c>
      <c r="S65" s="48">
        <v>1</v>
      </c>
      <c r="T65" s="120"/>
      <c r="U65" s="48">
        <v>0</v>
      </c>
      <c r="V65" s="48">
        <v>2</v>
      </c>
      <c r="W65" s="120"/>
      <c r="X65" s="48">
        <v>0</v>
      </c>
      <c r="Y65" s="48">
        <v>0</v>
      </c>
      <c r="Z65" s="120"/>
      <c r="AA65" s="48">
        <v>0</v>
      </c>
    </row>
    <row r="66" spans="1:27" ht="16.2" customHeight="1">
      <c r="A66" s="121" t="s">
        <v>98</v>
      </c>
      <c r="B66" s="121" t="s">
        <v>102</v>
      </c>
      <c r="C66" s="121" t="s">
        <v>31</v>
      </c>
      <c r="D66" s="47">
        <v>12</v>
      </c>
      <c r="E66" s="117">
        <v>1</v>
      </c>
      <c r="F66" s="47">
        <v>0</v>
      </c>
      <c r="G66" s="47">
        <v>6</v>
      </c>
      <c r="H66" s="117">
        <v>1</v>
      </c>
      <c r="I66" s="47">
        <v>0</v>
      </c>
      <c r="J66" s="47">
        <v>6</v>
      </c>
      <c r="K66" s="117">
        <v>1</v>
      </c>
      <c r="L66" s="47">
        <v>0</v>
      </c>
      <c r="M66" s="47">
        <v>0</v>
      </c>
      <c r="N66" s="117">
        <v>0</v>
      </c>
      <c r="O66" s="47">
        <v>0</v>
      </c>
      <c r="P66" s="47">
        <v>0</v>
      </c>
      <c r="Q66" s="117">
        <v>0</v>
      </c>
      <c r="R66" s="47">
        <v>0</v>
      </c>
      <c r="S66" s="47">
        <v>0</v>
      </c>
      <c r="T66" s="117">
        <v>0</v>
      </c>
      <c r="U66" s="47">
        <v>0</v>
      </c>
      <c r="V66" s="47">
        <v>0</v>
      </c>
      <c r="W66" s="117">
        <v>0</v>
      </c>
      <c r="X66" s="47">
        <v>0</v>
      </c>
      <c r="Y66" s="47">
        <v>0</v>
      </c>
      <c r="Z66" s="117">
        <v>0</v>
      </c>
      <c r="AA66" s="47">
        <v>0</v>
      </c>
    </row>
    <row r="67" spans="1:27">
      <c r="A67" s="122"/>
      <c r="B67" s="122"/>
      <c r="C67" s="122"/>
      <c r="D67" s="47">
        <v>12</v>
      </c>
      <c r="E67" s="118"/>
      <c r="F67" s="47">
        <v>0</v>
      </c>
      <c r="G67" s="47">
        <v>6</v>
      </c>
      <c r="H67" s="118"/>
      <c r="I67" s="47">
        <v>0</v>
      </c>
      <c r="J67" s="47">
        <v>6</v>
      </c>
      <c r="K67" s="118"/>
      <c r="L67" s="47">
        <v>0</v>
      </c>
      <c r="M67" s="47">
        <v>0</v>
      </c>
      <c r="N67" s="118"/>
      <c r="O67" s="47">
        <v>0</v>
      </c>
      <c r="P67" s="47">
        <v>0</v>
      </c>
      <c r="Q67" s="118"/>
      <c r="R67" s="47">
        <v>0</v>
      </c>
      <c r="S67" s="47">
        <v>0</v>
      </c>
      <c r="T67" s="118"/>
      <c r="U67" s="47">
        <v>0</v>
      </c>
      <c r="V67" s="47">
        <v>0</v>
      </c>
      <c r="W67" s="118"/>
      <c r="X67" s="47">
        <v>0</v>
      </c>
      <c r="Y67" s="47">
        <v>0</v>
      </c>
      <c r="Z67" s="118"/>
      <c r="AA67" s="47">
        <v>0</v>
      </c>
    </row>
    <row r="68" spans="1:27" ht="16.2" customHeight="1">
      <c r="A68" s="123" t="s">
        <v>98</v>
      </c>
      <c r="B68" s="123" t="s">
        <v>102</v>
      </c>
      <c r="C68" s="123" t="s">
        <v>35</v>
      </c>
      <c r="D68" s="48">
        <v>7</v>
      </c>
      <c r="E68" s="125">
        <v>0.85709999999999997</v>
      </c>
      <c r="F68" s="48">
        <v>0</v>
      </c>
      <c r="G68" s="48">
        <v>3</v>
      </c>
      <c r="H68" s="119">
        <v>1</v>
      </c>
      <c r="I68" s="48">
        <v>0</v>
      </c>
      <c r="J68" s="48">
        <v>0</v>
      </c>
      <c r="K68" s="119">
        <v>0</v>
      </c>
      <c r="L68" s="48">
        <v>0</v>
      </c>
      <c r="M68" s="48">
        <v>0</v>
      </c>
      <c r="N68" s="119">
        <v>0</v>
      </c>
      <c r="O68" s="48">
        <v>0</v>
      </c>
      <c r="P68" s="48">
        <v>3</v>
      </c>
      <c r="Q68" s="125">
        <v>0.66669999999999996</v>
      </c>
      <c r="R68" s="48">
        <v>0</v>
      </c>
      <c r="S68" s="48">
        <v>1</v>
      </c>
      <c r="T68" s="119">
        <v>1</v>
      </c>
      <c r="U68" s="48">
        <v>0</v>
      </c>
      <c r="V68" s="48">
        <v>0</v>
      </c>
      <c r="W68" s="119">
        <v>0</v>
      </c>
      <c r="X68" s="48">
        <v>0</v>
      </c>
      <c r="Y68" s="48">
        <v>0</v>
      </c>
      <c r="Z68" s="119">
        <v>0</v>
      </c>
      <c r="AA68" s="48">
        <v>0</v>
      </c>
    </row>
    <row r="69" spans="1:27">
      <c r="A69" s="124"/>
      <c r="B69" s="124"/>
      <c r="C69" s="124"/>
      <c r="D69" s="48">
        <v>6</v>
      </c>
      <c r="E69" s="126"/>
      <c r="F69" s="48">
        <v>1</v>
      </c>
      <c r="G69" s="48">
        <v>3</v>
      </c>
      <c r="H69" s="120"/>
      <c r="I69" s="48">
        <v>0</v>
      </c>
      <c r="J69" s="48">
        <v>0</v>
      </c>
      <c r="K69" s="120"/>
      <c r="L69" s="48">
        <v>0</v>
      </c>
      <c r="M69" s="48">
        <v>0</v>
      </c>
      <c r="N69" s="120"/>
      <c r="O69" s="48">
        <v>0</v>
      </c>
      <c r="P69" s="48">
        <v>2</v>
      </c>
      <c r="Q69" s="126"/>
      <c r="R69" s="48">
        <v>1</v>
      </c>
      <c r="S69" s="48">
        <v>1</v>
      </c>
      <c r="T69" s="120"/>
      <c r="U69" s="48">
        <v>0</v>
      </c>
      <c r="V69" s="48">
        <v>0</v>
      </c>
      <c r="W69" s="120"/>
      <c r="X69" s="48">
        <v>0</v>
      </c>
      <c r="Y69" s="48">
        <v>0</v>
      </c>
      <c r="Z69" s="120"/>
      <c r="AA69" s="48">
        <v>0</v>
      </c>
    </row>
    <row r="70" spans="1:27" ht="16.2" customHeight="1">
      <c r="A70" s="121" t="s">
        <v>98</v>
      </c>
      <c r="B70" s="121" t="s">
        <v>102</v>
      </c>
      <c r="C70" s="121" t="s">
        <v>36</v>
      </c>
      <c r="D70" s="47">
        <v>8</v>
      </c>
      <c r="E70" s="117">
        <v>1</v>
      </c>
      <c r="F70" s="47">
        <v>0</v>
      </c>
      <c r="G70" s="47">
        <v>3</v>
      </c>
      <c r="H70" s="117">
        <v>1</v>
      </c>
      <c r="I70" s="47">
        <v>0</v>
      </c>
      <c r="J70" s="47">
        <v>2</v>
      </c>
      <c r="K70" s="117">
        <v>1</v>
      </c>
      <c r="L70" s="47">
        <v>0</v>
      </c>
      <c r="M70" s="47">
        <v>0</v>
      </c>
      <c r="N70" s="117">
        <v>0</v>
      </c>
      <c r="O70" s="47">
        <v>0</v>
      </c>
      <c r="P70" s="47">
        <v>1</v>
      </c>
      <c r="Q70" s="117">
        <v>1</v>
      </c>
      <c r="R70" s="47">
        <v>0</v>
      </c>
      <c r="S70" s="47">
        <v>0</v>
      </c>
      <c r="T70" s="117">
        <v>0</v>
      </c>
      <c r="U70" s="47">
        <v>0</v>
      </c>
      <c r="V70" s="47">
        <v>2</v>
      </c>
      <c r="W70" s="117">
        <v>1</v>
      </c>
      <c r="X70" s="47">
        <v>0</v>
      </c>
      <c r="Y70" s="47">
        <v>0</v>
      </c>
      <c r="Z70" s="117">
        <v>0</v>
      </c>
      <c r="AA70" s="47">
        <v>0</v>
      </c>
    </row>
    <row r="71" spans="1:27">
      <c r="A71" s="122"/>
      <c r="B71" s="122"/>
      <c r="C71" s="122"/>
      <c r="D71" s="47">
        <v>8</v>
      </c>
      <c r="E71" s="118"/>
      <c r="F71" s="47">
        <v>0</v>
      </c>
      <c r="G71" s="47">
        <v>3</v>
      </c>
      <c r="H71" s="118"/>
      <c r="I71" s="47">
        <v>0</v>
      </c>
      <c r="J71" s="47">
        <v>2</v>
      </c>
      <c r="K71" s="118"/>
      <c r="L71" s="47">
        <v>0</v>
      </c>
      <c r="M71" s="47">
        <v>0</v>
      </c>
      <c r="N71" s="118"/>
      <c r="O71" s="47">
        <v>0</v>
      </c>
      <c r="P71" s="47">
        <v>1</v>
      </c>
      <c r="Q71" s="118"/>
      <c r="R71" s="47">
        <v>0</v>
      </c>
      <c r="S71" s="47">
        <v>0</v>
      </c>
      <c r="T71" s="118"/>
      <c r="U71" s="47">
        <v>0</v>
      </c>
      <c r="V71" s="47">
        <v>2</v>
      </c>
      <c r="W71" s="118"/>
      <c r="X71" s="47">
        <v>0</v>
      </c>
      <c r="Y71" s="47">
        <v>0</v>
      </c>
      <c r="Z71" s="118"/>
      <c r="AA71" s="47">
        <v>0</v>
      </c>
    </row>
    <row r="72" spans="1:27" ht="16.2" customHeight="1">
      <c r="A72" s="123" t="s">
        <v>98</v>
      </c>
      <c r="B72" s="123" t="s">
        <v>102</v>
      </c>
      <c r="C72" s="123" t="s">
        <v>34</v>
      </c>
      <c r="D72" s="48">
        <v>0</v>
      </c>
      <c r="E72" s="119">
        <v>0</v>
      </c>
      <c r="F72" s="48">
        <v>0</v>
      </c>
      <c r="G72" s="48">
        <v>0</v>
      </c>
      <c r="H72" s="119">
        <v>0</v>
      </c>
      <c r="I72" s="48">
        <v>0</v>
      </c>
      <c r="J72" s="48">
        <v>0</v>
      </c>
      <c r="K72" s="119">
        <v>0</v>
      </c>
      <c r="L72" s="48">
        <v>0</v>
      </c>
      <c r="M72" s="48">
        <v>0</v>
      </c>
      <c r="N72" s="119">
        <v>0</v>
      </c>
      <c r="O72" s="48">
        <v>0</v>
      </c>
      <c r="P72" s="48">
        <v>0</v>
      </c>
      <c r="Q72" s="119">
        <v>0</v>
      </c>
      <c r="R72" s="48">
        <v>0</v>
      </c>
      <c r="S72" s="48">
        <v>0</v>
      </c>
      <c r="T72" s="119">
        <v>0</v>
      </c>
      <c r="U72" s="48">
        <v>0</v>
      </c>
      <c r="V72" s="48">
        <v>0</v>
      </c>
      <c r="W72" s="119">
        <v>0</v>
      </c>
      <c r="X72" s="48">
        <v>0</v>
      </c>
      <c r="Y72" s="48">
        <v>0</v>
      </c>
      <c r="Z72" s="119">
        <v>0</v>
      </c>
      <c r="AA72" s="48">
        <v>0</v>
      </c>
    </row>
    <row r="73" spans="1:27">
      <c r="A73" s="124"/>
      <c r="B73" s="124"/>
      <c r="C73" s="124"/>
      <c r="D73" s="48">
        <v>0</v>
      </c>
      <c r="E73" s="120"/>
      <c r="F73" s="48">
        <v>0</v>
      </c>
      <c r="G73" s="48">
        <v>0</v>
      </c>
      <c r="H73" s="120"/>
      <c r="I73" s="48">
        <v>0</v>
      </c>
      <c r="J73" s="48">
        <v>0</v>
      </c>
      <c r="K73" s="120"/>
      <c r="L73" s="48">
        <v>0</v>
      </c>
      <c r="M73" s="48">
        <v>0</v>
      </c>
      <c r="N73" s="120"/>
      <c r="O73" s="48">
        <v>0</v>
      </c>
      <c r="P73" s="48">
        <v>0</v>
      </c>
      <c r="Q73" s="120"/>
      <c r="R73" s="48">
        <v>0</v>
      </c>
      <c r="S73" s="48">
        <v>0</v>
      </c>
      <c r="T73" s="120"/>
      <c r="U73" s="48">
        <v>0</v>
      </c>
      <c r="V73" s="48">
        <v>0</v>
      </c>
      <c r="W73" s="120"/>
      <c r="X73" s="48">
        <v>0</v>
      </c>
      <c r="Y73" s="48">
        <v>0</v>
      </c>
      <c r="Z73" s="120"/>
      <c r="AA73" s="48">
        <v>0</v>
      </c>
    </row>
    <row r="74" spans="1:27" ht="16.2" customHeight="1">
      <c r="A74" s="121" t="s">
        <v>98</v>
      </c>
      <c r="B74" s="121" t="s">
        <v>102</v>
      </c>
      <c r="C74" s="121" t="s">
        <v>29</v>
      </c>
      <c r="D74" s="47">
        <v>0</v>
      </c>
      <c r="E74" s="117">
        <v>0</v>
      </c>
      <c r="F74" s="47">
        <v>0</v>
      </c>
      <c r="G74" s="47">
        <v>0</v>
      </c>
      <c r="H74" s="117">
        <v>0</v>
      </c>
      <c r="I74" s="47">
        <v>0</v>
      </c>
      <c r="J74" s="47">
        <v>0</v>
      </c>
      <c r="K74" s="117">
        <v>0</v>
      </c>
      <c r="L74" s="47">
        <v>0</v>
      </c>
      <c r="M74" s="47">
        <v>0</v>
      </c>
      <c r="N74" s="117">
        <v>0</v>
      </c>
      <c r="O74" s="47">
        <v>0</v>
      </c>
      <c r="P74" s="47">
        <v>0</v>
      </c>
      <c r="Q74" s="117">
        <v>0</v>
      </c>
      <c r="R74" s="47">
        <v>0</v>
      </c>
      <c r="S74" s="47">
        <v>0</v>
      </c>
      <c r="T74" s="117">
        <v>0</v>
      </c>
      <c r="U74" s="47">
        <v>0</v>
      </c>
      <c r="V74" s="47">
        <v>0</v>
      </c>
      <c r="W74" s="117">
        <v>0</v>
      </c>
      <c r="X74" s="47">
        <v>0</v>
      </c>
      <c r="Y74" s="47">
        <v>0</v>
      </c>
      <c r="Z74" s="117">
        <v>0</v>
      </c>
      <c r="AA74" s="47">
        <v>0</v>
      </c>
    </row>
    <row r="75" spans="1:27">
      <c r="A75" s="122"/>
      <c r="B75" s="122"/>
      <c r="C75" s="122"/>
      <c r="D75" s="47">
        <v>0</v>
      </c>
      <c r="E75" s="118"/>
      <c r="F75" s="47">
        <v>0</v>
      </c>
      <c r="G75" s="47">
        <v>0</v>
      </c>
      <c r="H75" s="118"/>
      <c r="I75" s="47">
        <v>0</v>
      </c>
      <c r="J75" s="47">
        <v>0</v>
      </c>
      <c r="K75" s="118"/>
      <c r="L75" s="47">
        <v>0</v>
      </c>
      <c r="M75" s="47">
        <v>0</v>
      </c>
      <c r="N75" s="118"/>
      <c r="O75" s="47">
        <v>0</v>
      </c>
      <c r="P75" s="47">
        <v>0</v>
      </c>
      <c r="Q75" s="118"/>
      <c r="R75" s="47">
        <v>0</v>
      </c>
      <c r="S75" s="47">
        <v>0</v>
      </c>
      <c r="T75" s="118"/>
      <c r="U75" s="47">
        <v>0</v>
      </c>
      <c r="V75" s="47">
        <v>0</v>
      </c>
      <c r="W75" s="118"/>
      <c r="X75" s="47">
        <v>0</v>
      </c>
      <c r="Y75" s="47">
        <v>0</v>
      </c>
      <c r="Z75" s="118"/>
      <c r="AA75" s="47">
        <v>0</v>
      </c>
    </row>
    <row r="76" spans="1:27" ht="16.2" customHeight="1">
      <c r="A76" s="123" t="s">
        <v>98</v>
      </c>
      <c r="B76" s="123" t="s">
        <v>102</v>
      </c>
      <c r="C76" s="123" t="s">
        <v>75</v>
      </c>
      <c r="D76" s="48">
        <v>2</v>
      </c>
      <c r="E76" s="119">
        <v>1</v>
      </c>
      <c r="F76" s="48">
        <v>0</v>
      </c>
      <c r="G76" s="48">
        <v>0</v>
      </c>
      <c r="H76" s="119">
        <v>0</v>
      </c>
      <c r="I76" s="48">
        <v>0</v>
      </c>
      <c r="J76" s="48">
        <v>0</v>
      </c>
      <c r="K76" s="119">
        <v>0</v>
      </c>
      <c r="L76" s="48">
        <v>0</v>
      </c>
      <c r="M76" s="48">
        <v>0</v>
      </c>
      <c r="N76" s="119">
        <v>0</v>
      </c>
      <c r="O76" s="48">
        <v>0</v>
      </c>
      <c r="P76" s="48">
        <v>1</v>
      </c>
      <c r="Q76" s="119">
        <v>1</v>
      </c>
      <c r="R76" s="48">
        <v>0</v>
      </c>
      <c r="S76" s="48">
        <v>1</v>
      </c>
      <c r="T76" s="119">
        <v>1</v>
      </c>
      <c r="U76" s="48">
        <v>0</v>
      </c>
      <c r="V76" s="48">
        <v>0</v>
      </c>
      <c r="W76" s="119">
        <v>0</v>
      </c>
      <c r="X76" s="48">
        <v>0</v>
      </c>
      <c r="Y76" s="48">
        <v>0</v>
      </c>
      <c r="Z76" s="119">
        <v>0</v>
      </c>
      <c r="AA76" s="48">
        <v>0</v>
      </c>
    </row>
    <row r="77" spans="1:27">
      <c r="A77" s="124"/>
      <c r="B77" s="124"/>
      <c r="C77" s="124"/>
      <c r="D77" s="48">
        <v>2</v>
      </c>
      <c r="E77" s="120"/>
      <c r="F77" s="48">
        <v>0</v>
      </c>
      <c r="G77" s="48">
        <v>0</v>
      </c>
      <c r="H77" s="120"/>
      <c r="I77" s="48">
        <v>0</v>
      </c>
      <c r="J77" s="48">
        <v>0</v>
      </c>
      <c r="K77" s="120"/>
      <c r="L77" s="48">
        <v>0</v>
      </c>
      <c r="M77" s="48">
        <v>0</v>
      </c>
      <c r="N77" s="120"/>
      <c r="O77" s="48">
        <v>0</v>
      </c>
      <c r="P77" s="48">
        <v>1</v>
      </c>
      <c r="Q77" s="120"/>
      <c r="R77" s="48">
        <v>0</v>
      </c>
      <c r="S77" s="48">
        <v>1</v>
      </c>
      <c r="T77" s="120"/>
      <c r="U77" s="48">
        <v>0</v>
      </c>
      <c r="V77" s="48">
        <v>0</v>
      </c>
      <c r="W77" s="120"/>
      <c r="X77" s="48">
        <v>0</v>
      </c>
      <c r="Y77" s="48">
        <v>0</v>
      </c>
      <c r="Z77" s="120"/>
      <c r="AA77" s="48">
        <v>0</v>
      </c>
    </row>
    <row r="78" spans="1:27" ht="16.2" customHeight="1">
      <c r="A78" s="121" t="s">
        <v>98</v>
      </c>
      <c r="B78" s="121" t="s">
        <v>102</v>
      </c>
      <c r="C78" s="121" t="s">
        <v>74</v>
      </c>
      <c r="D78" s="47">
        <v>3</v>
      </c>
      <c r="E78" s="117">
        <v>1</v>
      </c>
      <c r="F78" s="47">
        <v>0</v>
      </c>
      <c r="G78" s="47">
        <v>0</v>
      </c>
      <c r="H78" s="117">
        <v>0</v>
      </c>
      <c r="I78" s="47">
        <v>0</v>
      </c>
      <c r="J78" s="47">
        <v>0</v>
      </c>
      <c r="K78" s="117">
        <v>0</v>
      </c>
      <c r="L78" s="47">
        <v>0</v>
      </c>
      <c r="M78" s="47">
        <v>0</v>
      </c>
      <c r="N78" s="117">
        <v>0</v>
      </c>
      <c r="O78" s="47">
        <v>0</v>
      </c>
      <c r="P78" s="47">
        <v>2</v>
      </c>
      <c r="Q78" s="117">
        <v>1</v>
      </c>
      <c r="R78" s="47">
        <v>0</v>
      </c>
      <c r="S78" s="47">
        <v>1</v>
      </c>
      <c r="T78" s="117">
        <v>1</v>
      </c>
      <c r="U78" s="47">
        <v>0</v>
      </c>
      <c r="V78" s="47">
        <v>0</v>
      </c>
      <c r="W78" s="117">
        <v>0</v>
      </c>
      <c r="X78" s="47">
        <v>0</v>
      </c>
      <c r="Y78" s="47">
        <v>0</v>
      </c>
      <c r="Z78" s="117">
        <v>0</v>
      </c>
      <c r="AA78" s="47">
        <v>0</v>
      </c>
    </row>
    <row r="79" spans="1:27">
      <c r="A79" s="122"/>
      <c r="B79" s="122"/>
      <c r="C79" s="122"/>
      <c r="D79" s="47">
        <v>3</v>
      </c>
      <c r="E79" s="118"/>
      <c r="F79" s="47">
        <v>0</v>
      </c>
      <c r="G79" s="47">
        <v>0</v>
      </c>
      <c r="H79" s="118"/>
      <c r="I79" s="47">
        <v>0</v>
      </c>
      <c r="J79" s="47">
        <v>0</v>
      </c>
      <c r="K79" s="118"/>
      <c r="L79" s="47">
        <v>0</v>
      </c>
      <c r="M79" s="47">
        <v>0</v>
      </c>
      <c r="N79" s="118"/>
      <c r="O79" s="47">
        <v>0</v>
      </c>
      <c r="P79" s="47">
        <v>2</v>
      </c>
      <c r="Q79" s="118"/>
      <c r="R79" s="47">
        <v>0</v>
      </c>
      <c r="S79" s="47">
        <v>1</v>
      </c>
      <c r="T79" s="118"/>
      <c r="U79" s="47">
        <v>0</v>
      </c>
      <c r="V79" s="47">
        <v>0</v>
      </c>
      <c r="W79" s="118"/>
      <c r="X79" s="47">
        <v>0</v>
      </c>
      <c r="Y79" s="47">
        <v>0</v>
      </c>
      <c r="Z79" s="118"/>
      <c r="AA79" s="47">
        <v>0</v>
      </c>
    </row>
    <row r="80" spans="1:27">
      <c r="A80" s="111" t="s">
        <v>104</v>
      </c>
      <c r="B80" s="112"/>
      <c r="C80" s="113"/>
      <c r="D80" s="44">
        <v>296</v>
      </c>
      <c r="E80" s="108">
        <v>0.98309999999999997</v>
      </c>
      <c r="F80" s="44">
        <v>0</v>
      </c>
      <c r="G80" s="44">
        <v>99</v>
      </c>
      <c r="H80" s="106">
        <v>1</v>
      </c>
      <c r="I80" s="44">
        <v>0</v>
      </c>
      <c r="J80" s="44">
        <v>100</v>
      </c>
      <c r="K80" s="108">
        <v>0.99</v>
      </c>
      <c r="L80" s="44">
        <v>0</v>
      </c>
      <c r="M80" s="44">
        <v>3</v>
      </c>
      <c r="N80" s="108">
        <v>0.66669999999999996</v>
      </c>
      <c r="O80" s="44">
        <v>0</v>
      </c>
      <c r="P80" s="44">
        <v>41</v>
      </c>
      <c r="Q80" s="108">
        <v>0.95120000000000005</v>
      </c>
      <c r="R80" s="44">
        <v>0</v>
      </c>
      <c r="S80" s="44">
        <v>23</v>
      </c>
      <c r="T80" s="106">
        <v>1</v>
      </c>
      <c r="U80" s="44">
        <v>0</v>
      </c>
      <c r="V80" s="44">
        <v>26</v>
      </c>
      <c r="W80" s="108">
        <v>0.96150000000000002</v>
      </c>
      <c r="X80" s="44">
        <v>0</v>
      </c>
      <c r="Y80" s="44">
        <v>4</v>
      </c>
      <c r="Z80" s="106">
        <v>1</v>
      </c>
      <c r="AA80" s="44">
        <v>0</v>
      </c>
    </row>
    <row r="81" spans="1:27">
      <c r="A81" s="114"/>
      <c r="B81" s="115"/>
      <c r="C81" s="116"/>
      <c r="D81" s="44">
        <v>291</v>
      </c>
      <c r="E81" s="109"/>
      <c r="F81" s="44">
        <v>5</v>
      </c>
      <c r="G81" s="44">
        <v>99</v>
      </c>
      <c r="H81" s="107"/>
      <c r="I81" s="44">
        <v>0</v>
      </c>
      <c r="J81" s="44">
        <v>99</v>
      </c>
      <c r="K81" s="109"/>
      <c r="L81" s="44">
        <v>1</v>
      </c>
      <c r="M81" s="44">
        <v>2</v>
      </c>
      <c r="N81" s="109"/>
      <c r="O81" s="44">
        <v>1</v>
      </c>
      <c r="P81" s="44">
        <v>39</v>
      </c>
      <c r="Q81" s="109"/>
      <c r="R81" s="44">
        <v>2</v>
      </c>
      <c r="S81" s="44">
        <v>23</v>
      </c>
      <c r="T81" s="107"/>
      <c r="U81" s="44">
        <v>0</v>
      </c>
      <c r="V81" s="44">
        <v>25</v>
      </c>
      <c r="W81" s="109"/>
      <c r="X81" s="44">
        <v>1</v>
      </c>
      <c r="Y81" s="44">
        <v>4</v>
      </c>
      <c r="Z81" s="107"/>
      <c r="AA81" s="44">
        <v>0</v>
      </c>
    </row>
    <row r="82" spans="1:27">
      <c r="A82" s="110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</row>
    <row r="83" spans="1:27">
      <c r="A83" s="41"/>
    </row>
  </sheetData>
  <mergeCells count="410">
    <mergeCell ref="A10:A11"/>
    <mergeCell ref="B10:B11"/>
    <mergeCell ref="C10:C11"/>
    <mergeCell ref="E10:E11"/>
    <mergeCell ref="H10:H11"/>
    <mergeCell ref="A1:AA1"/>
    <mergeCell ref="A2:AA2"/>
    <mergeCell ref="A3:AA3"/>
    <mergeCell ref="A5:AA5"/>
    <mergeCell ref="A6:A9"/>
    <mergeCell ref="B6:B9"/>
    <mergeCell ref="C6:C9"/>
    <mergeCell ref="D7:F7"/>
    <mergeCell ref="G7:I7"/>
    <mergeCell ref="J7:L7"/>
    <mergeCell ref="K10:K11"/>
    <mergeCell ref="N10:N11"/>
    <mergeCell ref="Q10:Q11"/>
    <mergeCell ref="T10:T11"/>
    <mergeCell ref="W10:W11"/>
    <mergeCell ref="Z10:Z11"/>
    <mergeCell ref="M7:O7"/>
    <mergeCell ref="P7:R7"/>
    <mergeCell ref="S7:U7"/>
    <mergeCell ref="V7:X7"/>
    <mergeCell ref="Y7:AA7"/>
    <mergeCell ref="A14:A15"/>
    <mergeCell ref="B14:B15"/>
    <mergeCell ref="C14:C15"/>
    <mergeCell ref="E14:E15"/>
    <mergeCell ref="H14:H15"/>
    <mergeCell ref="A12:A13"/>
    <mergeCell ref="B12:B13"/>
    <mergeCell ref="C12:C13"/>
    <mergeCell ref="E12:E13"/>
    <mergeCell ref="H12:H13"/>
    <mergeCell ref="K14:K15"/>
    <mergeCell ref="N14:N15"/>
    <mergeCell ref="Q14:Q15"/>
    <mergeCell ref="T14:T15"/>
    <mergeCell ref="W14:W15"/>
    <mergeCell ref="Z14:Z15"/>
    <mergeCell ref="N12:N13"/>
    <mergeCell ref="Q12:Q13"/>
    <mergeCell ref="T12:T13"/>
    <mergeCell ref="W12:W13"/>
    <mergeCell ref="Z12:Z13"/>
    <mergeCell ref="K12:K13"/>
    <mergeCell ref="A18:A19"/>
    <mergeCell ref="B18:B19"/>
    <mergeCell ref="C18:C19"/>
    <mergeCell ref="E18:E19"/>
    <mergeCell ref="H18:H19"/>
    <mergeCell ref="A16:A17"/>
    <mergeCell ref="B16:B17"/>
    <mergeCell ref="C16:C17"/>
    <mergeCell ref="E16:E17"/>
    <mergeCell ref="H16:H17"/>
    <mergeCell ref="K18:K19"/>
    <mergeCell ref="N18:N19"/>
    <mergeCell ref="Q18:Q19"/>
    <mergeCell ref="T18:T19"/>
    <mergeCell ref="W18:W19"/>
    <mergeCell ref="Z18:Z19"/>
    <mergeCell ref="N16:N17"/>
    <mergeCell ref="Q16:Q17"/>
    <mergeCell ref="T16:T17"/>
    <mergeCell ref="W16:W17"/>
    <mergeCell ref="Z16:Z17"/>
    <mergeCell ref="K16:K17"/>
    <mergeCell ref="A22:A23"/>
    <mergeCell ref="B22:B23"/>
    <mergeCell ref="C22:C23"/>
    <mergeCell ref="E22:E23"/>
    <mergeCell ref="H22:H23"/>
    <mergeCell ref="A20:A21"/>
    <mergeCell ref="B20:B21"/>
    <mergeCell ref="C20:C21"/>
    <mergeCell ref="E20:E21"/>
    <mergeCell ref="H20:H21"/>
    <mergeCell ref="K22:K23"/>
    <mergeCell ref="N22:N23"/>
    <mergeCell ref="Q22:Q23"/>
    <mergeCell ref="T22:T23"/>
    <mergeCell ref="W22:W23"/>
    <mergeCell ref="Z22:Z23"/>
    <mergeCell ref="N20:N21"/>
    <mergeCell ref="Q20:Q21"/>
    <mergeCell ref="T20:T21"/>
    <mergeCell ref="W20:W21"/>
    <mergeCell ref="Z20:Z21"/>
    <mergeCell ref="K20:K21"/>
    <mergeCell ref="A26:A27"/>
    <mergeCell ref="B26:B27"/>
    <mergeCell ref="C26:C27"/>
    <mergeCell ref="E26:E27"/>
    <mergeCell ref="H26:H27"/>
    <mergeCell ref="A24:A25"/>
    <mergeCell ref="B24:B25"/>
    <mergeCell ref="C24:C25"/>
    <mergeCell ref="E24:E25"/>
    <mergeCell ref="H24:H25"/>
    <mergeCell ref="K26:K27"/>
    <mergeCell ref="N26:N27"/>
    <mergeCell ref="Q26:Q27"/>
    <mergeCell ref="T26:T27"/>
    <mergeCell ref="W26:W27"/>
    <mergeCell ref="Z26:Z27"/>
    <mergeCell ref="N24:N25"/>
    <mergeCell ref="Q24:Q25"/>
    <mergeCell ref="T24:T25"/>
    <mergeCell ref="W24:W25"/>
    <mergeCell ref="Z24:Z25"/>
    <mergeCell ref="K24:K25"/>
    <mergeCell ref="A30:A31"/>
    <mergeCell ref="B30:B31"/>
    <mergeCell ref="C30:C31"/>
    <mergeCell ref="E30:E31"/>
    <mergeCell ref="H30:H31"/>
    <mergeCell ref="A28:A29"/>
    <mergeCell ref="B28:B29"/>
    <mergeCell ref="C28:C29"/>
    <mergeCell ref="E28:E29"/>
    <mergeCell ref="H28:H29"/>
    <mergeCell ref="K30:K31"/>
    <mergeCell ref="N30:N31"/>
    <mergeCell ref="Q30:Q31"/>
    <mergeCell ref="T30:T31"/>
    <mergeCell ref="W30:W31"/>
    <mergeCell ref="Z30:Z31"/>
    <mergeCell ref="N28:N29"/>
    <mergeCell ref="Q28:Q29"/>
    <mergeCell ref="T28:T29"/>
    <mergeCell ref="W28:W29"/>
    <mergeCell ref="Z28:Z29"/>
    <mergeCell ref="K28:K29"/>
    <mergeCell ref="A34:A35"/>
    <mergeCell ref="B34:B35"/>
    <mergeCell ref="C34:C35"/>
    <mergeCell ref="E34:E35"/>
    <mergeCell ref="H34:H35"/>
    <mergeCell ref="A32:A33"/>
    <mergeCell ref="B32:B33"/>
    <mergeCell ref="C32:C33"/>
    <mergeCell ref="E32:E33"/>
    <mergeCell ref="H32:H33"/>
    <mergeCell ref="K34:K35"/>
    <mergeCell ref="N34:N35"/>
    <mergeCell ref="Q34:Q35"/>
    <mergeCell ref="T34:T35"/>
    <mergeCell ref="W34:W35"/>
    <mergeCell ref="Z34:Z35"/>
    <mergeCell ref="N32:N33"/>
    <mergeCell ref="Q32:Q33"/>
    <mergeCell ref="T32:T33"/>
    <mergeCell ref="W32:W33"/>
    <mergeCell ref="Z32:Z33"/>
    <mergeCell ref="K32:K33"/>
    <mergeCell ref="A38:A39"/>
    <mergeCell ref="B38:B39"/>
    <mergeCell ref="C38:C39"/>
    <mergeCell ref="E38:E39"/>
    <mergeCell ref="H38:H39"/>
    <mergeCell ref="A36:A37"/>
    <mergeCell ref="B36:B37"/>
    <mergeCell ref="C36:C37"/>
    <mergeCell ref="E36:E37"/>
    <mergeCell ref="H36:H37"/>
    <mergeCell ref="K38:K39"/>
    <mergeCell ref="N38:N39"/>
    <mergeCell ref="Q38:Q39"/>
    <mergeCell ref="T38:T39"/>
    <mergeCell ref="W38:W39"/>
    <mergeCell ref="Z38:Z39"/>
    <mergeCell ref="N36:N37"/>
    <mergeCell ref="Q36:Q37"/>
    <mergeCell ref="T36:T37"/>
    <mergeCell ref="W36:W37"/>
    <mergeCell ref="Z36:Z37"/>
    <mergeCell ref="K36:K37"/>
    <mergeCell ref="A42:A43"/>
    <mergeCell ref="B42:B43"/>
    <mergeCell ref="C42:C43"/>
    <mergeCell ref="E42:E43"/>
    <mergeCell ref="H42:H43"/>
    <mergeCell ref="A40:A41"/>
    <mergeCell ref="B40:B41"/>
    <mergeCell ref="C40:C41"/>
    <mergeCell ref="E40:E41"/>
    <mergeCell ref="H40:H41"/>
    <mergeCell ref="K42:K43"/>
    <mergeCell ref="N42:N43"/>
    <mergeCell ref="Q42:Q43"/>
    <mergeCell ref="T42:T43"/>
    <mergeCell ref="W42:W43"/>
    <mergeCell ref="Z42:Z43"/>
    <mergeCell ref="N40:N41"/>
    <mergeCell ref="Q40:Q41"/>
    <mergeCell ref="T40:T41"/>
    <mergeCell ref="W40:W41"/>
    <mergeCell ref="Z40:Z41"/>
    <mergeCell ref="K40:K41"/>
    <mergeCell ref="A46:A47"/>
    <mergeCell ref="B46:B47"/>
    <mergeCell ref="C46:C47"/>
    <mergeCell ref="E46:E47"/>
    <mergeCell ref="H46:H47"/>
    <mergeCell ref="A44:A45"/>
    <mergeCell ref="B44:B45"/>
    <mergeCell ref="C44:C45"/>
    <mergeCell ref="E44:E45"/>
    <mergeCell ref="H44:H45"/>
    <mergeCell ref="K46:K47"/>
    <mergeCell ref="N46:N47"/>
    <mergeCell ref="Q46:Q47"/>
    <mergeCell ref="T46:T47"/>
    <mergeCell ref="W46:W47"/>
    <mergeCell ref="Z46:Z47"/>
    <mergeCell ref="N44:N45"/>
    <mergeCell ref="Q44:Q45"/>
    <mergeCell ref="T44:T45"/>
    <mergeCell ref="W44:W45"/>
    <mergeCell ref="Z44:Z45"/>
    <mergeCell ref="K44:K45"/>
    <mergeCell ref="A50:A51"/>
    <mergeCell ref="B50:B51"/>
    <mergeCell ref="C50:C51"/>
    <mergeCell ref="E50:E51"/>
    <mergeCell ref="H50:H51"/>
    <mergeCell ref="A48:A49"/>
    <mergeCell ref="B48:B49"/>
    <mergeCell ref="C48:C49"/>
    <mergeCell ref="E48:E49"/>
    <mergeCell ref="H48:H49"/>
    <mergeCell ref="K50:K51"/>
    <mergeCell ref="N50:N51"/>
    <mergeCell ref="Q50:Q51"/>
    <mergeCell ref="T50:T51"/>
    <mergeCell ref="W50:W51"/>
    <mergeCell ref="Z50:Z51"/>
    <mergeCell ref="N48:N49"/>
    <mergeCell ref="Q48:Q49"/>
    <mergeCell ref="T48:T49"/>
    <mergeCell ref="W48:W49"/>
    <mergeCell ref="Z48:Z49"/>
    <mergeCell ref="K48:K49"/>
    <mergeCell ref="A54:A55"/>
    <mergeCell ref="B54:B55"/>
    <mergeCell ref="C54:C55"/>
    <mergeCell ref="E54:E55"/>
    <mergeCell ref="H54:H55"/>
    <mergeCell ref="A52:A53"/>
    <mergeCell ref="B52:B53"/>
    <mergeCell ref="C52:C53"/>
    <mergeCell ref="E52:E53"/>
    <mergeCell ref="H52:H53"/>
    <mergeCell ref="K54:K55"/>
    <mergeCell ref="N54:N55"/>
    <mergeCell ref="Q54:Q55"/>
    <mergeCell ref="T54:T55"/>
    <mergeCell ref="W54:W55"/>
    <mergeCell ref="Z54:Z55"/>
    <mergeCell ref="N52:N53"/>
    <mergeCell ref="Q52:Q53"/>
    <mergeCell ref="T52:T53"/>
    <mergeCell ref="W52:W53"/>
    <mergeCell ref="Z52:Z53"/>
    <mergeCell ref="K52:K53"/>
    <mergeCell ref="A58:A59"/>
    <mergeCell ref="B58:B59"/>
    <mergeCell ref="C58:C59"/>
    <mergeCell ref="E58:E59"/>
    <mergeCell ref="H58:H59"/>
    <mergeCell ref="A56:A57"/>
    <mergeCell ref="B56:B57"/>
    <mergeCell ref="C56:C57"/>
    <mergeCell ref="E56:E57"/>
    <mergeCell ref="H56:H57"/>
    <mergeCell ref="K58:K59"/>
    <mergeCell ref="N58:N59"/>
    <mergeCell ref="Q58:Q59"/>
    <mergeCell ref="T58:T59"/>
    <mergeCell ref="W58:W59"/>
    <mergeCell ref="Z58:Z59"/>
    <mergeCell ref="N56:N57"/>
    <mergeCell ref="Q56:Q57"/>
    <mergeCell ref="T56:T57"/>
    <mergeCell ref="W56:W57"/>
    <mergeCell ref="Z56:Z57"/>
    <mergeCell ref="K56:K57"/>
    <mergeCell ref="A62:A63"/>
    <mergeCell ref="B62:B63"/>
    <mergeCell ref="C62:C63"/>
    <mergeCell ref="E62:E63"/>
    <mergeCell ref="H62:H63"/>
    <mergeCell ref="A60:A61"/>
    <mergeCell ref="B60:B61"/>
    <mergeCell ref="C60:C61"/>
    <mergeCell ref="E60:E61"/>
    <mergeCell ref="H60:H61"/>
    <mergeCell ref="K62:K63"/>
    <mergeCell ref="N62:N63"/>
    <mergeCell ref="Q62:Q63"/>
    <mergeCell ref="T62:T63"/>
    <mergeCell ref="W62:W63"/>
    <mergeCell ref="Z62:Z63"/>
    <mergeCell ref="N60:N61"/>
    <mergeCell ref="Q60:Q61"/>
    <mergeCell ref="T60:T61"/>
    <mergeCell ref="W60:W61"/>
    <mergeCell ref="Z60:Z61"/>
    <mergeCell ref="K60:K61"/>
    <mergeCell ref="A66:A67"/>
    <mergeCell ref="B66:B67"/>
    <mergeCell ref="C66:C67"/>
    <mergeCell ref="E66:E67"/>
    <mergeCell ref="H66:H67"/>
    <mergeCell ref="A64:A65"/>
    <mergeCell ref="B64:B65"/>
    <mergeCell ref="C64:C65"/>
    <mergeCell ref="E64:E65"/>
    <mergeCell ref="H64:H65"/>
    <mergeCell ref="K66:K67"/>
    <mergeCell ref="N66:N67"/>
    <mergeCell ref="Q66:Q67"/>
    <mergeCell ref="T66:T67"/>
    <mergeCell ref="W66:W67"/>
    <mergeCell ref="Z66:Z67"/>
    <mergeCell ref="N64:N65"/>
    <mergeCell ref="Q64:Q65"/>
    <mergeCell ref="T64:T65"/>
    <mergeCell ref="W64:W65"/>
    <mergeCell ref="Z64:Z65"/>
    <mergeCell ref="K64:K65"/>
    <mergeCell ref="A70:A71"/>
    <mergeCell ref="B70:B71"/>
    <mergeCell ref="C70:C71"/>
    <mergeCell ref="E70:E71"/>
    <mergeCell ref="H70:H71"/>
    <mergeCell ref="A68:A69"/>
    <mergeCell ref="B68:B69"/>
    <mergeCell ref="C68:C69"/>
    <mergeCell ref="E68:E69"/>
    <mergeCell ref="H68:H69"/>
    <mergeCell ref="K70:K71"/>
    <mergeCell ref="N70:N71"/>
    <mergeCell ref="Q70:Q71"/>
    <mergeCell ref="T70:T71"/>
    <mergeCell ref="W70:W71"/>
    <mergeCell ref="Z70:Z71"/>
    <mergeCell ref="N68:N69"/>
    <mergeCell ref="Q68:Q69"/>
    <mergeCell ref="T68:T69"/>
    <mergeCell ref="W68:W69"/>
    <mergeCell ref="Z68:Z69"/>
    <mergeCell ref="K68:K69"/>
    <mergeCell ref="A74:A75"/>
    <mergeCell ref="B74:B75"/>
    <mergeCell ref="C74:C75"/>
    <mergeCell ref="E74:E75"/>
    <mergeCell ref="H74:H75"/>
    <mergeCell ref="A72:A73"/>
    <mergeCell ref="B72:B73"/>
    <mergeCell ref="C72:C73"/>
    <mergeCell ref="E72:E73"/>
    <mergeCell ref="H72:H73"/>
    <mergeCell ref="K74:K75"/>
    <mergeCell ref="N74:N75"/>
    <mergeCell ref="Q74:Q75"/>
    <mergeCell ref="T74:T75"/>
    <mergeCell ref="W74:W75"/>
    <mergeCell ref="Z74:Z75"/>
    <mergeCell ref="N72:N73"/>
    <mergeCell ref="Q72:Q73"/>
    <mergeCell ref="T72:T73"/>
    <mergeCell ref="W72:W73"/>
    <mergeCell ref="Z72:Z73"/>
    <mergeCell ref="K72:K73"/>
    <mergeCell ref="A78:A79"/>
    <mergeCell ref="B78:B79"/>
    <mergeCell ref="C78:C79"/>
    <mergeCell ref="E78:E79"/>
    <mergeCell ref="H78:H79"/>
    <mergeCell ref="A76:A77"/>
    <mergeCell ref="B76:B77"/>
    <mergeCell ref="C76:C77"/>
    <mergeCell ref="E76:E77"/>
    <mergeCell ref="H76:H77"/>
    <mergeCell ref="K78:K79"/>
    <mergeCell ref="N78:N79"/>
    <mergeCell ref="Q78:Q79"/>
    <mergeCell ref="T78:T79"/>
    <mergeCell ref="W78:W79"/>
    <mergeCell ref="Z78:Z79"/>
    <mergeCell ref="N76:N77"/>
    <mergeCell ref="Q76:Q77"/>
    <mergeCell ref="T76:T77"/>
    <mergeCell ref="W76:W77"/>
    <mergeCell ref="Z76:Z77"/>
    <mergeCell ref="K76:K77"/>
    <mergeCell ref="T80:T81"/>
    <mergeCell ref="W80:W81"/>
    <mergeCell ref="Z80:Z81"/>
    <mergeCell ref="A82:AA82"/>
    <mergeCell ref="A80:C81"/>
    <mergeCell ref="E80:E81"/>
    <mergeCell ref="H80:H81"/>
    <mergeCell ref="K80:K81"/>
    <mergeCell ref="N80:N81"/>
    <mergeCell ref="Q80:Q8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2</vt:i4>
      </vt:variant>
    </vt:vector>
  </HeadingPairs>
  <TitlesOfParts>
    <vt:vector size="8" baseType="lpstr">
      <vt:lpstr>KPI _201701</vt:lpstr>
      <vt:lpstr>(章先生系統)_成交客戶表</vt:lpstr>
      <vt:lpstr>(有望系統)_新增</vt:lpstr>
      <vt:lpstr>(手KEY資料)_試乘</vt:lpstr>
      <vt:lpstr>(有望系統)_聯繫率有望+現有</vt:lpstr>
      <vt:lpstr>(有望系統)_CRM聯繫</vt:lpstr>
      <vt:lpstr>'(有望系統)_新增'!Print_Area</vt:lpstr>
      <vt:lpstr>'(有望系統)_新增'!Print_Titles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龔羽伶</cp:lastModifiedBy>
  <cp:lastPrinted>2015-05-01T00:29:55Z</cp:lastPrinted>
  <dcterms:created xsi:type="dcterms:W3CDTF">2015-01-15T05:57:31Z</dcterms:created>
  <dcterms:modified xsi:type="dcterms:W3CDTF">2016-12-15T07:17:06Z</dcterms:modified>
</cp:coreProperties>
</file>