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0" windowWidth="11220" windowHeight="9495" tabRatio="305" firstSheet="4" activeTab="4"/>
  </bookViews>
  <sheets>
    <sheet name="4月" sheetId="1" state="hidden" r:id="rId1"/>
    <sheet name="5月" sheetId="2" state="hidden" r:id="rId2"/>
    <sheet name="6月" sheetId="3" state="hidden" r:id="rId3"/>
    <sheet name="總表" sheetId="4" state="hidden" r:id="rId4"/>
    <sheet name="依德" sheetId="7" r:id="rId5"/>
    <sheet name="鎔德" sheetId="5" r:id="rId6"/>
    <sheet name="鎔德 (2)" sheetId="8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4">依德!$A$1:$S$76</definedName>
    <definedName name="_xlnm.Print_Area" localSheetId="3">總表!$A$1:$T$80</definedName>
    <definedName name="_xlnm.Print_Area" localSheetId="5">鎔德!$A$1:$Q$75</definedName>
    <definedName name="_xlnm.Print_Area" localSheetId="6">'鎔德 (2)'!$A$1:$T$75</definedName>
  </definedNames>
  <calcPr calcId="145621"/>
</workbook>
</file>

<file path=xl/calcChain.xml><?xml version="1.0" encoding="utf-8"?>
<calcChain xmlns="http://schemas.openxmlformats.org/spreadsheetml/2006/main">
  <c r="K68" i="5" l="1"/>
  <c r="K69" i="5"/>
  <c r="K23" i="5"/>
  <c r="Q68" i="5" l="1"/>
  <c r="Q69" i="5" s="1"/>
  <c r="T69" i="8" l="1"/>
  <c r="R69" i="8"/>
  <c r="M69" i="8"/>
  <c r="M67" i="8"/>
  <c r="O66" i="8"/>
  <c r="L66" i="8"/>
  <c r="K66" i="8"/>
  <c r="J66" i="8"/>
  <c r="I66" i="8"/>
  <c r="M66" i="8" s="1"/>
  <c r="H66" i="8"/>
  <c r="G66" i="8"/>
  <c r="F66" i="8"/>
  <c r="E66" i="8"/>
  <c r="D66" i="8"/>
  <c r="C66" i="8"/>
  <c r="B66" i="8"/>
  <c r="T41" i="8"/>
  <c r="O41" i="8"/>
  <c r="L41" i="8"/>
  <c r="K41" i="8"/>
  <c r="J41" i="8"/>
  <c r="I41" i="8"/>
  <c r="M41" i="8" s="1"/>
  <c r="H41" i="8"/>
  <c r="G41" i="8"/>
  <c r="F41" i="8"/>
  <c r="E41" i="8"/>
  <c r="E68" i="8" s="1"/>
  <c r="E81" i="8" s="1"/>
  <c r="D41" i="8"/>
  <c r="D68" i="8" s="1"/>
  <c r="D81" i="8" s="1"/>
  <c r="C41" i="8"/>
  <c r="C68" i="8" s="1"/>
  <c r="C81" i="8" s="1"/>
  <c r="B41" i="8"/>
  <c r="T28" i="8"/>
  <c r="T25" i="8"/>
  <c r="O23" i="8"/>
  <c r="O68" i="8" s="1"/>
  <c r="O81" i="8" s="1"/>
  <c r="L23" i="8"/>
  <c r="L68" i="8" s="1"/>
  <c r="L81" i="8" s="1"/>
  <c r="K23" i="8"/>
  <c r="K68" i="8" s="1"/>
  <c r="K81" i="8" s="1"/>
  <c r="J23" i="8"/>
  <c r="J68" i="8" s="1"/>
  <c r="J81" i="8" s="1"/>
  <c r="I23" i="8"/>
  <c r="I68" i="8" s="1"/>
  <c r="H23" i="8"/>
  <c r="H68" i="8" s="1"/>
  <c r="H81" i="8" s="1"/>
  <c r="G23" i="8"/>
  <c r="G68" i="8" s="1"/>
  <c r="G81" i="8" s="1"/>
  <c r="F23" i="8"/>
  <c r="F68" i="8" s="1"/>
  <c r="F81" i="8" s="1"/>
  <c r="B23" i="8"/>
  <c r="B68" i="8" s="1"/>
  <c r="B81" i="8" s="1"/>
  <c r="T16" i="8"/>
  <c r="T15" i="8"/>
  <c r="T23" i="8" s="1"/>
  <c r="T8" i="8"/>
  <c r="T6" i="8"/>
  <c r="I81" i="8" l="1"/>
  <c r="M81" i="8" s="1"/>
  <c r="M68" i="8"/>
  <c r="M23" i="8"/>
  <c r="N70" i="7"/>
  <c r="M70" i="7"/>
  <c r="L70" i="7"/>
  <c r="K70" i="7"/>
  <c r="J70" i="7"/>
  <c r="I70" i="7"/>
  <c r="G70" i="7"/>
  <c r="F70" i="7"/>
  <c r="E70" i="7"/>
  <c r="D70" i="7"/>
  <c r="C70" i="7"/>
  <c r="B70" i="7"/>
  <c r="Q69" i="7"/>
  <c r="N67" i="7"/>
  <c r="M67" i="7"/>
  <c r="L67" i="7"/>
  <c r="K67" i="7"/>
  <c r="J67" i="7"/>
  <c r="I67" i="7"/>
  <c r="G67" i="7"/>
  <c r="F67" i="7"/>
  <c r="E67" i="7"/>
  <c r="D67" i="7"/>
  <c r="C67" i="7"/>
  <c r="B67" i="7"/>
  <c r="N66" i="7"/>
  <c r="M66" i="7"/>
  <c r="L66" i="7"/>
  <c r="K66" i="7"/>
  <c r="J66" i="7"/>
  <c r="I66" i="7"/>
  <c r="G66" i="7"/>
  <c r="F66" i="7"/>
  <c r="E66" i="7"/>
  <c r="D66" i="7"/>
  <c r="C66" i="7"/>
  <c r="B66" i="7"/>
  <c r="N65" i="7"/>
  <c r="M65" i="7"/>
  <c r="M68" i="7" s="1"/>
  <c r="L65" i="7"/>
  <c r="L68" i="7" s="1"/>
  <c r="K65" i="7"/>
  <c r="K68" i="7" s="1"/>
  <c r="J65" i="7"/>
  <c r="I65" i="7"/>
  <c r="I68" i="7" s="1"/>
  <c r="G65" i="7"/>
  <c r="F65" i="7"/>
  <c r="E65" i="7"/>
  <c r="E68" i="7" s="1"/>
  <c r="D65" i="7"/>
  <c r="D68" i="7" s="1"/>
  <c r="C65" i="7"/>
  <c r="C68" i="7" s="1"/>
  <c r="B65" i="7"/>
  <c r="N63" i="7"/>
  <c r="M63" i="7"/>
  <c r="L63" i="7"/>
  <c r="K63" i="7"/>
  <c r="J63" i="7"/>
  <c r="I63" i="7"/>
  <c r="G63" i="7"/>
  <c r="H63" i="7" s="1"/>
  <c r="F63" i="7"/>
  <c r="E63" i="7"/>
  <c r="D63" i="7"/>
  <c r="C63" i="7"/>
  <c r="B63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O62" i="7" s="1"/>
  <c r="P62" i="7" s="1"/>
  <c r="N61" i="7"/>
  <c r="M61" i="7"/>
  <c r="L61" i="7"/>
  <c r="K61" i="7"/>
  <c r="J61" i="7"/>
  <c r="I61" i="7"/>
  <c r="G61" i="7"/>
  <c r="F61" i="7"/>
  <c r="E61" i="7"/>
  <c r="D61" i="7"/>
  <c r="C61" i="7"/>
  <c r="B61" i="7"/>
  <c r="N60" i="7"/>
  <c r="M60" i="7"/>
  <c r="L60" i="7"/>
  <c r="K60" i="7"/>
  <c r="J60" i="7"/>
  <c r="I60" i="7"/>
  <c r="G60" i="7"/>
  <c r="F60" i="7"/>
  <c r="E60" i="7"/>
  <c r="D60" i="7"/>
  <c r="C60" i="7"/>
  <c r="B60" i="7"/>
  <c r="N59" i="7"/>
  <c r="M59" i="7"/>
  <c r="L59" i="7"/>
  <c r="K59" i="7"/>
  <c r="J59" i="7"/>
  <c r="I59" i="7"/>
  <c r="G59" i="7"/>
  <c r="F59" i="7"/>
  <c r="E59" i="7"/>
  <c r="D59" i="7"/>
  <c r="C59" i="7"/>
  <c r="B59" i="7"/>
  <c r="N58" i="7"/>
  <c r="M58" i="7"/>
  <c r="L58" i="7"/>
  <c r="K58" i="7"/>
  <c r="J58" i="7"/>
  <c r="I58" i="7"/>
  <c r="G58" i="7"/>
  <c r="F58" i="7"/>
  <c r="E58" i="7"/>
  <c r="D58" i="7"/>
  <c r="C58" i="7"/>
  <c r="B58" i="7"/>
  <c r="N57" i="7"/>
  <c r="M57" i="7"/>
  <c r="L57" i="7"/>
  <c r="K57" i="7"/>
  <c r="J57" i="7"/>
  <c r="I57" i="7"/>
  <c r="G57" i="7"/>
  <c r="F57" i="7"/>
  <c r="E57" i="7"/>
  <c r="D57" i="7"/>
  <c r="C57" i="7"/>
  <c r="B57" i="7"/>
  <c r="N56" i="7"/>
  <c r="M56" i="7"/>
  <c r="L56" i="7"/>
  <c r="K56" i="7"/>
  <c r="J56" i="7"/>
  <c r="I56" i="7"/>
  <c r="G56" i="7"/>
  <c r="F56" i="7"/>
  <c r="E56" i="7"/>
  <c r="D56" i="7"/>
  <c r="C56" i="7"/>
  <c r="B56" i="7"/>
  <c r="N55" i="7"/>
  <c r="M55" i="7"/>
  <c r="L55" i="7"/>
  <c r="K55" i="7"/>
  <c r="J55" i="7"/>
  <c r="I55" i="7"/>
  <c r="G55" i="7"/>
  <c r="F55" i="7"/>
  <c r="E55" i="7"/>
  <c r="D55" i="7"/>
  <c r="C55" i="7"/>
  <c r="B55" i="7"/>
  <c r="N54" i="7"/>
  <c r="N64" i="7" s="1"/>
  <c r="M54" i="7"/>
  <c r="M64" i="7" s="1"/>
  <c r="L54" i="7"/>
  <c r="K54" i="7"/>
  <c r="J54" i="7"/>
  <c r="I54" i="7"/>
  <c r="I64" i="7" s="1"/>
  <c r="G54" i="7"/>
  <c r="F54" i="7"/>
  <c r="E54" i="7"/>
  <c r="D54" i="7"/>
  <c r="C54" i="7"/>
  <c r="B54" i="7"/>
  <c r="N52" i="7"/>
  <c r="M52" i="7"/>
  <c r="L52" i="7"/>
  <c r="K52" i="7"/>
  <c r="J52" i="7"/>
  <c r="I52" i="7"/>
  <c r="G52" i="7"/>
  <c r="F52" i="7"/>
  <c r="E52" i="7"/>
  <c r="D52" i="7"/>
  <c r="C52" i="7"/>
  <c r="B52" i="7"/>
  <c r="N51" i="7"/>
  <c r="M51" i="7"/>
  <c r="L51" i="7"/>
  <c r="K51" i="7"/>
  <c r="J51" i="7"/>
  <c r="I51" i="7"/>
  <c r="G51" i="7"/>
  <c r="F51" i="7"/>
  <c r="E51" i="7"/>
  <c r="D51" i="7"/>
  <c r="C51" i="7"/>
  <c r="B51" i="7"/>
  <c r="N50" i="7"/>
  <c r="M50" i="7"/>
  <c r="L50" i="7"/>
  <c r="K50" i="7"/>
  <c r="J50" i="7"/>
  <c r="I50" i="7"/>
  <c r="G50" i="7"/>
  <c r="F50" i="7"/>
  <c r="E50" i="7"/>
  <c r="D50" i="7"/>
  <c r="C50" i="7"/>
  <c r="B50" i="7"/>
  <c r="N49" i="7"/>
  <c r="M49" i="7"/>
  <c r="L49" i="7"/>
  <c r="K49" i="7"/>
  <c r="J49" i="7"/>
  <c r="I49" i="7"/>
  <c r="G49" i="7"/>
  <c r="F49" i="7"/>
  <c r="E49" i="7"/>
  <c r="D49" i="7"/>
  <c r="C49" i="7"/>
  <c r="B49" i="7"/>
  <c r="N48" i="7"/>
  <c r="M48" i="7"/>
  <c r="L48" i="7"/>
  <c r="K48" i="7"/>
  <c r="J48" i="7"/>
  <c r="I48" i="7"/>
  <c r="G48" i="7"/>
  <c r="F48" i="7"/>
  <c r="E48" i="7"/>
  <c r="D48" i="7"/>
  <c r="C48" i="7"/>
  <c r="B48" i="7"/>
  <c r="N47" i="7"/>
  <c r="M47" i="7"/>
  <c r="L47" i="7"/>
  <c r="K47" i="7"/>
  <c r="J47" i="7"/>
  <c r="I47" i="7"/>
  <c r="G47" i="7"/>
  <c r="F47" i="7"/>
  <c r="E47" i="7"/>
  <c r="D47" i="7"/>
  <c r="C47" i="7"/>
  <c r="B47" i="7"/>
  <c r="N46" i="7"/>
  <c r="M46" i="7"/>
  <c r="L46" i="7"/>
  <c r="K46" i="7"/>
  <c r="J46" i="7"/>
  <c r="I46" i="7"/>
  <c r="G46" i="7"/>
  <c r="F46" i="7"/>
  <c r="E46" i="7"/>
  <c r="D46" i="7"/>
  <c r="C46" i="7"/>
  <c r="B46" i="7"/>
  <c r="N45" i="7"/>
  <c r="M45" i="7"/>
  <c r="L45" i="7"/>
  <c r="K45" i="7"/>
  <c r="J45" i="7"/>
  <c r="I45" i="7"/>
  <c r="G45" i="7"/>
  <c r="F45" i="7"/>
  <c r="E45" i="7"/>
  <c r="D45" i="7"/>
  <c r="C45" i="7"/>
  <c r="B45" i="7"/>
  <c r="N44" i="7"/>
  <c r="M44" i="7"/>
  <c r="L44" i="7"/>
  <c r="K44" i="7"/>
  <c r="J44" i="7"/>
  <c r="I44" i="7"/>
  <c r="G44" i="7"/>
  <c r="F44" i="7"/>
  <c r="E44" i="7"/>
  <c r="D44" i="7"/>
  <c r="C44" i="7"/>
  <c r="B44" i="7"/>
  <c r="N43" i="7"/>
  <c r="M43" i="7"/>
  <c r="L43" i="7"/>
  <c r="K43" i="7"/>
  <c r="J43" i="7"/>
  <c r="I43" i="7"/>
  <c r="G43" i="7"/>
  <c r="F43" i="7"/>
  <c r="E43" i="7"/>
  <c r="D43" i="7"/>
  <c r="C43" i="7"/>
  <c r="B43" i="7"/>
  <c r="N41" i="7"/>
  <c r="M41" i="7"/>
  <c r="L41" i="7"/>
  <c r="K41" i="7"/>
  <c r="J41" i="7"/>
  <c r="I41" i="7"/>
  <c r="G41" i="7"/>
  <c r="F41" i="7"/>
  <c r="E41" i="7"/>
  <c r="D41" i="7"/>
  <c r="C41" i="7"/>
  <c r="B41" i="7"/>
  <c r="N40" i="7"/>
  <c r="M40" i="7"/>
  <c r="L40" i="7"/>
  <c r="K40" i="7"/>
  <c r="J40" i="7"/>
  <c r="I40" i="7"/>
  <c r="G40" i="7"/>
  <c r="F40" i="7"/>
  <c r="E40" i="7"/>
  <c r="D40" i="7"/>
  <c r="C40" i="7"/>
  <c r="B40" i="7"/>
  <c r="N39" i="7"/>
  <c r="M39" i="7"/>
  <c r="L39" i="7"/>
  <c r="K39" i="7"/>
  <c r="J39" i="7"/>
  <c r="I39" i="7"/>
  <c r="G39" i="7"/>
  <c r="F39" i="7"/>
  <c r="E39" i="7"/>
  <c r="D39" i="7"/>
  <c r="C39" i="7"/>
  <c r="B39" i="7"/>
  <c r="N38" i="7"/>
  <c r="M38" i="7"/>
  <c r="L38" i="7"/>
  <c r="K38" i="7"/>
  <c r="J38" i="7"/>
  <c r="I38" i="7"/>
  <c r="G38" i="7"/>
  <c r="F38" i="7"/>
  <c r="E38" i="7"/>
  <c r="D38" i="7"/>
  <c r="C38" i="7"/>
  <c r="B38" i="7"/>
  <c r="N37" i="7"/>
  <c r="M37" i="7"/>
  <c r="L37" i="7"/>
  <c r="K37" i="7"/>
  <c r="J37" i="7"/>
  <c r="I37" i="7"/>
  <c r="G37" i="7"/>
  <c r="F37" i="7"/>
  <c r="E37" i="7"/>
  <c r="D37" i="7"/>
  <c r="C37" i="7"/>
  <c r="B37" i="7"/>
  <c r="N36" i="7"/>
  <c r="M36" i="7"/>
  <c r="L36" i="7"/>
  <c r="K36" i="7"/>
  <c r="J36" i="7"/>
  <c r="I36" i="7"/>
  <c r="G36" i="7"/>
  <c r="F36" i="7"/>
  <c r="E36" i="7"/>
  <c r="D36" i="7"/>
  <c r="C36" i="7"/>
  <c r="B36" i="7"/>
  <c r="N35" i="7"/>
  <c r="M35" i="7"/>
  <c r="L35" i="7"/>
  <c r="K35" i="7"/>
  <c r="J35" i="7"/>
  <c r="I35" i="7"/>
  <c r="G35" i="7"/>
  <c r="F35" i="7"/>
  <c r="E35" i="7"/>
  <c r="D35" i="7"/>
  <c r="C35" i="7"/>
  <c r="B35" i="7"/>
  <c r="N34" i="7"/>
  <c r="M34" i="7"/>
  <c r="L34" i="7"/>
  <c r="K34" i="7"/>
  <c r="J34" i="7"/>
  <c r="I34" i="7"/>
  <c r="G34" i="7"/>
  <c r="F34" i="7"/>
  <c r="E34" i="7"/>
  <c r="D34" i="7"/>
  <c r="C34" i="7"/>
  <c r="B34" i="7"/>
  <c r="N33" i="7"/>
  <c r="M33" i="7"/>
  <c r="L33" i="7"/>
  <c r="K33" i="7"/>
  <c r="J33" i="7"/>
  <c r="I33" i="7"/>
  <c r="G33" i="7"/>
  <c r="F33" i="7"/>
  <c r="E33" i="7"/>
  <c r="D33" i="7"/>
  <c r="C33" i="7"/>
  <c r="B33" i="7"/>
  <c r="N32" i="7"/>
  <c r="M32" i="7"/>
  <c r="L32" i="7"/>
  <c r="K32" i="7"/>
  <c r="J32" i="7"/>
  <c r="I32" i="7"/>
  <c r="G32" i="7"/>
  <c r="F32" i="7"/>
  <c r="E32" i="7"/>
  <c r="D32" i="7"/>
  <c r="C32" i="7"/>
  <c r="B32" i="7"/>
  <c r="N31" i="7"/>
  <c r="M31" i="7"/>
  <c r="L31" i="7"/>
  <c r="K31" i="7"/>
  <c r="J31" i="7"/>
  <c r="I31" i="7"/>
  <c r="G31" i="7"/>
  <c r="F31" i="7"/>
  <c r="E31" i="7"/>
  <c r="D31" i="7"/>
  <c r="C31" i="7"/>
  <c r="B31" i="7"/>
  <c r="S30" i="7"/>
  <c r="N29" i="7"/>
  <c r="M29" i="7"/>
  <c r="L29" i="7"/>
  <c r="K29" i="7"/>
  <c r="J29" i="7"/>
  <c r="I29" i="7"/>
  <c r="G29" i="7"/>
  <c r="H29" i="7" s="1"/>
  <c r="F29" i="7"/>
  <c r="E29" i="7"/>
  <c r="D29" i="7"/>
  <c r="C29" i="7"/>
  <c r="B29" i="7"/>
  <c r="O29" i="7" s="1"/>
  <c r="N28" i="7"/>
  <c r="M28" i="7"/>
  <c r="L28" i="7"/>
  <c r="K28" i="7"/>
  <c r="J28" i="7"/>
  <c r="I28" i="7"/>
  <c r="G28" i="7"/>
  <c r="F28" i="7"/>
  <c r="E28" i="7"/>
  <c r="D28" i="7"/>
  <c r="C28" i="7"/>
  <c r="B28" i="7"/>
  <c r="N27" i="7"/>
  <c r="M27" i="7"/>
  <c r="L27" i="7"/>
  <c r="K27" i="7"/>
  <c r="J27" i="7"/>
  <c r="I27" i="7"/>
  <c r="G27" i="7"/>
  <c r="F27" i="7"/>
  <c r="E27" i="7"/>
  <c r="D27" i="7"/>
  <c r="C27" i="7"/>
  <c r="B27" i="7"/>
  <c r="N26" i="7"/>
  <c r="M26" i="7"/>
  <c r="L26" i="7"/>
  <c r="K26" i="7"/>
  <c r="J26" i="7"/>
  <c r="I26" i="7"/>
  <c r="G26" i="7"/>
  <c r="F26" i="7"/>
  <c r="E26" i="7"/>
  <c r="D26" i="7"/>
  <c r="C26" i="7"/>
  <c r="B26" i="7"/>
  <c r="N25" i="7"/>
  <c r="M25" i="7"/>
  <c r="L25" i="7"/>
  <c r="K25" i="7"/>
  <c r="J25" i="7"/>
  <c r="I25" i="7"/>
  <c r="G25" i="7"/>
  <c r="F25" i="7"/>
  <c r="H25" i="7" s="1"/>
  <c r="E25" i="7"/>
  <c r="D25" i="7"/>
  <c r="C25" i="7"/>
  <c r="B25" i="7"/>
  <c r="N24" i="7"/>
  <c r="M24" i="7"/>
  <c r="L24" i="7"/>
  <c r="K24" i="7"/>
  <c r="J24" i="7"/>
  <c r="I24" i="7"/>
  <c r="G24" i="7"/>
  <c r="F24" i="7"/>
  <c r="E24" i="7"/>
  <c r="D24" i="7"/>
  <c r="C24" i="7"/>
  <c r="B24" i="7"/>
  <c r="N23" i="7"/>
  <c r="M23" i="7"/>
  <c r="L23" i="7"/>
  <c r="K23" i="7"/>
  <c r="J23" i="7"/>
  <c r="I23" i="7"/>
  <c r="G23" i="7"/>
  <c r="F23" i="7"/>
  <c r="E23" i="7"/>
  <c r="D23" i="7"/>
  <c r="C23" i="7"/>
  <c r="B23" i="7"/>
  <c r="N22" i="7"/>
  <c r="M22" i="7"/>
  <c r="L22" i="7"/>
  <c r="K22" i="7"/>
  <c r="J22" i="7"/>
  <c r="I22" i="7"/>
  <c r="G22" i="7"/>
  <c r="F22" i="7"/>
  <c r="E22" i="7"/>
  <c r="D22" i="7"/>
  <c r="C22" i="7"/>
  <c r="B22" i="7"/>
  <c r="N21" i="7"/>
  <c r="M21" i="7"/>
  <c r="L21" i="7"/>
  <c r="K21" i="7"/>
  <c r="J21" i="7"/>
  <c r="I21" i="7"/>
  <c r="G21" i="7"/>
  <c r="F21" i="7"/>
  <c r="E21" i="7"/>
  <c r="D21" i="7"/>
  <c r="C21" i="7"/>
  <c r="B21" i="7"/>
  <c r="O21" i="7" s="1"/>
  <c r="N20" i="7"/>
  <c r="M20" i="7"/>
  <c r="L20" i="7"/>
  <c r="K20" i="7"/>
  <c r="J20" i="7"/>
  <c r="I20" i="7"/>
  <c r="G20" i="7"/>
  <c r="F20" i="7"/>
  <c r="E20" i="7"/>
  <c r="D20" i="7"/>
  <c r="C20" i="7"/>
  <c r="B20" i="7"/>
  <c r="N19" i="7"/>
  <c r="M19" i="7"/>
  <c r="L19" i="7"/>
  <c r="K19" i="7"/>
  <c r="J19" i="7"/>
  <c r="I19" i="7"/>
  <c r="G19" i="7"/>
  <c r="F19" i="7"/>
  <c r="E19" i="7"/>
  <c r="D19" i="7"/>
  <c r="C19" i="7"/>
  <c r="B19" i="7"/>
  <c r="N18" i="7"/>
  <c r="M18" i="7"/>
  <c r="L18" i="7"/>
  <c r="K18" i="7"/>
  <c r="J18" i="7"/>
  <c r="I18" i="7"/>
  <c r="G18" i="7"/>
  <c r="F18" i="7"/>
  <c r="E18" i="7"/>
  <c r="E30" i="7" s="1"/>
  <c r="D18" i="7"/>
  <c r="C18" i="7"/>
  <c r="B18" i="7"/>
  <c r="S17" i="7"/>
  <c r="N16" i="7"/>
  <c r="M16" i="7"/>
  <c r="L16" i="7"/>
  <c r="K16" i="7"/>
  <c r="J16" i="7"/>
  <c r="I16" i="7"/>
  <c r="G16" i="7"/>
  <c r="F16" i="7"/>
  <c r="E16" i="7"/>
  <c r="D16" i="7"/>
  <c r="C16" i="7"/>
  <c r="B16" i="7"/>
  <c r="N15" i="7"/>
  <c r="M15" i="7"/>
  <c r="L15" i="7"/>
  <c r="K15" i="7"/>
  <c r="J15" i="7"/>
  <c r="I15" i="7"/>
  <c r="G15" i="7"/>
  <c r="F15" i="7"/>
  <c r="E15" i="7"/>
  <c r="D15" i="7"/>
  <c r="C15" i="7"/>
  <c r="B15" i="7"/>
  <c r="N14" i="7"/>
  <c r="M14" i="7"/>
  <c r="L14" i="7"/>
  <c r="K14" i="7"/>
  <c r="J14" i="7"/>
  <c r="I14" i="7"/>
  <c r="G14" i="7"/>
  <c r="F14" i="7"/>
  <c r="E14" i="7"/>
  <c r="D14" i="7"/>
  <c r="C14" i="7"/>
  <c r="B14" i="7"/>
  <c r="N13" i="7"/>
  <c r="M13" i="7"/>
  <c r="L13" i="7"/>
  <c r="K13" i="7"/>
  <c r="J13" i="7"/>
  <c r="I13" i="7"/>
  <c r="G13" i="7"/>
  <c r="F13" i="7"/>
  <c r="E13" i="7"/>
  <c r="D13" i="7"/>
  <c r="C13" i="7"/>
  <c r="B13" i="7"/>
  <c r="N12" i="7"/>
  <c r="M12" i="7"/>
  <c r="L12" i="7"/>
  <c r="K12" i="7"/>
  <c r="J12" i="7"/>
  <c r="I12" i="7"/>
  <c r="G12" i="7"/>
  <c r="F12" i="7"/>
  <c r="E12" i="7"/>
  <c r="D12" i="7"/>
  <c r="C12" i="7"/>
  <c r="B12" i="7"/>
  <c r="N11" i="7"/>
  <c r="M11" i="7"/>
  <c r="L11" i="7"/>
  <c r="K11" i="7"/>
  <c r="J11" i="7"/>
  <c r="I11" i="7"/>
  <c r="G11" i="7"/>
  <c r="F11" i="7"/>
  <c r="E11" i="7"/>
  <c r="D11" i="7"/>
  <c r="C11" i="7"/>
  <c r="B11" i="7"/>
  <c r="N10" i="7"/>
  <c r="M10" i="7"/>
  <c r="L10" i="7"/>
  <c r="K10" i="7"/>
  <c r="J10" i="7"/>
  <c r="I10" i="7"/>
  <c r="G10" i="7"/>
  <c r="F10" i="7"/>
  <c r="E10" i="7"/>
  <c r="D10" i="7"/>
  <c r="C10" i="7"/>
  <c r="B10" i="7"/>
  <c r="N9" i="7"/>
  <c r="M9" i="7"/>
  <c r="L9" i="7"/>
  <c r="K9" i="7"/>
  <c r="J9" i="7"/>
  <c r="I9" i="7"/>
  <c r="G9" i="7"/>
  <c r="F9" i="7"/>
  <c r="E9" i="7"/>
  <c r="D9" i="7"/>
  <c r="C9" i="7"/>
  <c r="B9" i="7"/>
  <c r="N8" i="7"/>
  <c r="M8" i="7"/>
  <c r="L8" i="7"/>
  <c r="K8" i="7"/>
  <c r="J8" i="7"/>
  <c r="I8" i="7"/>
  <c r="G8" i="7"/>
  <c r="F8" i="7"/>
  <c r="E8" i="7"/>
  <c r="D8" i="7"/>
  <c r="C8" i="7"/>
  <c r="B8" i="7"/>
  <c r="N7" i="7"/>
  <c r="M7" i="7"/>
  <c r="L7" i="7"/>
  <c r="K7" i="7"/>
  <c r="J7" i="7"/>
  <c r="I7" i="7"/>
  <c r="G7" i="7"/>
  <c r="F7" i="7"/>
  <c r="E7" i="7"/>
  <c r="D7" i="7"/>
  <c r="C7" i="7"/>
  <c r="B7" i="7"/>
  <c r="N6" i="7"/>
  <c r="N17" i="7" s="1"/>
  <c r="M6" i="7"/>
  <c r="L6" i="7"/>
  <c r="L17" i="7" s="1"/>
  <c r="K6" i="7"/>
  <c r="J6" i="7"/>
  <c r="J17" i="7" s="1"/>
  <c r="I6" i="7"/>
  <c r="G6" i="7"/>
  <c r="F6" i="7"/>
  <c r="E6" i="7"/>
  <c r="D6" i="7"/>
  <c r="C6" i="7"/>
  <c r="B6" i="7"/>
  <c r="O32" i="7" l="1"/>
  <c r="P32" i="7" s="1"/>
  <c r="O33" i="7"/>
  <c r="P33" i="7" s="1"/>
  <c r="O39" i="7"/>
  <c r="P39" i="7" s="1"/>
  <c r="O41" i="7"/>
  <c r="P41" i="7" s="1"/>
  <c r="O44" i="7"/>
  <c r="P44" i="7" s="1"/>
  <c r="O48" i="7"/>
  <c r="P48" i="7" s="1"/>
  <c r="H21" i="7"/>
  <c r="O12" i="7"/>
  <c r="O13" i="7"/>
  <c r="O15" i="7"/>
  <c r="J30" i="7"/>
  <c r="H44" i="7"/>
  <c r="Q44" i="7" s="1"/>
  <c r="S44" i="7" s="1"/>
  <c r="H48" i="7"/>
  <c r="Q48" i="7" s="1"/>
  <c r="S48" i="7" s="1"/>
  <c r="O6" i="7"/>
  <c r="H7" i="7"/>
  <c r="O8" i="7"/>
  <c r="H8" i="7"/>
  <c r="H9" i="7"/>
  <c r="O10" i="7"/>
  <c r="H10" i="7"/>
  <c r="H11" i="7"/>
  <c r="H12" i="7"/>
  <c r="O20" i="7"/>
  <c r="H34" i="7"/>
  <c r="Q34" i="7" s="1"/>
  <c r="S34" i="7" s="1"/>
  <c r="O35" i="7"/>
  <c r="P35" i="7" s="1"/>
  <c r="H35" i="7"/>
  <c r="H37" i="7"/>
  <c r="Q37" i="7" s="1"/>
  <c r="H38" i="7"/>
  <c r="Q38" i="7" s="1"/>
  <c r="H39" i="7"/>
  <c r="H67" i="7"/>
  <c r="S67" i="7" s="1"/>
  <c r="H18" i="7"/>
  <c r="H19" i="7"/>
  <c r="O24" i="7"/>
  <c r="O25" i="7"/>
  <c r="O28" i="7"/>
  <c r="O45" i="7"/>
  <c r="P45" i="7" s="1"/>
  <c r="H45" i="7"/>
  <c r="Q45" i="7" s="1"/>
  <c r="H46" i="7"/>
  <c r="Q46" i="7" s="1"/>
  <c r="H47" i="7"/>
  <c r="Q47" i="7" s="1"/>
  <c r="O56" i="7"/>
  <c r="P56" i="7" s="1"/>
  <c r="O57" i="7"/>
  <c r="P57" i="7" s="1"/>
  <c r="S57" i="7" s="1"/>
  <c r="O60" i="7"/>
  <c r="P60" i="7" s="1"/>
  <c r="O61" i="7"/>
  <c r="P61" i="7" s="1"/>
  <c r="H22" i="7"/>
  <c r="H23" i="7"/>
  <c r="H26" i="7"/>
  <c r="H27" i="7"/>
  <c r="O49" i="7"/>
  <c r="P49" i="7" s="1"/>
  <c r="H49" i="7"/>
  <c r="Q49" i="7" s="1"/>
  <c r="S49" i="7" s="1"/>
  <c r="H51" i="7"/>
  <c r="Q51" i="7" s="1"/>
  <c r="H52" i="7"/>
  <c r="H54" i="7"/>
  <c r="H58" i="7"/>
  <c r="Q58" i="7" s="1"/>
  <c r="S58" i="7" s="1"/>
  <c r="O63" i="7"/>
  <c r="P63" i="7" s="1"/>
  <c r="E17" i="7"/>
  <c r="C30" i="7"/>
  <c r="L30" i="7"/>
  <c r="N30" i="7"/>
  <c r="I42" i="7"/>
  <c r="M42" i="7"/>
  <c r="B17" i="7"/>
  <c r="F17" i="7"/>
  <c r="O7" i="7"/>
  <c r="O9" i="7"/>
  <c r="O11" i="7"/>
  <c r="I30" i="7"/>
  <c r="M30" i="7"/>
  <c r="O23" i="7"/>
  <c r="D42" i="7"/>
  <c r="L42" i="7"/>
  <c r="O36" i="7"/>
  <c r="P36" i="7" s="1"/>
  <c r="O37" i="7"/>
  <c r="P37" i="7" s="1"/>
  <c r="S37" i="7" s="1"/>
  <c r="O38" i="7"/>
  <c r="P38" i="7" s="1"/>
  <c r="H40" i="7"/>
  <c r="Q40" i="7" s="1"/>
  <c r="H41" i="7"/>
  <c r="Q41" i="7" s="1"/>
  <c r="H43" i="7"/>
  <c r="Q43" i="7" s="1"/>
  <c r="L53" i="7"/>
  <c r="K53" i="7"/>
  <c r="O46" i="7"/>
  <c r="P46" i="7" s="1"/>
  <c r="S46" i="7" s="1"/>
  <c r="O47" i="7"/>
  <c r="P47" i="7" s="1"/>
  <c r="O54" i="7"/>
  <c r="P54" i="7" s="1"/>
  <c r="J64" i="7"/>
  <c r="O59" i="7"/>
  <c r="P59" i="7" s="1"/>
  <c r="H59" i="7"/>
  <c r="H61" i="7"/>
  <c r="Q61" i="7" s="1"/>
  <c r="H70" i="7"/>
  <c r="F64" i="7"/>
  <c r="J68" i="7"/>
  <c r="N68" i="7"/>
  <c r="D17" i="7"/>
  <c r="I17" i="7"/>
  <c r="M17" i="7"/>
  <c r="H13" i="7"/>
  <c r="O14" i="7"/>
  <c r="H14" i="7"/>
  <c r="H15" i="7"/>
  <c r="O16" i="7"/>
  <c r="H16" i="7"/>
  <c r="O18" i="7"/>
  <c r="F30" i="7"/>
  <c r="K30" i="7"/>
  <c r="O19" i="7"/>
  <c r="H24" i="7"/>
  <c r="O26" i="7"/>
  <c r="O27" i="7"/>
  <c r="O31" i="7"/>
  <c r="P31" i="7" s="1"/>
  <c r="H32" i="7"/>
  <c r="H33" i="7"/>
  <c r="Q33" i="7" s="1"/>
  <c r="O34" i="7"/>
  <c r="P34" i="7" s="1"/>
  <c r="O50" i="7"/>
  <c r="P50" i="7" s="1"/>
  <c r="O51" i="7"/>
  <c r="P51" i="7" s="1"/>
  <c r="O52" i="7"/>
  <c r="P52" i="7" s="1"/>
  <c r="O55" i="7"/>
  <c r="P55" i="7" s="1"/>
  <c r="H55" i="7"/>
  <c r="Q55" i="7" s="1"/>
  <c r="H56" i="7"/>
  <c r="Q56" i="7" s="1"/>
  <c r="H57" i="7"/>
  <c r="Q57" i="7" s="1"/>
  <c r="O58" i="7"/>
  <c r="P58" i="7" s="1"/>
  <c r="F68" i="7"/>
  <c r="O67" i="7"/>
  <c r="C53" i="7"/>
  <c r="Q59" i="7"/>
  <c r="Q62" i="7"/>
  <c r="S62" i="7" s="1"/>
  <c r="K17" i="7"/>
  <c r="D30" i="7"/>
  <c r="H20" i="7"/>
  <c r="O22" i="7"/>
  <c r="H28" i="7"/>
  <c r="B30" i="7"/>
  <c r="E42" i="7"/>
  <c r="J42" i="7"/>
  <c r="N42" i="7"/>
  <c r="S33" i="7"/>
  <c r="H36" i="7"/>
  <c r="O40" i="7"/>
  <c r="P40" i="7" s="1"/>
  <c r="D53" i="7"/>
  <c r="I53" i="7"/>
  <c r="M53" i="7"/>
  <c r="H50" i="7"/>
  <c r="G53" i="7"/>
  <c r="C64" i="7"/>
  <c r="G64" i="7"/>
  <c r="K64" i="7"/>
  <c r="H60" i="7"/>
  <c r="Q63" i="7"/>
  <c r="B64" i="7"/>
  <c r="O65" i="7"/>
  <c r="P65" i="7" s="1"/>
  <c r="C17" i="7"/>
  <c r="G17" i="7"/>
  <c r="H6" i="7"/>
  <c r="B42" i="7"/>
  <c r="F42" i="7"/>
  <c r="K42" i="7"/>
  <c r="E53" i="7"/>
  <c r="J53" i="7"/>
  <c r="N53" i="7"/>
  <c r="D64" i="7"/>
  <c r="Q54" i="7"/>
  <c r="S54" i="7" s="1"/>
  <c r="L64" i="7"/>
  <c r="G68" i="7"/>
  <c r="H65" i="7"/>
  <c r="O66" i="7"/>
  <c r="P66" i="7" s="1"/>
  <c r="B68" i="7"/>
  <c r="C42" i="7"/>
  <c r="G42" i="7"/>
  <c r="H31" i="7"/>
  <c r="B53" i="7"/>
  <c r="F53" i="7"/>
  <c r="E64" i="7"/>
  <c r="H66" i="7"/>
  <c r="G30" i="7"/>
  <c r="H30" i="7" s="1"/>
  <c r="O43" i="7"/>
  <c r="P43" i="7" s="1"/>
  <c r="S36" i="7" l="1"/>
  <c r="Q32" i="7"/>
  <c r="S32" i="7"/>
  <c r="S45" i="7"/>
  <c r="Q39" i="7"/>
  <c r="S39" i="7" s="1"/>
  <c r="S55" i="7"/>
  <c r="S63" i="7"/>
  <c r="S43" i="7"/>
  <c r="Q52" i="7"/>
  <c r="S52" i="7" s="1"/>
  <c r="D69" i="7"/>
  <c r="J69" i="7"/>
  <c r="L69" i="7"/>
  <c r="N69" i="7"/>
  <c r="S56" i="7"/>
  <c r="O53" i="7"/>
  <c r="Q35" i="7"/>
  <c r="S35" i="7" s="1"/>
  <c r="H64" i="7"/>
  <c r="S47" i="7"/>
  <c r="S40" i="7"/>
  <c r="S41" i="7"/>
  <c r="H42" i="7"/>
  <c r="S51" i="7"/>
  <c r="M69" i="7"/>
  <c r="S59" i="7"/>
  <c r="O42" i="7"/>
  <c r="E69" i="7"/>
  <c r="H68" i="7"/>
  <c r="O30" i="7"/>
  <c r="S38" i="7"/>
  <c r="O68" i="7"/>
  <c r="S61" i="7"/>
  <c r="I69" i="7"/>
  <c r="C69" i="7"/>
  <c r="F69" i="7"/>
  <c r="Q36" i="7"/>
  <c r="O17" i="7"/>
  <c r="Q66" i="7"/>
  <c r="S66" i="7"/>
  <c r="Q60" i="7"/>
  <c r="S60" i="7"/>
  <c r="B69" i="7"/>
  <c r="O69" i="7" s="1"/>
  <c r="O64" i="7"/>
  <c r="H53" i="7"/>
  <c r="K69" i="7"/>
  <c r="Q31" i="7"/>
  <c r="S31" i="7" s="1"/>
  <c r="Q65" i="7"/>
  <c r="S65" i="7" s="1"/>
  <c r="S68" i="7" s="1"/>
  <c r="H17" i="7"/>
  <c r="G69" i="7"/>
  <c r="Q50" i="7"/>
  <c r="S50" i="7" s="1"/>
  <c r="H69" i="7" l="1"/>
  <c r="S64" i="7"/>
  <c r="S53" i="7"/>
  <c r="S42" i="7"/>
  <c r="S69" i="7" l="1"/>
  <c r="Q75" i="4" l="1"/>
  <c r="P75" i="4"/>
  <c r="O75" i="4"/>
  <c r="M75" i="4"/>
  <c r="L75" i="4"/>
  <c r="K75" i="4"/>
  <c r="J75" i="4"/>
  <c r="I75" i="4"/>
  <c r="H75" i="4"/>
  <c r="G75" i="4"/>
  <c r="F75" i="4"/>
  <c r="E75" i="4"/>
  <c r="D75" i="4"/>
  <c r="C75" i="4"/>
  <c r="T74" i="4"/>
  <c r="S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T72" i="4"/>
  <c r="N72" i="4"/>
  <c r="M72" i="4"/>
  <c r="I72" i="4"/>
  <c r="F72" i="4"/>
  <c r="T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T70" i="4"/>
  <c r="S70" i="4"/>
  <c r="R70" i="4"/>
  <c r="Q70" i="4"/>
  <c r="P70" i="4"/>
  <c r="N70" i="4"/>
  <c r="M70" i="4"/>
  <c r="I70" i="4"/>
  <c r="F70" i="4"/>
  <c r="T69" i="4"/>
  <c r="S69" i="4"/>
  <c r="R69" i="4"/>
  <c r="Q69" i="4"/>
  <c r="P69" i="4"/>
  <c r="N69" i="4"/>
  <c r="M69" i="4"/>
  <c r="I69" i="4"/>
  <c r="F69" i="4"/>
  <c r="T68" i="4"/>
  <c r="S68" i="4"/>
  <c r="R68" i="4"/>
  <c r="Q68" i="4"/>
  <c r="P68" i="4"/>
  <c r="N68" i="4"/>
  <c r="M68" i="4"/>
  <c r="I68" i="4"/>
  <c r="F68" i="4"/>
  <c r="T67" i="4"/>
  <c r="Q67" i="4"/>
  <c r="P67" i="4"/>
  <c r="N67" i="4"/>
  <c r="M67" i="4"/>
  <c r="I67" i="4"/>
  <c r="F67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T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T63" i="4"/>
  <c r="S63" i="4"/>
  <c r="R63" i="4"/>
  <c r="Q63" i="4"/>
  <c r="P63" i="4"/>
  <c r="N63" i="4"/>
  <c r="M63" i="4"/>
  <c r="I63" i="4"/>
  <c r="F63" i="4"/>
  <c r="T62" i="4"/>
  <c r="S62" i="4"/>
  <c r="R62" i="4"/>
  <c r="Q62" i="4"/>
  <c r="P62" i="4"/>
  <c r="N62" i="4"/>
  <c r="M62" i="4"/>
  <c r="I62" i="4"/>
  <c r="F62" i="4"/>
  <c r="T61" i="4"/>
  <c r="S61" i="4"/>
  <c r="R61" i="4"/>
  <c r="Q61" i="4"/>
  <c r="P61" i="4"/>
  <c r="N61" i="4"/>
  <c r="M61" i="4"/>
  <c r="I61" i="4"/>
  <c r="F61" i="4"/>
  <c r="T60" i="4"/>
  <c r="Q60" i="4"/>
  <c r="P60" i="4"/>
  <c r="N60" i="4"/>
  <c r="M60" i="4"/>
  <c r="I60" i="4"/>
  <c r="F60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P55" i="4"/>
  <c r="N55" i="4"/>
  <c r="M55" i="4"/>
  <c r="I55" i="4"/>
  <c r="F55" i="4"/>
  <c r="P54" i="4"/>
  <c r="N54" i="4"/>
  <c r="M54" i="4"/>
  <c r="I54" i="4"/>
  <c r="F54" i="4"/>
  <c r="P53" i="4"/>
  <c r="N53" i="4"/>
  <c r="M53" i="4"/>
  <c r="I53" i="4"/>
  <c r="F53" i="4"/>
  <c r="P52" i="4"/>
  <c r="N52" i="4"/>
  <c r="M52" i="4"/>
  <c r="I52" i="4"/>
  <c r="F52" i="4"/>
  <c r="P51" i="4"/>
  <c r="N51" i="4"/>
  <c r="M51" i="4"/>
  <c r="I51" i="4"/>
  <c r="F51" i="4"/>
  <c r="P50" i="4"/>
  <c r="N50" i="4"/>
  <c r="M50" i="4"/>
  <c r="I50" i="4"/>
  <c r="F50" i="4"/>
  <c r="P49" i="4"/>
  <c r="N49" i="4"/>
  <c r="M49" i="4"/>
  <c r="I49" i="4"/>
  <c r="F49" i="4"/>
  <c r="P48" i="4"/>
  <c r="N48" i="4"/>
  <c r="M48" i="4"/>
  <c r="I48" i="4"/>
  <c r="F48" i="4"/>
  <c r="P47" i="4"/>
  <c r="N47" i="4"/>
  <c r="M47" i="4"/>
  <c r="I47" i="4"/>
  <c r="F47" i="4"/>
  <c r="P46" i="4"/>
  <c r="N46" i="4"/>
  <c r="M46" i="4"/>
  <c r="I46" i="4"/>
  <c r="F46" i="4"/>
  <c r="P45" i="4"/>
  <c r="N45" i="4"/>
  <c r="M45" i="4"/>
  <c r="I45" i="4"/>
  <c r="F45" i="4"/>
  <c r="P44" i="4"/>
  <c r="N44" i="4"/>
  <c r="M44" i="4"/>
  <c r="I44" i="4"/>
  <c r="F44" i="4"/>
  <c r="P43" i="4"/>
  <c r="N43" i="4"/>
  <c r="M43" i="4"/>
  <c r="I43" i="4"/>
  <c r="F43" i="4"/>
  <c r="P42" i="4"/>
  <c r="N42" i="4"/>
  <c r="M42" i="4"/>
  <c r="I42" i="4"/>
  <c r="F42" i="4"/>
  <c r="P41" i="4"/>
  <c r="N41" i="4"/>
  <c r="M41" i="4"/>
  <c r="I41" i="4"/>
  <c r="F41" i="4"/>
  <c r="P40" i="4"/>
  <c r="N40" i="4"/>
  <c r="M40" i="4"/>
  <c r="I40" i="4"/>
  <c r="F40" i="4"/>
  <c r="T39" i="4"/>
  <c r="Q39" i="4"/>
  <c r="P39" i="4"/>
  <c r="O39" i="4"/>
  <c r="M39" i="4"/>
  <c r="L39" i="4"/>
  <c r="K39" i="4"/>
  <c r="J39" i="4"/>
  <c r="I39" i="4"/>
  <c r="H39" i="4"/>
  <c r="G39" i="4"/>
  <c r="F39" i="4"/>
  <c r="E39" i="4"/>
  <c r="D39" i="4"/>
  <c r="C39" i="4"/>
  <c r="Q38" i="4"/>
  <c r="P38" i="4"/>
  <c r="N38" i="4"/>
  <c r="M38" i="4"/>
  <c r="I38" i="4"/>
  <c r="F38" i="4"/>
  <c r="Q37" i="4"/>
  <c r="P37" i="4"/>
  <c r="N37" i="4"/>
  <c r="M37" i="4"/>
  <c r="I37" i="4"/>
  <c r="F37" i="4"/>
  <c r="Q36" i="4"/>
  <c r="P36" i="4"/>
  <c r="N36" i="4"/>
  <c r="M36" i="4"/>
  <c r="I36" i="4"/>
  <c r="F36" i="4"/>
  <c r="Q35" i="4"/>
  <c r="P35" i="4"/>
  <c r="N35" i="4"/>
  <c r="M35" i="4"/>
  <c r="I35" i="4"/>
  <c r="F35" i="4"/>
  <c r="Q34" i="4"/>
  <c r="P34" i="4"/>
  <c r="N34" i="4"/>
  <c r="M34" i="4"/>
  <c r="I34" i="4"/>
  <c r="F34" i="4"/>
  <c r="Q33" i="4"/>
  <c r="P33" i="4"/>
  <c r="N33" i="4"/>
  <c r="M33" i="4"/>
  <c r="I33" i="4"/>
  <c r="F33" i="4"/>
  <c r="Q32" i="4"/>
  <c r="P32" i="4"/>
  <c r="N32" i="4"/>
  <c r="M32" i="4"/>
  <c r="I32" i="4"/>
  <c r="F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T26" i="4"/>
  <c r="S26" i="4"/>
  <c r="R26" i="4"/>
  <c r="Q26" i="4"/>
  <c r="P26" i="4"/>
  <c r="O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P21" i="4"/>
  <c r="N21" i="4"/>
  <c r="M21" i="4"/>
  <c r="I21" i="4"/>
  <c r="H21" i="4"/>
  <c r="G21" i="4"/>
  <c r="F21" i="4"/>
  <c r="P20" i="4"/>
  <c r="N20" i="4"/>
  <c r="M20" i="4"/>
  <c r="I20" i="4"/>
  <c r="H20" i="4"/>
  <c r="G20" i="4"/>
  <c r="F20" i="4"/>
  <c r="P19" i="4"/>
  <c r="N19" i="4"/>
  <c r="M19" i="4"/>
  <c r="I19" i="4"/>
  <c r="H19" i="4"/>
  <c r="G19" i="4"/>
  <c r="F19" i="4"/>
  <c r="P18" i="4"/>
  <c r="N18" i="4"/>
  <c r="M18" i="4"/>
  <c r="I18" i="4"/>
  <c r="H18" i="4"/>
  <c r="G18" i="4"/>
  <c r="F18" i="4"/>
  <c r="P17" i="4"/>
  <c r="N17" i="4"/>
  <c r="M17" i="4"/>
  <c r="I17" i="4"/>
  <c r="H17" i="4"/>
  <c r="G17" i="4"/>
  <c r="F17" i="4"/>
  <c r="Q16" i="4"/>
  <c r="P16" i="4"/>
  <c r="O16" i="4"/>
  <c r="N16" i="4"/>
  <c r="M16" i="4"/>
  <c r="I16" i="4"/>
  <c r="F16" i="4"/>
  <c r="T15" i="4"/>
  <c r="S15" i="4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D15" i="4"/>
  <c r="C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3" i="4"/>
  <c r="P13" i="4"/>
  <c r="O13" i="4"/>
  <c r="N13" i="4"/>
  <c r="M13" i="4"/>
  <c r="I13" i="4"/>
  <c r="F13" i="4"/>
  <c r="Q12" i="4"/>
  <c r="P12" i="4"/>
  <c r="O12" i="4"/>
  <c r="N12" i="4"/>
  <c r="M12" i="4"/>
  <c r="I12" i="4"/>
  <c r="F12" i="4"/>
  <c r="Q11" i="4"/>
  <c r="P11" i="4"/>
  <c r="O11" i="4"/>
  <c r="N11" i="4"/>
  <c r="M11" i="4"/>
  <c r="I11" i="4"/>
  <c r="F11" i="4"/>
  <c r="Q10" i="4"/>
  <c r="P10" i="4"/>
  <c r="O10" i="4"/>
  <c r="N10" i="4"/>
  <c r="M10" i="4"/>
  <c r="I10" i="4"/>
  <c r="F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7" i="4"/>
  <c r="S7" i="4"/>
  <c r="R7" i="4"/>
  <c r="Q7" i="4"/>
  <c r="P7" i="4"/>
  <c r="O7" i="4"/>
  <c r="M7" i="4"/>
  <c r="L7" i="4"/>
  <c r="K7" i="4"/>
  <c r="J7" i="4"/>
  <c r="I7" i="4"/>
  <c r="H7" i="4"/>
  <c r="G7" i="4"/>
  <c r="F7" i="4"/>
  <c r="E7" i="4"/>
  <c r="D7" i="4"/>
  <c r="T6" i="4"/>
  <c r="Q6" i="4"/>
  <c r="P6" i="4"/>
  <c r="O6" i="4"/>
  <c r="N6" i="4"/>
  <c r="M6" i="4"/>
  <c r="I6" i="4"/>
  <c r="F6" i="4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P72" i="3"/>
  <c r="N72" i="3"/>
  <c r="M72" i="3"/>
  <c r="I72" i="3"/>
  <c r="F72" i="3"/>
  <c r="P71" i="3"/>
  <c r="N71" i="3"/>
  <c r="M71" i="3"/>
  <c r="I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P69" i="3"/>
  <c r="N69" i="3"/>
  <c r="M69" i="3"/>
  <c r="I69" i="3"/>
  <c r="F69" i="3"/>
  <c r="P68" i="3"/>
  <c r="N68" i="3"/>
  <c r="M68" i="3"/>
  <c r="I68" i="3"/>
  <c r="F68" i="3"/>
  <c r="P67" i="3"/>
  <c r="N67" i="3"/>
  <c r="M67" i="3"/>
  <c r="I67" i="3"/>
  <c r="F67" i="3"/>
  <c r="P66" i="3"/>
  <c r="N66" i="3"/>
  <c r="M66" i="3"/>
  <c r="I66" i="3"/>
  <c r="F66" i="3"/>
  <c r="P65" i="3"/>
  <c r="N65" i="3"/>
  <c r="M65" i="3"/>
  <c r="I65" i="3"/>
  <c r="F65" i="3"/>
  <c r="P64" i="3"/>
  <c r="N64" i="3"/>
  <c r="M64" i="3"/>
  <c r="I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P62" i="3"/>
  <c r="N62" i="3"/>
  <c r="M62" i="3"/>
  <c r="I62" i="3"/>
  <c r="F62" i="3"/>
  <c r="P61" i="3"/>
  <c r="N61" i="3"/>
  <c r="M61" i="3"/>
  <c r="I61" i="3"/>
  <c r="F61" i="3"/>
  <c r="P60" i="3"/>
  <c r="N60" i="3"/>
  <c r="M60" i="3"/>
  <c r="I60" i="3"/>
  <c r="F60" i="3"/>
  <c r="P59" i="3"/>
  <c r="N59" i="3"/>
  <c r="M59" i="3"/>
  <c r="I59" i="3"/>
  <c r="F59" i="3"/>
  <c r="P58" i="3"/>
  <c r="N58" i="3"/>
  <c r="M58" i="3"/>
  <c r="I58" i="3"/>
  <c r="F58" i="3"/>
  <c r="P57" i="3"/>
  <c r="N57" i="3"/>
  <c r="M57" i="3"/>
  <c r="I57" i="3"/>
  <c r="F57" i="3"/>
  <c r="P56" i="3"/>
  <c r="N56" i="3"/>
  <c r="M56" i="3"/>
  <c r="I56" i="3"/>
  <c r="F56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P54" i="3"/>
  <c r="N54" i="3"/>
  <c r="M54" i="3"/>
  <c r="I54" i="3"/>
  <c r="F54" i="3"/>
  <c r="P53" i="3"/>
  <c r="N53" i="3"/>
  <c r="M53" i="3"/>
  <c r="I53" i="3"/>
  <c r="F53" i="3"/>
  <c r="P52" i="3"/>
  <c r="N52" i="3"/>
  <c r="M52" i="3"/>
  <c r="I52" i="3"/>
  <c r="F52" i="3"/>
  <c r="P51" i="3"/>
  <c r="N51" i="3"/>
  <c r="M51" i="3"/>
  <c r="I51" i="3"/>
  <c r="F51" i="3"/>
  <c r="P50" i="3"/>
  <c r="N50" i="3"/>
  <c r="M50" i="3"/>
  <c r="I50" i="3"/>
  <c r="F50" i="3"/>
  <c r="P49" i="3"/>
  <c r="N49" i="3"/>
  <c r="M49" i="3"/>
  <c r="I49" i="3"/>
  <c r="F49" i="3"/>
  <c r="P48" i="3"/>
  <c r="N48" i="3"/>
  <c r="M48" i="3"/>
  <c r="I48" i="3"/>
  <c r="F48" i="3"/>
  <c r="P47" i="3"/>
  <c r="N47" i="3"/>
  <c r="M47" i="3"/>
  <c r="I47" i="3"/>
  <c r="F47" i="3"/>
  <c r="P46" i="3"/>
  <c r="N46" i="3"/>
  <c r="M46" i="3"/>
  <c r="I46" i="3"/>
  <c r="F46" i="3"/>
  <c r="P45" i="3"/>
  <c r="N45" i="3"/>
  <c r="M45" i="3"/>
  <c r="I45" i="3"/>
  <c r="F45" i="3"/>
  <c r="P44" i="3"/>
  <c r="N44" i="3"/>
  <c r="M44" i="3"/>
  <c r="I44" i="3"/>
  <c r="F44" i="3"/>
  <c r="P43" i="3"/>
  <c r="N43" i="3"/>
  <c r="M43" i="3"/>
  <c r="I43" i="3"/>
  <c r="F43" i="3"/>
  <c r="P42" i="3"/>
  <c r="N42" i="3"/>
  <c r="M42" i="3"/>
  <c r="I42" i="3"/>
  <c r="F42" i="3"/>
  <c r="P41" i="3"/>
  <c r="N41" i="3"/>
  <c r="M41" i="3"/>
  <c r="I41" i="3"/>
  <c r="F41" i="3"/>
  <c r="P40" i="3"/>
  <c r="N40" i="3"/>
  <c r="M40" i="3"/>
  <c r="I40" i="3"/>
  <c r="F40" i="3"/>
  <c r="P39" i="3"/>
  <c r="N39" i="3"/>
  <c r="M39" i="3"/>
  <c r="I39" i="3"/>
  <c r="F39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P37" i="3"/>
  <c r="N37" i="3"/>
  <c r="M37" i="3"/>
  <c r="I37" i="3"/>
  <c r="F37" i="3"/>
  <c r="P36" i="3"/>
  <c r="N36" i="3"/>
  <c r="M36" i="3"/>
  <c r="I36" i="3"/>
  <c r="F36" i="3"/>
  <c r="P35" i="3"/>
  <c r="N35" i="3"/>
  <c r="M35" i="3"/>
  <c r="I35" i="3"/>
  <c r="F35" i="3"/>
  <c r="P34" i="3"/>
  <c r="N34" i="3"/>
  <c r="M34" i="3"/>
  <c r="I34" i="3"/>
  <c r="F34" i="3"/>
  <c r="P33" i="3"/>
  <c r="N33" i="3"/>
  <c r="M33" i="3"/>
  <c r="I33" i="3"/>
  <c r="F33" i="3"/>
  <c r="P32" i="3"/>
  <c r="N32" i="3"/>
  <c r="M32" i="3"/>
  <c r="I32" i="3"/>
  <c r="F32" i="3"/>
  <c r="P31" i="3"/>
  <c r="N31" i="3"/>
  <c r="M31" i="3"/>
  <c r="I31" i="3"/>
  <c r="F31" i="3"/>
  <c r="P30" i="3"/>
  <c r="N30" i="3"/>
  <c r="M30" i="3"/>
  <c r="I30" i="3"/>
  <c r="F30" i="3"/>
  <c r="P29" i="3"/>
  <c r="N29" i="3"/>
  <c r="M29" i="3"/>
  <c r="I29" i="3"/>
  <c r="F29" i="3"/>
  <c r="P28" i="3"/>
  <c r="N28" i="3"/>
  <c r="M28" i="3"/>
  <c r="I28" i="3"/>
  <c r="F28" i="3"/>
  <c r="P27" i="3"/>
  <c r="N27" i="3"/>
  <c r="M27" i="3"/>
  <c r="I27" i="3"/>
  <c r="F27" i="3"/>
  <c r="P26" i="3"/>
  <c r="N26" i="3"/>
  <c r="M26" i="3"/>
  <c r="I26" i="3"/>
  <c r="F26" i="3"/>
  <c r="P25" i="3"/>
  <c r="N25" i="3"/>
  <c r="M25" i="3"/>
  <c r="I25" i="3"/>
  <c r="F25" i="3"/>
  <c r="P24" i="3"/>
  <c r="N24" i="3"/>
  <c r="M24" i="3"/>
  <c r="I24" i="3"/>
  <c r="F24" i="3"/>
  <c r="P23" i="3"/>
  <c r="N23" i="3"/>
  <c r="M23" i="3"/>
  <c r="I23" i="3"/>
  <c r="F23" i="3"/>
  <c r="P22" i="3"/>
  <c r="N22" i="3"/>
  <c r="M22" i="3"/>
  <c r="I22" i="3"/>
  <c r="F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P20" i="3"/>
  <c r="N20" i="3"/>
  <c r="M20" i="3"/>
  <c r="I20" i="3"/>
  <c r="F20" i="3"/>
  <c r="P19" i="3"/>
  <c r="N19" i="3"/>
  <c r="M19" i="3"/>
  <c r="I19" i="3"/>
  <c r="F19" i="3"/>
  <c r="P18" i="3"/>
  <c r="N18" i="3"/>
  <c r="M18" i="3"/>
  <c r="I18" i="3"/>
  <c r="F18" i="3"/>
  <c r="P17" i="3"/>
  <c r="N17" i="3"/>
  <c r="M17" i="3"/>
  <c r="I17" i="3"/>
  <c r="F17" i="3"/>
  <c r="P16" i="3"/>
  <c r="N16" i="3"/>
  <c r="M16" i="3"/>
  <c r="I16" i="3"/>
  <c r="F16" i="3"/>
  <c r="P15" i="3"/>
  <c r="N15" i="3"/>
  <c r="M15" i="3"/>
  <c r="I15" i="3"/>
  <c r="F15" i="3"/>
  <c r="P14" i="3"/>
  <c r="N14" i="3"/>
  <c r="M14" i="3"/>
  <c r="I14" i="3"/>
  <c r="F14" i="3"/>
  <c r="P13" i="3"/>
  <c r="N13" i="3"/>
  <c r="M13" i="3"/>
  <c r="I13" i="3"/>
  <c r="F13" i="3"/>
  <c r="P12" i="3"/>
  <c r="N12" i="3"/>
  <c r="M12" i="3"/>
  <c r="I12" i="3"/>
  <c r="F12" i="3"/>
  <c r="P11" i="3"/>
  <c r="N11" i="3"/>
  <c r="M11" i="3"/>
  <c r="I11" i="3"/>
  <c r="F11" i="3"/>
  <c r="P10" i="3"/>
  <c r="N10" i="3"/>
  <c r="M10" i="3"/>
  <c r="I10" i="3"/>
  <c r="F10" i="3"/>
  <c r="P9" i="3"/>
  <c r="N9" i="3"/>
  <c r="M9" i="3"/>
  <c r="I9" i="3"/>
  <c r="F9" i="3"/>
  <c r="P8" i="3"/>
  <c r="N8" i="3"/>
  <c r="M8" i="3"/>
  <c r="I8" i="3"/>
  <c r="F8" i="3"/>
  <c r="P7" i="3"/>
  <c r="N7" i="3"/>
  <c r="M7" i="3"/>
  <c r="I7" i="3"/>
  <c r="F7" i="3"/>
  <c r="P6" i="3"/>
  <c r="N6" i="3"/>
  <c r="M6" i="3"/>
  <c r="I6" i="3"/>
  <c r="F6" i="3"/>
  <c r="V5" i="3"/>
  <c r="P5" i="3"/>
  <c r="N5" i="3"/>
  <c r="M5" i="3"/>
  <c r="I5" i="3"/>
  <c r="F5" i="3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P72" i="2"/>
  <c r="N72" i="2"/>
  <c r="M72" i="2"/>
  <c r="I72" i="2"/>
  <c r="F72" i="2"/>
  <c r="P71" i="2"/>
  <c r="N71" i="2"/>
  <c r="M71" i="2"/>
  <c r="I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P69" i="2"/>
  <c r="N69" i="2"/>
  <c r="M69" i="2"/>
  <c r="I69" i="2"/>
  <c r="F69" i="2"/>
  <c r="P68" i="2"/>
  <c r="N68" i="2"/>
  <c r="M68" i="2"/>
  <c r="I68" i="2"/>
  <c r="F68" i="2"/>
  <c r="P67" i="2"/>
  <c r="N67" i="2"/>
  <c r="M67" i="2"/>
  <c r="I67" i="2"/>
  <c r="F67" i="2"/>
  <c r="P66" i="2"/>
  <c r="N66" i="2"/>
  <c r="M66" i="2"/>
  <c r="I66" i="2"/>
  <c r="F66" i="2"/>
  <c r="P65" i="2"/>
  <c r="N65" i="2"/>
  <c r="M65" i="2"/>
  <c r="I65" i="2"/>
  <c r="F65" i="2"/>
  <c r="P64" i="2"/>
  <c r="N64" i="2"/>
  <c r="M64" i="2"/>
  <c r="I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P62" i="2"/>
  <c r="N62" i="2"/>
  <c r="M62" i="2"/>
  <c r="I62" i="2"/>
  <c r="F62" i="2"/>
  <c r="P61" i="2"/>
  <c r="N61" i="2"/>
  <c r="M61" i="2"/>
  <c r="I61" i="2"/>
  <c r="F61" i="2"/>
  <c r="P60" i="2"/>
  <c r="N60" i="2"/>
  <c r="M60" i="2"/>
  <c r="I60" i="2"/>
  <c r="F60" i="2"/>
  <c r="P59" i="2"/>
  <c r="N59" i="2"/>
  <c r="M59" i="2"/>
  <c r="I59" i="2"/>
  <c r="F59" i="2"/>
  <c r="P58" i="2"/>
  <c r="N58" i="2"/>
  <c r="M58" i="2"/>
  <c r="I58" i="2"/>
  <c r="F58" i="2"/>
  <c r="P57" i="2"/>
  <c r="N57" i="2"/>
  <c r="M57" i="2"/>
  <c r="I57" i="2"/>
  <c r="F57" i="2"/>
  <c r="P56" i="2"/>
  <c r="N56" i="2"/>
  <c r="M56" i="2"/>
  <c r="I56" i="2"/>
  <c r="F56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P54" i="2"/>
  <c r="N54" i="2"/>
  <c r="M54" i="2"/>
  <c r="I54" i="2"/>
  <c r="F54" i="2"/>
  <c r="P53" i="2"/>
  <c r="N53" i="2"/>
  <c r="M53" i="2"/>
  <c r="I53" i="2"/>
  <c r="F53" i="2"/>
  <c r="P52" i="2"/>
  <c r="N52" i="2"/>
  <c r="M52" i="2"/>
  <c r="I52" i="2"/>
  <c r="F52" i="2"/>
  <c r="P51" i="2"/>
  <c r="N51" i="2"/>
  <c r="M51" i="2"/>
  <c r="I51" i="2"/>
  <c r="F51" i="2"/>
  <c r="P50" i="2"/>
  <c r="N50" i="2"/>
  <c r="M50" i="2"/>
  <c r="I50" i="2"/>
  <c r="F50" i="2"/>
  <c r="P49" i="2"/>
  <c r="N49" i="2"/>
  <c r="M49" i="2"/>
  <c r="I49" i="2"/>
  <c r="F49" i="2"/>
  <c r="P48" i="2"/>
  <c r="N48" i="2"/>
  <c r="M48" i="2"/>
  <c r="I48" i="2"/>
  <c r="F48" i="2"/>
  <c r="P47" i="2"/>
  <c r="N47" i="2"/>
  <c r="M47" i="2"/>
  <c r="I47" i="2"/>
  <c r="F47" i="2"/>
  <c r="P46" i="2"/>
  <c r="N46" i="2"/>
  <c r="M46" i="2"/>
  <c r="I46" i="2"/>
  <c r="F46" i="2"/>
  <c r="P45" i="2"/>
  <c r="N45" i="2"/>
  <c r="M45" i="2"/>
  <c r="I45" i="2"/>
  <c r="F45" i="2"/>
  <c r="P44" i="2"/>
  <c r="N44" i="2"/>
  <c r="M44" i="2"/>
  <c r="I44" i="2"/>
  <c r="F44" i="2"/>
  <c r="P43" i="2"/>
  <c r="N43" i="2"/>
  <c r="M43" i="2"/>
  <c r="I43" i="2"/>
  <c r="F43" i="2"/>
  <c r="P42" i="2"/>
  <c r="N42" i="2"/>
  <c r="M42" i="2"/>
  <c r="I42" i="2"/>
  <c r="F42" i="2"/>
  <c r="P41" i="2"/>
  <c r="N41" i="2"/>
  <c r="M41" i="2"/>
  <c r="I41" i="2"/>
  <c r="F41" i="2"/>
  <c r="P40" i="2"/>
  <c r="N40" i="2"/>
  <c r="M40" i="2"/>
  <c r="I40" i="2"/>
  <c r="F40" i="2"/>
  <c r="P39" i="2"/>
  <c r="N39" i="2"/>
  <c r="M39" i="2"/>
  <c r="I39" i="2"/>
  <c r="F39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N37" i="2"/>
  <c r="M37" i="2"/>
  <c r="I37" i="2"/>
  <c r="F37" i="2"/>
  <c r="P36" i="2"/>
  <c r="N36" i="2"/>
  <c r="M36" i="2"/>
  <c r="I36" i="2"/>
  <c r="F36" i="2"/>
  <c r="P35" i="2"/>
  <c r="N35" i="2"/>
  <c r="M35" i="2"/>
  <c r="I35" i="2"/>
  <c r="F35" i="2"/>
  <c r="P34" i="2"/>
  <c r="N34" i="2"/>
  <c r="M34" i="2"/>
  <c r="I34" i="2"/>
  <c r="F34" i="2"/>
  <c r="P33" i="2"/>
  <c r="N33" i="2"/>
  <c r="M33" i="2"/>
  <c r="I33" i="2"/>
  <c r="F33" i="2"/>
  <c r="P32" i="2"/>
  <c r="N32" i="2"/>
  <c r="M32" i="2"/>
  <c r="I32" i="2"/>
  <c r="F32" i="2"/>
  <c r="P31" i="2"/>
  <c r="N31" i="2"/>
  <c r="M31" i="2"/>
  <c r="I31" i="2"/>
  <c r="F31" i="2"/>
  <c r="P30" i="2"/>
  <c r="N30" i="2"/>
  <c r="M30" i="2"/>
  <c r="I30" i="2"/>
  <c r="F30" i="2"/>
  <c r="P29" i="2"/>
  <c r="N29" i="2"/>
  <c r="M29" i="2"/>
  <c r="I29" i="2"/>
  <c r="F29" i="2"/>
  <c r="P28" i="2"/>
  <c r="N28" i="2"/>
  <c r="M28" i="2"/>
  <c r="I28" i="2"/>
  <c r="F28" i="2"/>
  <c r="P27" i="2"/>
  <c r="N27" i="2"/>
  <c r="M27" i="2"/>
  <c r="I27" i="2"/>
  <c r="F27" i="2"/>
  <c r="P26" i="2"/>
  <c r="N26" i="2"/>
  <c r="M26" i="2"/>
  <c r="I26" i="2"/>
  <c r="F26" i="2"/>
  <c r="P25" i="2"/>
  <c r="N25" i="2"/>
  <c r="M25" i="2"/>
  <c r="I25" i="2"/>
  <c r="F25" i="2"/>
  <c r="P24" i="2"/>
  <c r="N24" i="2"/>
  <c r="M24" i="2"/>
  <c r="I24" i="2"/>
  <c r="F24" i="2"/>
  <c r="P23" i="2"/>
  <c r="N23" i="2"/>
  <c r="M23" i="2"/>
  <c r="I23" i="2"/>
  <c r="F23" i="2"/>
  <c r="P22" i="2"/>
  <c r="N22" i="2"/>
  <c r="M22" i="2"/>
  <c r="I22" i="2"/>
  <c r="F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N20" i="2"/>
  <c r="M20" i="2"/>
  <c r="I20" i="2"/>
  <c r="F20" i="2"/>
  <c r="P19" i="2"/>
  <c r="N19" i="2"/>
  <c r="M19" i="2"/>
  <c r="I19" i="2"/>
  <c r="F19" i="2"/>
  <c r="P18" i="2"/>
  <c r="N18" i="2"/>
  <c r="M18" i="2"/>
  <c r="I18" i="2"/>
  <c r="F18" i="2"/>
  <c r="P17" i="2"/>
  <c r="N17" i="2"/>
  <c r="M17" i="2"/>
  <c r="I17" i="2"/>
  <c r="F17" i="2"/>
  <c r="P16" i="2"/>
  <c r="N16" i="2"/>
  <c r="M16" i="2"/>
  <c r="I16" i="2"/>
  <c r="F16" i="2"/>
  <c r="P15" i="2"/>
  <c r="N15" i="2"/>
  <c r="M15" i="2"/>
  <c r="I15" i="2"/>
  <c r="F15" i="2"/>
  <c r="P14" i="2"/>
  <c r="N14" i="2"/>
  <c r="M14" i="2"/>
  <c r="I14" i="2"/>
  <c r="F14" i="2"/>
  <c r="P13" i="2"/>
  <c r="N13" i="2"/>
  <c r="M13" i="2"/>
  <c r="I13" i="2"/>
  <c r="F13" i="2"/>
  <c r="P12" i="2"/>
  <c r="N12" i="2"/>
  <c r="M12" i="2"/>
  <c r="I12" i="2"/>
  <c r="F12" i="2"/>
  <c r="P11" i="2"/>
  <c r="N11" i="2"/>
  <c r="M11" i="2"/>
  <c r="I11" i="2"/>
  <c r="F11" i="2"/>
  <c r="P10" i="2"/>
  <c r="N10" i="2"/>
  <c r="M10" i="2"/>
  <c r="I10" i="2"/>
  <c r="F10" i="2"/>
  <c r="P9" i="2"/>
  <c r="N9" i="2"/>
  <c r="M9" i="2"/>
  <c r="I9" i="2"/>
  <c r="F9" i="2"/>
  <c r="P8" i="2"/>
  <c r="N8" i="2"/>
  <c r="M8" i="2"/>
  <c r="I8" i="2"/>
  <c r="F8" i="2"/>
  <c r="P7" i="2"/>
  <c r="N7" i="2"/>
  <c r="M7" i="2"/>
  <c r="I7" i="2"/>
  <c r="F7" i="2"/>
  <c r="P6" i="2"/>
  <c r="M6" i="2"/>
  <c r="I6" i="2"/>
  <c r="F6" i="2"/>
  <c r="V5" i="2"/>
  <c r="P5" i="2"/>
  <c r="N5" i="2"/>
  <c r="M5" i="2"/>
  <c r="I5" i="2"/>
  <c r="F5" i="2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72" i="1"/>
  <c r="N72" i="1"/>
  <c r="M72" i="1"/>
  <c r="I72" i="1"/>
  <c r="F72" i="1"/>
  <c r="P71" i="1"/>
  <c r="N71" i="1"/>
  <c r="M71" i="1"/>
  <c r="I71" i="1"/>
  <c r="F71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P69" i="1"/>
  <c r="N69" i="1"/>
  <c r="M69" i="1"/>
  <c r="I69" i="1"/>
  <c r="F69" i="1"/>
  <c r="P68" i="1"/>
  <c r="N68" i="1"/>
  <c r="M68" i="1"/>
  <c r="I68" i="1"/>
  <c r="F68" i="1"/>
  <c r="P67" i="1"/>
  <c r="N67" i="1"/>
  <c r="M67" i="1"/>
  <c r="I67" i="1"/>
  <c r="F67" i="1"/>
  <c r="P66" i="1"/>
  <c r="N66" i="1"/>
  <c r="M66" i="1"/>
  <c r="I66" i="1"/>
  <c r="F66" i="1"/>
  <c r="P65" i="1"/>
  <c r="N65" i="1"/>
  <c r="M65" i="1"/>
  <c r="I65" i="1"/>
  <c r="F65" i="1"/>
  <c r="P64" i="1"/>
  <c r="N64" i="1"/>
  <c r="M64" i="1"/>
  <c r="I64" i="1"/>
  <c r="F64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62" i="1"/>
  <c r="N62" i="1"/>
  <c r="M62" i="1"/>
  <c r="I62" i="1"/>
  <c r="F62" i="1"/>
  <c r="P61" i="1"/>
  <c r="N61" i="1"/>
  <c r="M61" i="1"/>
  <c r="I61" i="1"/>
  <c r="F61" i="1"/>
  <c r="P60" i="1"/>
  <c r="N60" i="1"/>
  <c r="M60" i="1"/>
  <c r="I60" i="1"/>
  <c r="F60" i="1"/>
  <c r="P59" i="1"/>
  <c r="N59" i="1"/>
  <c r="M59" i="1"/>
  <c r="I59" i="1"/>
  <c r="F59" i="1"/>
  <c r="P58" i="1"/>
  <c r="N58" i="1"/>
  <c r="M58" i="1"/>
  <c r="I58" i="1"/>
  <c r="F58" i="1"/>
  <c r="P57" i="1"/>
  <c r="N57" i="1"/>
  <c r="M57" i="1"/>
  <c r="I57" i="1"/>
  <c r="F57" i="1"/>
  <c r="P56" i="1"/>
  <c r="N56" i="1"/>
  <c r="M56" i="1"/>
  <c r="I56" i="1"/>
  <c r="F5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P54" i="1"/>
  <c r="N54" i="1"/>
  <c r="M54" i="1"/>
  <c r="I54" i="1"/>
  <c r="F54" i="1"/>
  <c r="P53" i="1"/>
  <c r="N53" i="1"/>
  <c r="M53" i="1"/>
  <c r="I53" i="1"/>
  <c r="F53" i="1"/>
  <c r="P52" i="1"/>
  <c r="N52" i="1"/>
  <c r="M52" i="1"/>
  <c r="I52" i="1"/>
  <c r="F52" i="1"/>
  <c r="P51" i="1"/>
  <c r="N51" i="1"/>
  <c r="M51" i="1"/>
  <c r="I51" i="1"/>
  <c r="F51" i="1"/>
  <c r="P50" i="1"/>
  <c r="N50" i="1"/>
  <c r="M50" i="1"/>
  <c r="I50" i="1"/>
  <c r="F50" i="1"/>
  <c r="P49" i="1"/>
  <c r="N49" i="1"/>
  <c r="M49" i="1"/>
  <c r="I49" i="1"/>
  <c r="F49" i="1"/>
  <c r="P48" i="1"/>
  <c r="N48" i="1"/>
  <c r="M48" i="1"/>
  <c r="I48" i="1"/>
  <c r="F48" i="1"/>
  <c r="P47" i="1"/>
  <c r="N47" i="1"/>
  <c r="M47" i="1"/>
  <c r="I47" i="1"/>
  <c r="F47" i="1"/>
  <c r="P46" i="1"/>
  <c r="N46" i="1"/>
  <c r="M46" i="1"/>
  <c r="I46" i="1"/>
  <c r="F46" i="1"/>
  <c r="P45" i="1"/>
  <c r="N45" i="1"/>
  <c r="M45" i="1"/>
  <c r="I45" i="1"/>
  <c r="F45" i="1"/>
  <c r="P44" i="1"/>
  <c r="N44" i="1"/>
  <c r="M44" i="1"/>
  <c r="I44" i="1"/>
  <c r="F44" i="1"/>
  <c r="P43" i="1"/>
  <c r="N43" i="1"/>
  <c r="M43" i="1"/>
  <c r="I43" i="1"/>
  <c r="F43" i="1"/>
  <c r="P42" i="1"/>
  <c r="N42" i="1"/>
  <c r="M42" i="1"/>
  <c r="I42" i="1"/>
  <c r="F42" i="1"/>
  <c r="P41" i="1"/>
  <c r="N41" i="1"/>
  <c r="M41" i="1"/>
  <c r="I41" i="1"/>
  <c r="F41" i="1"/>
  <c r="P40" i="1"/>
  <c r="N40" i="1"/>
  <c r="M40" i="1"/>
  <c r="I40" i="1"/>
  <c r="F40" i="1"/>
  <c r="P39" i="1"/>
  <c r="N39" i="1"/>
  <c r="M39" i="1"/>
  <c r="I39" i="1"/>
  <c r="F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N37" i="1"/>
  <c r="M37" i="1"/>
  <c r="I37" i="1"/>
  <c r="F37" i="1"/>
  <c r="P36" i="1"/>
  <c r="N36" i="1"/>
  <c r="M36" i="1"/>
  <c r="I36" i="1"/>
  <c r="F36" i="1"/>
  <c r="P35" i="1"/>
  <c r="N35" i="1"/>
  <c r="M35" i="1"/>
  <c r="I35" i="1"/>
  <c r="F35" i="1"/>
  <c r="P34" i="1"/>
  <c r="N34" i="1"/>
  <c r="M34" i="1"/>
  <c r="I34" i="1"/>
  <c r="F34" i="1"/>
  <c r="P33" i="1"/>
  <c r="N33" i="1"/>
  <c r="M33" i="1"/>
  <c r="I33" i="1"/>
  <c r="F33" i="1"/>
  <c r="P32" i="1"/>
  <c r="N32" i="1"/>
  <c r="M32" i="1"/>
  <c r="I32" i="1"/>
  <c r="F32" i="1"/>
  <c r="P31" i="1"/>
  <c r="N31" i="1"/>
  <c r="M31" i="1"/>
  <c r="I31" i="1"/>
  <c r="F31" i="1"/>
  <c r="P30" i="1"/>
  <c r="N30" i="1"/>
  <c r="M30" i="1"/>
  <c r="I30" i="1"/>
  <c r="F30" i="1"/>
  <c r="P29" i="1"/>
  <c r="N29" i="1"/>
  <c r="M29" i="1"/>
  <c r="I29" i="1"/>
  <c r="F29" i="1"/>
  <c r="P28" i="1"/>
  <c r="N28" i="1"/>
  <c r="M28" i="1"/>
  <c r="I28" i="1"/>
  <c r="F28" i="1"/>
  <c r="P27" i="1"/>
  <c r="N27" i="1"/>
  <c r="M27" i="1"/>
  <c r="I27" i="1"/>
  <c r="F27" i="1"/>
  <c r="P26" i="1"/>
  <c r="N26" i="1"/>
  <c r="M26" i="1"/>
  <c r="I26" i="1"/>
  <c r="F26" i="1"/>
  <c r="P25" i="1"/>
  <c r="N25" i="1"/>
  <c r="M25" i="1"/>
  <c r="I25" i="1"/>
  <c r="F25" i="1"/>
  <c r="P24" i="1"/>
  <c r="N24" i="1"/>
  <c r="M24" i="1"/>
  <c r="I24" i="1"/>
  <c r="F24" i="1"/>
  <c r="P23" i="1"/>
  <c r="N23" i="1"/>
  <c r="M23" i="1"/>
  <c r="I23" i="1"/>
  <c r="F23" i="1"/>
  <c r="P22" i="1"/>
  <c r="N22" i="1"/>
  <c r="M22" i="1"/>
  <c r="I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N20" i="1"/>
  <c r="M20" i="1"/>
  <c r="I20" i="1"/>
  <c r="F20" i="1"/>
  <c r="P19" i="1"/>
  <c r="N19" i="1"/>
  <c r="M19" i="1"/>
  <c r="I19" i="1"/>
  <c r="F19" i="1"/>
  <c r="P18" i="1"/>
  <c r="N18" i="1"/>
  <c r="M18" i="1"/>
  <c r="I18" i="1"/>
  <c r="F18" i="1"/>
  <c r="P17" i="1"/>
  <c r="N17" i="1"/>
  <c r="M17" i="1"/>
  <c r="I17" i="1"/>
  <c r="F17" i="1"/>
  <c r="P16" i="1"/>
  <c r="N16" i="1"/>
  <c r="M16" i="1"/>
  <c r="I16" i="1"/>
  <c r="F16" i="1"/>
  <c r="P15" i="1"/>
  <c r="N15" i="1"/>
  <c r="M15" i="1"/>
  <c r="I15" i="1"/>
  <c r="F15" i="1"/>
  <c r="P14" i="1"/>
  <c r="N14" i="1"/>
  <c r="M14" i="1"/>
  <c r="I14" i="1"/>
  <c r="F14" i="1"/>
  <c r="P13" i="1"/>
  <c r="N13" i="1"/>
  <c r="M13" i="1"/>
  <c r="I13" i="1"/>
  <c r="F13" i="1"/>
  <c r="P12" i="1"/>
  <c r="N12" i="1"/>
  <c r="M12" i="1"/>
  <c r="I12" i="1"/>
  <c r="F12" i="1"/>
  <c r="P11" i="1"/>
  <c r="N11" i="1"/>
  <c r="M11" i="1"/>
  <c r="I11" i="1"/>
  <c r="F11" i="1"/>
  <c r="P10" i="1"/>
  <c r="N10" i="1"/>
  <c r="M10" i="1"/>
  <c r="I10" i="1"/>
  <c r="F10" i="1"/>
  <c r="P9" i="1"/>
  <c r="N9" i="1"/>
  <c r="M9" i="1"/>
  <c r="I9" i="1"/>
  <c r="F9" i="1"/>
  <c r="P8" i="1"/>
  <c r="N8" i="1"/>
  <c r="M8" i="1"/>
  <c r="I8" i="1"/>
  <c r="F8" i="1"/>
  <c r="P7" i="1"/>
  <c r="N7" i="1"/>
  <c r="M7" i="1"/>
  <c r="I7" i="1"/>
  <c r="F7" i="1"/>
  <c r="P6" i="1"/>
  <c r="M6" i="1"/>
  <c r="I6" i="1"/>
  <c r="F6" i="1"/>
  <c r="V5" i="1"/>
  <c r="P5" i="1"/>
  <c r="N5" i="1"/>
  <c r="M5" i="1"/>
  <c r="I5" i="1"/>
  <c r="F5" i="1"/>
</calcChain>
</file>

<file path=xl/comments1.xml><?xml version="1.0" encoding="utf-8"?>
<comments xmlns="http://schemas.openxmlformats.org/spreadsheetml/2006/main">
  <authors>
    <author>作者</author>
  </authors>
  <commentList>
    <comment ref="G4" authorId="0">
      <text>
        <r>
          <rPr>
            <b/>
            <sz val="11"/>
            <color indexed="81"/>
            <rFont val="細明體"/>
            <family val="3"/>
            <charset val="136"/>
          </rPr>
          <t>實際出單的件數</t>
        </r>
      </text>
    </comment>
    <comment ref="F73" author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需與續保到期明細表總筆數吻合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G4" authorId="0">
      <text>
        <r>
          <rPr>
            <b/>
            <sz val="11"/>
            <color indexed="81"/>
            <rFont val="細明體"/>
            <family val="3"/>
            <charset val="136"/>
          </rPr>
          <t>實際出單的件數</t>
        </r>
      </text>
    </comment>
    <comment ref="F73" author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需與續保到期明細表總筆數吻合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G4" authorId="0">
      <text>
        <r>
          <rPr>
            <b/>
            <sz val="11"/>
            <color indexed="81"/>
            <rFont val="細明體"/>
            <family val="3"/>
            <charset val="136"/>
          </rPr>
          <t>實際出單的件數</t>
        </r>
      </text>
    </comment>
    <comment ref="F73" author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需與續保到期明細表總筆數吻合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F74" author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需與續保到期明細表總筆數吻合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B68" author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需與續保到期明細表總筆數吻合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E68" authorId="0">
      <text>
        <r>
          <rPr>
            <b/>
            <sz val="9"/>
            <color indexed="81"/>
            <rFont val="細明體"/>
            <family val="3"/>
            <charset val="136"/>
          </rPr>
          <t>作者:</t>
        </r>
        <r>
          <rPr>
            <sz val="9"/>
            <color indexed="81"/>
            <rFont val="細明體"/>
            <family val="3"/>
            <charset val="136"/>
          </rPr>
          <t xml:space="preserve">
需與續保到期明細表總筆數吻合</t>
        </r>
      </text>
    </comment>
  </commentList>
</comments>
</file>

<file path=xl/sharedStrings.xml><?xml version="1.0" encoding="utf-8"?>
<sst xmlns="http://schemas.openxmlformats.org/spreadsheetml/2006/main" count="618" uniqueCount="272">
  <si>
    <t>陳保齊</t>
  </si>
  <si>
    <t>林郁雯</t>
  </si>
  <si>
    <t>吳嘉倫</t>
  </si>
  <si>
    <t>賴俊揚</t>
  </si>
  <si>
    <t>何冀禹</t>
  </si>
  <si>
    <t>賴鈺琳</t>
  </si>
  <si>
    <t>廖勇勝</t>
  </si>
  <si>
    <t>張有靠</t>
  </si>
  <si>
    <t>梁書豪</t>
  </si>
  <si>
    <t>林聖紘</t>
  </si>
  <si>
    <t>林媛潔</t>
  </si>
  <si>
    <t>陳信宏</t>
  </si>
  <si>
    <t>林仲一</t>
  </si>
  <si>
    <t>朱育廷</t>
  </si>
  <si>
    <r>
      <t>2013/04</t>
    </r>
    <r>
      <rPr>
        <b/>
        <sz val="14"/>
        <rFont val="微軟正黑體"/>
        <family val="2"/>
        <charset val="136"/>
      </rPr>
      <t>月業代續保承保統計表</t>
    </r>
    <phoneticPr fontId="9" type="noConversion"/>
  </si>
  <si>
    <r>
      <rPr>
        <sz val="12"/>
        <rFont val="微軟正黑體"/>
        <family val="2"/>
        <charset val="136"/>
      </rPr>
      <t>課別</t>
    </r>
    <phoneticPr fontId="9" type="noConversion"/>
  </si>
  <si>
    <t>業務代表</t>
    <phoneticPr fontId="9" type="noConversion"/>
  </si>
  <si>
    <t>到期件數</t>
    <phoneticPr fontId="14" type="noConversion"/>
  </si>
  <si>
    <r>
      <t xml:space="preserve">     </t>
    </r>
    <r>
      <rPr>
        <sz val="12"/>
        <rFont val="微軟正黑體"/>
        <family val="2"/>
        <charset val="136"/>
      </rPr>
      <t>承保件數</t>
    </r>
    <phoneticPr fontId="9" type="noConversion"/>
  </si>
  <si>
    <r>
      <rPr>
        <b/>
        <sz val="12"/>
        <color indexed="18"/>
        <rFont val="微軟正黑體"/>
        <family val="2"/>
        <charset val="136"/>
      </rPr>
      <t>續保承保率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</si>
  <si>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單強制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</si>
  <si>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總保費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</si>
  <si>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總保費</t>
    </r>
    <phoneticPr fontId="14" type="noConversion"/>
  </si>
  <si>
    <r>
      <rPr>
        <sz val="10"/>
        <rFont val="微軟正黑體"/>
        <family val="2"/>
        <charset val="136"/>
      </rPr>
      <t>有效件數</t>
    </r>
    <phoneticPr fontId="14" type="noConversion"/>
  </si>
  <si>
    <r>
      <rPr>
        <sz val="10"/>
        <rFont val="微軟正黑體"/>
        <family val="2"/>
        <charset val="136"/>
      </rPr>
      <t>單強制</t>
    </r>
    <phoneticPr fontId="14" type="noConversion"/>
  </si>
  <si>
    <r>
      <rPr>
        <sz val="10"/>
        <rFont val="微軟正黑體"/>
        <family val="2"/>
        <charset val="136"/>
      </rPr>
      <t>車售</t>
    </r>
    <phoneticPr fontId="14" type="noConversion"/>
  </si>
  <si>
    <r>
      <rPr>
        <sz val="10"/>
        <rFont val="微軟正黑體"/>
        <family val="2"/>
        <charset val="136"/>
      </rPr>
      <t>總件數</t>
    </r>
    <phoneticPr fontId="14" type="noConversion"/>
  </si>
  <si>
    <r>
      <rPr>
        <sz val="10"/>
        <rFont val="微軟正黑體"/>
        <family val="2"/>
        <charset val="136"/>
      </rPr>
      <t>原續件</t>
    </r>
    <phoneticPr fontId="9" type="noConversion"/>
  </si>
  <si>
    <r>
      <rPr>
        <sz val="10"/>
        <rFont val="微軟正黑體"/>
        <family val="2"/>
        <charset val="136"/>
      </rPr>
      <t>新續件</t>
    </r>
    <phoneticPr fontId="14" type="noConversion"/>
  </si>
  <si>
    <r>
      <rPr>
        <b/>
        <sz val="10"/>
        <rFont val="微軟正黑體"/>
        <family val="2"/>
        <charset val="136"/>
      </rPr>
      <t>合計</t>
    </r>
    <phoneticPr fontId="9" type="noConversion"/>
  </si>
  <si>
    <r>
      <rPr>
        <sz val="10"/>
        <rFont val="微軟正黑體"/>
        <family val="2"/>
        <charset val="136"/>
      </rPr>
      <t>車體險</t>
    </r>
    <phoneticPr fontId="14" type="noConversion"/>
  </si>
  <si>
    <r>
      <rPr>
        <sz val="10"/>
        <rFont val="微軟正黑體"/>
        <family val="2"/>
        <charset val="136"/>
      </rPr>
      <t>其他</t>
    </r>
    <phoneticPr fontId="14" type="noConversion"/>
  </si>
  <si>
    <r>
      <rPr>
        <b/>
        <sz val="10"/>
        <rFont val="微軟正黑體"/>
        <family val="2"/>
        <charset val="136"/>
      </rPr>
      <t>合計</t>
    </r>
    <phoneticPr fontId="14" type="noConversion"/>
  </si>
  <si>
    <t>(J5+K5)/(C5)</t>
    <phoneticPr fontId="14" type="noConversion"/>
  </si>
  <si>
    <r>
      <t>(</t>
    </r>
    <r>
      <rPr>
        <sz val="8"/>
        <rFont val="微軟正黑體"/>
        <family val="2"/>
        <charset val="136"/>
      </rPr>
      <t>不含單強制</t>
    </r>
    <r>
      <rPr>
        <sz val="8"/>
        <rFont val="BMWType V2 Light"/>
      </rPr>
      <t xml:space="preserve"> Q-O)</t>
    </r>
    <phoneticPr fontId="14" type="noConversion"/>
  </si>
  <si>
    <r>
      <t>(</t>
    </r>
    <r>
      <rPr>
        <sz val="8"/>
        <rFont val="微軟正黑體"/>
        <family val="2"/>
        <charset val="136"/>
      </rPr>
      <t>含單強制</t>
    </r>
    <r>
      <rPr>
        <sz val="8"/>
        <rFont val="BMWType V2 Light"/>
      </rPr>
      <t>)</t>
    </r>
    <phoneticPr fontId="14" type="noConversion"/>
  </si>
  <si>
    <r>
      <rPr>
        <sz val="12"/>
        <rFont val="微軟正黑體"/>
        <family val="2"/>
        <charset val="136"/>
      </rPr>
      <t>營一課</t>
    </r>
    <phoneticPr fontId="9" type="noConversion"/>
  </si>
  <si>
    <t>黃英杰</t>
    <phoneticPr fontId="14" type="noConversion"/>
  </si>
  <si>
    <r>
      <rPr>
        <b/>
        <sz val="12"/>
        <rFont val="微軟正黑體"/>
        <family val="2"/>
        <charset val="136"/>
      </rPr>
      <t>合計</t>
    </r>
    <phoneticPr fontId="14" type="noConversion"/>
  </si>
  <si>
    <r>
      <rPr>
        <sz val="12"/>
        <rFont val="微軟正黑體"/>
        <family val="2"/>
        <charset val="136"/>
      </rPr>
      <t>營二課</t>
    </r>
    <phoneticPr fontId="9" type="noConversion"/>
  </si>
  <si>
    <t>廖勇勝</t>
    <phoneticPr fontId="14" type="noConversion"/>
  </si>
  <si>
    <r>
      <rPr>
        <sz val="12"/>
        <rFont val="微軟正黑體"/>
        <family val="2"/>
        <charset val="136"/>
      </rPr>
      <t>營三課</t>
    </r>
    <phoneticPr fontId="9" type="noConversion"/>
  </si>
  <si>
    <r>
      <rPr>
        <b/>
        <sz val="12"/>
        <rFont val="微軟正黑體"/>
        <family val="2"/>
        <charset val="136"/>
      </rPr>
      <t>合計</t>
    </r>
    <phoneticPr fontId="14" type="noConversion"/>
  </si>
  <si>
    <r>
      <rPr>
        <sz val="12"/>
        <rFont val="微軟正黑體"/>
        <family val="2"/>
        <charset val="136"/>
      </rPr>
      <t>營中央</t>
    </r>
    <phoneticPr fontId="9" type="noConversion"/>
  </si>
  <si>
    <t>劉恒升</t>
    <phoneticPr fontId="14" type="noConversion"/>
  </si>
  <si>
    <t>李如峰</t>
    <phoneticPr fontId="14" type="noConversion"/>
  </si>
  <si>
    <t>朱傳凱</t>
    <phoneticPr fontId="14" type="noConversion"/>
  </si>
  <si>
    <r>
      <rPr>
        <b/>
        <sz val="12"/>
        <rFont val="微軟正黑體"/>
        <family val="2"/>
        <charset val="136"/>
      </rPr>
      <t>合計</t>
    </r>
    <phoneticPr fontId="14" type="noConversion"/>
  </si>
  <si>
    <t>行銷</t>
    <phoneticPr fontId="14" type="noConversion"/>
  </si>
  <si>
    <t>陳金昇</t>
    <phoneticPr fontId="14" type="noConversion"/>
  </si>
  <si>
    <t>高毓琇</t>
    <phoneticPr fontId="14" type="noConversion"/>
  </si>
  <si>
    <r>
      <rPr>
        <b/>
        <sz val="12"/>
        <rFont val="微軟正黑體"/>
        <family val="2"/>
        <charset val="136"/>
      </rPr>
      <t>服務部</t>
    </r>
    <phoneticPr fontId="14" type="noConversion"/>
  </si>
  <si>
    <t>STF</t>
    <phoneticPr fontId="14" type="noConversion"/>
  </si>
  <si>
    <r>
      <rPr>
        <b/>
        <sz val="12"/>
        <rFont val="微軟正黑體"/>
        <family val="2"/>
        <charset val="136"/>
      </rPr>
      <t>總計</t>
    </r>
    <phoneticPr fontId="9" type="noConversion"/>
  </si>
  <si>
    <r>
      <t>2013/5</t>
    </r>
    <r>
      <rPr>
        <b/>
        <sz val="14"/>
        <rFont val="微軟正黑體"/>
        <family val="2"/>
        <charset val="136"/>
      </rPr>
      <t>月業代續保承保統計表</t>
    </r>
    <phoneticPr fontId="9" type="noConversion"/>
  </si>
  <si>
    <r>
      <rPr>
        <sz val="12"/>
        <rFont val="微軟正黑體"/>
        <family val="2"/>
        <charset val="136"/>
      </rPr>
      <t>課別</t>
    </r>
    <phoneticPr fontId="9" type="noConversion"/>
  </si>
  <si>
    <t>業務代表</t>
    <phoneticPr fontId="9" type="noConversion"/>
  </si>
  <si>
    <t>到期件數</t>
    <phoneticPr fontId="14" type="noConversion"/>
  </si>
  <si>
    <r>
      <t xml:space="preserve">     </t>
    </r>
    <r>
      <rPr>
        <sz val="12"/>
        <rFont val="微軟正黑體"/>
        <family val="2"/>
        <charset val="136"/>
      </rPr>
      <t>承保件數</t>
    </r>
    <phoneticPr fontId="9" type="noConversion"/>
  </si>
  <si>
    <r>
      <rPr>
        <b/>
        <sz val="12"/>
        <color indexed="18"/>
        <rFont val="微軟正黑體"/>
        <family val="2"/>
        <charset val="136"/>
      </rPr>
      <t>續保承保率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</si>
  <si>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單強制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</si>
  <si>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總保費</t>
    </r>
    <phoneticPr fontId="14" type="noConversion"/>
  </si>
  <si>
    <r>
      <rPr>
        <sz val="10"/>
        <rFont val="微軟正黑體"/>
        <family val="2"/>
        <charset val="136"/>
      </rPr>
      <t>有效件數</t>
    </r>
    <phoneticPr fontId="14" type="noConversion"/>
  </si>
  <si>
    <r>
      <rPr>
        <sz val="10"/>
        <rFont val="微軟正黑體"/>
        <family val="2"/>
        <charset val="136"/>
      </rPr>
      <t>單強制</t>
    </r>
    <phoneticPr fontId="14" type="noConversion"/>
  </si>
  <si>
    <r>
      <rPr>
        <sz val="10"/>
        <rFont val="微軟正黑體"/>
        <family val="2"/>
        <charset val="136"/>
      </rPr>
      <t>車售</t>
    </r>
    <phoneticPr fontId="14" type="noConversion"/>
  </si>
  <si>
    <r>
      <rPr>
        <sz val="10"/>
        <rFont val="微軟正黑體"/>
        <family val="2"/>
        <charset val="136"/>
      </rPr>
      <t>總件數</t>
    </r>
    <phoneticPr fontId="14" type="noConversion"/>
  </si>
  <si>
    <r>
      <rPr>
        <sz val="10"/>
        <rFont val="微軟正黑體"/>
        <family val="2"/>
        <charset val="136"/>
      </rPr>
      <t>原續件</t>
    </r>
    <phoneticPr fontId="9" type="noConversion"/>
  </si>
  <si>
    <r>
      <rPr>
        <sz val="10"/>
        <rFont val="微軟正黑體"/>
        <family val="2"/>
        <charset val="136"/>
      </rPr>
      <t>新續件</t>
    </r>
    <phoneticPr fontId="14" type="noConversion"/>
  </si>
  <si>
    <r>
      <rPr>
        <b/>
        <sz val="10"/>
        <rFont val="微軟正黑體"/>
        <family val="2"/>
        <charset val="136"/>
      </rPr>
      <t>合計</t>
    </r>
    <phoneticPr fontId="9" type="noConversion"/>
  </si>
  <si>
    <r>
      <rPr>
        <sz val="10"/>
        <rFont val="微軟正黑體"/>
        <family val="2"/>
        <charset val="136"/>
      </rPr>
      <t>車體險</t>
    </r>
    <phoneticPr fontId="14" type="noConversion"/>
  </si>
  <si>
    <r>
      <rPr>
        <sz val="10"/>
        <rFont val="微軟正黑體"/>
        <family val="2"/>
        <charset val="136"/>
      </rPr>
      <t>其他</t>
    </r>
    <phoneticPr fontId="14" type="noConversion"/>
  </si>
  <si>
    <r>
      <rPr>
        <b/>
        <sz val="10"/>
        <rFont val="微軟正黑體"/>
        <family val="2"/>
        <charset val="136"/>
      </rPr>
      <t>合計</t>
    </r>
    <phoneticPr fontId="14" type="noConversion"/>
  </si>
  <si>
    <t>(J5+K5)/(C5)</t>
    <phoneticPr fontId="14" type="noConversion"/>
  </si>
  <si>
    <r>
      <t>(</t>
    </r>
    <r>
      <rPr>
        <sz val="8"/>
        <rFont val="微軟正黑體"/>
        <family val="2"/>
        <charset val="136"/>
      </rPr>
      <t>不含單強制</t>
    </r>
    <r>
      <rPr>
        <sz val="8"/>
        <rFont val="BMWType V2 Light"/>
      </rPr>
      <t xml:space="preserve"> Q-O)</t>
    </r>
    <phoneticPr fontId="14" type="noConversion"/>
  </si>
  <si>
    <r>
      <t>(</t>
    </r>
    <r>
      <rPr>
        <sz val="8"/>
        <rFont val="微軟正黑體"/>
        <family val="2"/>
        <charset val="136"/>
      </rPr>
      <t>含單強制</t>
    </r>
    <r>
      <rPr>
        <sz val="8"/>
        <rFont val="BMWType V2 Light"/>
      </rPr>
      <t>)</t>
    </r>
    <phoneticPr fontId="14" type="noConversion"/>
  </si>
  <si>
    <r>
      <rPr>
        <sz val="12"/>
        <rFont val="微軟正黑體"/>
        <family val="2"/>
        <charset val="136"/>
      </rPr>
      <t>營一課</t>
    </r>
    <phoneticPr fontId="9" type="noConversion"/>
  </si>
  <si>
    <t>林健彬</t>
  </si>
  <si>
    <t>方逸群</t>
  </si>
  <si>
    <r>
      <rPr>
        <sz val="12"/>
        <rFont val="微軟正黑體"/>
        <family val="2"/>
        <charset val="136"/>
      </rPr>
      <t>營二課</t>
    </r>
    <phoneticPr fontId="9" type="noConversion"/>
  </si>
  <si>
    <t>廖勇勝</t>
    <phoneticPr fontId="14" type="noConversion"/>
  </si>
  <si>
    <t>彭彥淳</t>
  </si>
  <si>
    <t>程振哲</t>
  </si>
  <si>
    <r>
      <rPr>
        <sz val="12"/>
        <rFont val="微軟正黑體"/>
        <family val="2"/>
        <charset val="136"/>
      </rPr>
      <t>營三課</t>
    </r>
    <phoneticPr fontId="9" type="noConversion"/>
  </si>
  <si>
    <r>
      <rPr>
        <b/>
        <sz val="12"/>
        <rFont val="微軟正黑體"/>
        <family val="2"/>
        <charset val="136"/>
      </rPr>
      <t>總計</t>
    </r>
    <phoneticPr fontId="9" type="noConversion"/>
  </si>
  <si>
    <r>
      <t>2013/6</t>
    </r>
    <r>
      <rPr>
        <b/>
        <sz val="14"/>
        <rFont val="微軟正黑體"/>
        <family val="2"/>
        <charset val="136"/>
      </rPr>
      <t>月業代續保承保統計表</t>
    </r>
    <phoneticPr fontId="9" type="noConversion"/>
  </si>
  <si>
    <r>
      <rPr>
        <sz val="12"/>
        <rFont val="微軟正黑體"/>
        <family val="2"/>
        <charset val="136"/>
      </rPr>
      <t>課別</t>
    </r>
    <phoneticPr fontId="9" type="noConversion"/>
  </si>
  <si>
    <t>業務代表</t>
    <phoneticPr fontId="9" type="noConversion"/>
  </si>
  <si>
    <t>到期件數</t>
    <phoneticPr fontId="14" type="noConversion"/>
  </si>
  <si>
    <r>
      <t xml:space="preserve">     </t>
    </r>
    <r>
      <rPr>
        <sz val="12"/>
        <rFont val="微軟正黑體"/>
        <family val="2"/>
        <charset val="136"/>
      </rPr>
      <t>承保件數</t>
    </r>
    <phoneticPr fontId="9" type="noConversion"/>
  </si>
  <si>
    <r>
      <rPr>
        <b/>
        <sz val="12"/>
        <color indexed="18"/>
        <rFont val="微軟正黑體"/>
        <family val="2"/>
        <charset val="136"/>
      </rPr>
      <t>續保承保率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</si>
  <si>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單強制</t>
    </r>
    <phoneticPr fontId="14" type="noConversion"/>
  </si>
  <si>
    <r>
      <rPr>
        <b/>
        <sz val="12"/>
        <color indexed="56"/>
        <rFont val="微軟正黑體"/>
        <family val="2"/>
        <charset val="136"/>
      </rPr>
      <t>總保費</t>
    </r>
    <phoneticPr fontId="14" type="noConversion"/>
  </si>
  <si>
    <r>
      <rPr>
        <sz val="10"/>
        <rFont val="微軟正黑體"/>
        <family val="2"/>
        <charset val="136"/>
      </rPr>
      <t>有效件數</t>
    </r>
    <phoneticPr fontId="14" type="noConversion"/>
  </si>
  <si>
    <r>
      <rPr>
        <sz val="10"/>
        <rFont val="微軟正黑體"/>
        <family val="2"/>
        <charset val="136"/>
      </rPr>
      <t>單強制</t>
    </r>
    <phoneticPr fontId="14" type="noConversion"/>
  </si>
  <si>
    <r>
      <rPr>
        <sz val="10"/>
        <rFont val="微軟正黑體"/>
        <family val="2"/>
        <charset val="136"/>
      </rPr>
      <t>車售</t>
    </r>
    <phoneticPr fontId="14" type="noConversion"/>
  </si>
  <si>
    <r>
      <rPr>
        <sz val="10"/>
        <rFont val="微軟正黑體"/>
        <family val="2"/>
        <charset val="136"/>
      </rPr>
      <t>總件數</t>
    </r>
    <phoneticPr fontId="14" type="noConversion"/>
  </si>
  <si>
    <r>
      <rPr>
        <sz val="10"/>
        <rFont val="微軟正黑體"/>
        <family val="2"/>
        <charset val="136"/>
      </rPr>
      <t>原續件</t>
    </r>
    <phoneticPr fontId="9" type="noConversion"/>
  </si>
  <si>
    <r>
      <rPr>
        <sz val="10"/>
        <rFont val="微軟正黑體"/>
        <family val="2"/>
        <charset val="136"/>
      </rPr>
      <t>新續件</t>
    </r>
    <phoneticPr fontId="14" type="noConversion"/>
  </si>
  <si>
    <r>
      <rPr>
        <b/>
        <sz val="10"/>
        <rFont val="微軟正黑體"/>
        <family val="2"/>
        <charset val="136"/>
      </rPr>
      <t>合計</t>
    </r>
    <phoneticPr fontId="9" type="noConversion"/>
  </si>
  <si>
    <r>
      <rPr>
        <sz val="10"/>
        <rFont val="微軟正黑體"/>
        <family val="2"/>
        <charset val="136"/>
      </rPr>
      <t>車體險</t>
    </r>
    <phoneticPr fontId="14" type="noConversion"/>
  </si>
  <si>
    <r>
      <rPr>
        <sz val="10"/>
        <rFont val="微軟正黑體"/>
        <family val="2"/>
        <charset val="136"/>
      </rPr>
      <t>其他</t>
    </r>
    <phoneticPr fontId="14" type="noConversion"/>
  </si>
  <si>
    <r>
      <rPr>
        <b/>
        <sz val="10"/>
        <rFont val="微軟正黑體"/>
        <family val="2"/>
        <charset val="136"/>
      </rPr>
      <t>合計</t>
    </r>
    <phoneticPr fontId="14" type="noConversion"/>
  </si>
  <si>
    <t>(J5+K5)/(C5)</t>
    <phoneticPr fontId="14" type="noConversion"/>
  </si>
  <si>
    <r>
      <t>(</t>
    </r>
    <r>
      <rPr>
        <sz val="8"/>
        <rFont val="微軟正黑體"/>
        <family val="2"/>
        <charset val="136"/>
      </rPr>
      <t>不含單強制</t>
    </r>
    <r>
      <rPr>
        <sz val="8"/>
        <rFont val="BMWType V2 Light"/>
      </rPr>
      <t xml:space="preserve"> Q-O)</t>
    </r>
    <phoneticPr fontId="14" type="noConversion"/>
  </si>
  <si>
    <r>
      <t>(</t>
    </r>
    <r>
      <rPr>
        <sz val="8"/>
        <rFont val="微軟正黑體"/>
        <family val="2"/>
        <charset val="136"/>
      </rPr>
      <t>含單強制</t>
    </r>
    <r>
      <rPr>
        <sz val="8"/>
        <rFont val="BMWType V2 Light"/>
      </rPr>
      <t>)</t>
    </r>
    <phoneticPr fontId="14" type="noConversion"/>
  </si>
  <si>
    <r>
      <rPr>
        <sz val="12"/>
        <rFont val="微軟正黑體"/>
        <family val="2"/>
        <charset val="136"/>
      </rPr>
      <t>營一課</t>
    </r>
    <phoneticPr fontId="9" type="noConversion"/>
  </si>
  <si>
    <r>
      <rPr>
        <b/>
        <sz val="12"/>
        <rFont val="微軟正黑體"/>
        <family val="2"/>
        <charset val="136"/>
      </rPr>
      <t>合計</t>
    </r>
    <phoneticPr fontId="14" type="noConversion"/>
  </si>
  <si>
    <r>
      <rPr>
        <sz val="12"/>
        <rFont val="微軟正黑體"/>
        <family val="2"/>
        <charset val="136"/>
      </rPr>
      <t>營二課</t>
    </r>
    <phoneticPr fontId="9" type="noConversion"/>
  </si>
  <si>
    <t>提撥率</t>
    <phoneticPr fontId="14" type="noConversion"/>
  </si>
  <si>
    <t>業代獎金</t>
    <phoneticPr fontId="14" type="noConversion"/>
  </si>
  <si>
    <t>總經理:</t>
    <phoneticPr fontId="14" type="noConversion"/>
  </si>
  <si>
    <t>　協理:</t>
    <phoneticPr fontId="14" type="noConversion"/>
  </si>
  <si>
    <t>製表人:</t>
    <phoneticPr fontId="14" type="noConversion"/>
  </si>
  <si>
    <t>陳碧瀛</t>
    <phoneticPr fontId="35" type="noConversion"/>
  </si>
  <si>
    <t>陳碧瀛</t>
    <phoneticPr fontId="4" type="noConversion"/>
  </si>
  <si>
    <r>
      <rPr>
        <b/>
        <sz val="10"/>
        <rFont val="微軟正黑體"/>
        <family val="2"/>
        <charset val="136"/>
      </rPr>
      <t>內部文件嚴禁外流</t>
    </r>
    <phoneticPr fontId="14" type="noConversion"/>
  </si>
  <si>
    <r>
      <rPr>
        <sz val="10"/>
        <rFont val="微軟正黑體"/>
        <family val="2"/>
        <charset val="136"/>
      </rPr>
      <t>課別</t>
    </r>
    <phoneticPr fontId="9" type="noConversion"/>
  </si>
  <si>
    <r>
      <t xml:space="preserve">     </t>
    </r>
    <r>
      <rPr>
        <sz val="10"/>
        <rFont val="微軟正黑體"/>
        <family val="2"/>
        <charset val="136"/>
      </rPr>
      <t>承保件數</t>
    </r>
    <phoneticPr fontId="9" type="noConversion"/>
  </si>
  <si>
    <r>
      <rPr>
        <b/>
        <sz val="10"/>
        <color indexed="18"/>
        <rFont val="微軟正黑體"/>
        <family val="2"/>
        <charset val="136"/>
      </rPr>
      <t>續保承保率</t>
    </r>
    <phoneticPr fontId="14" type="noConversion"/>
  </si>
  <si>
    <r>
      <rPr>
        <b/>
        <sz val="10"/>
        <color indexed="56"/>
        <rFont val="微軟正黑體"/>
        <family val="2"/>
        <charset val="136"/>
      </rPr>
      <t>單強制</t>
    </r>
    <phoneticPr fontId="14" type="noConversion"/>
  </si>
  <si>
    <r>
      <rPr>
        <b/>
        <sz val="10"/>
        <color indexed="56"/>
        <rFont val="微軟正黑體"/>
        <family val="2"/>
        <charset val="136"/>
      </rPr>
      <t>總保費</t>
    </r>
    <phoneticPr fontId="14" type="noConversion"/>
  </si>
  <si>
    <r>
      <t>(</t>
    </r>
    <r>
      <rPr>
        <sz val="10"/>
        <rFont val="微軟正黑體"/>
        <family val="2"/>
        <charset val="136"/>
      </rPr>
      <t>含單強制</t>
    </r>
    <r>
      <rPr>
        <sz val="10"/>
        <rFont val="BMWType V2 Light"/>
      </rPr>
      <t>)</t>
    </r>
    <phoneticPr fontId="14" type="noConversion"/>
  </si>
  <si>
    <r>
      <rPr>
        <sz val="10"/>
        <rFont val="微軟正黑體"/>
        <family val="2"/>
        <charset val="136"/>
      </rPr>
      <t>備註</t>
    </r>
    <r>
      <rPr>
        <sz val="10"/>
        <rFont val="BMWType V2 Light"/>
      </rPr>
      <t>: 1.</t>
    </r>
    <r>
      <rPr>
        <sz val="10"/>
        <rFont val="微軟正黑體"/>
        <family val="2"/>
        <charset val="136"/>
      </rPr>
      <t>核發獎金前，如有未完成入帳之保費者，則該業代所應核發之獎金將暫予保留。</t>
    </r>
    <phoneticPr fontId="14" type="noConversion"/>
  </si>
  <si>
    <r>
      <t xml:space="preserve">          2.</t>
    </r>
    <r>
      <rPr>
        <sz val="10"/>
        <rFont val="微軟正黑體"/>
        <family val="2"/>
        <charset val="136"/>
      </rPr>
      <t>續保承保率低</t>
    </r>
    <r>
      <rPr>
        <sz val="10"/>
        <rFont val="BMWType V2 Light"/>
      </rPr>
      <t>70%</t>
    </r>
    <r>
      <rPr>
        <sz val="10"/>
        <rFont val="微軟正黑體"/>
        <family val="2"/>
        <charset val="136"/>
      </rPr>
      <t>，下一期間之獎勵金將予以</t>
    </r>
    <r>
      <rPr>
        <sz val="10"/>
        <rFont val="BMWType V2 Light"/>
      </rPr>
      <t>8</t>
    </r>
    <r>
      <rPr>
        <sz val="10"/>
        <rFont val="微軟正黑體"/>
        <family val="2"/>
        <charset val="136"/>
      </rPr>
      <t>折計算。</t>
    </r>
    <phoneticPr fontId="35" type="noConversion"/>
  </si>
  <si>
    <t>營一課</t>
    <phoneticPr fontId="14" type="noConversion"/>
  </si>
  <si>
    <t>營二課</t>
    <phoneticPr fontId="14" type="noConversion"/>
  </si>
  <si>
    <t>營業部</t>
    <phoneticPr fontId="14" type="noConversion"/>
  </si>
  <si>
    <t>行銷業務</t>
    <phoneticPr fontId="14" type="noConversion"/>
  </si>
  <si>
    <r>
      <rPr>
        <sz val="9"/>
        <rFont val="微軟正黑體"/>
        <family val="2"/>
        <charset val="136"/>
      </rPr>
      <t>其他</t>
    </r>
    <phoneticPr fontId="14" type="noConversion"/>
  </si>
  <si>
    <r>
      <rPr>
        <sz val="9"/>
        <rFont val="微軟正黑體"/>
        <family val="2"/>
        <charset val="136"/>
      </rPr>
      <t>單強制</t>
    </r>
    <phoneticPr fontId="14" type="noConversion"/>
  </si>
  <si>
    <r>
      <rPr>
        <sz val="9"/>
        <rFont val="微軟正黑體"/>
        <family val="2"/>
        <charset val="136"/>
      </rPr>
      <t>原續件</t>
    </r>
    <phoneticPr fontId="9" type="noConversion"/>
  </si>
  <si>
    <r>
      <rPr>
        <sz val="9"/>
        <rFont val="微軟正黑體"/>
        <family val="2"/>
        <charset val="136"/>
      </rPr>
      <t>新續件</t>
    </r>
    <phoneticPr fontId="14" type="noConversion"/>
  </si>
  <si>
    <r>
      <rPr>
        <sz val="9"/>
        <rFont val="微軟正黑體"/>
        <family val="2"/>
        <charset val="136"/>
      </rPr>
      <t>車售</t>
    </r>
    <phoneticPr fontId="14" type="noConversion"/>
  </si>
  <si>
    <r>
      <rPr>
        <sz val="9"/>
        <rFont val="微軟正黑體"/>
        <family val="2"/>
        <charset val="136"/>
      </rPr>
      <t>總件數</t>
    </r>
    <phoneticPr fontId="14" type="noConversion"/>
  </si>
  <si>
    <t>加權
提撥率</t>
    <phoneticPr fontId="14" type="noConversion"/>
  </si>
  <si>
    <r>
      <rPr>
        <sz val="9"/>
        <rFont val="微軟正黑體"/>
        <family val="2"/>
        <charset val="136"/>
      </rPr>
      <t>合計</t>
    </r>
    <phoneticPr fontId="9" type="noConversion"/>
  </si>
  <si>
    <r>
      <rPr>
        <sz val="10"/>
        <rFont val="微軟正黑體"/>
        <family val="2"/>
        <charset val="136"/>
      </rPr>
      <t>合計</t>
    </r>
    <phoneticPr fontId="14" type="noConversion"/>
  </si>
  <si>
    <t>2013年第二季業代續保保險獎勵統計（鎔德）</t>
    <phoneticPr fontId="9" type="noConversion"/>
  </si>
  <si>
    <t>有效件數</t>
    <phoneticPr fontId="14" type="noConversion"/>
  </si>
  <si>
    <t>車體</t>
    <phoneticPr fontId="14" type="noConversion"/>
  </si>
  <si>
    <t>承保金額</t>
    <phoneticPr fontId="35" type="noConversion"/>
  </si>
  <si>
    <t>意外險以上</t>
    <phoneticPr fontId="35" type="noConversion"/>
  </si>
  <si>
    <r>
      <rPr>
        <sz val="9"/>
        <rFont val="微軟正黑體"/>
        <family val="2"/>
        <charset val="136"/>
      </rPr>
      <t>營一課</t>
    </r>
    <phoneticPr fontId="9" type="noConversion"/>
  </si>
  <si>
    <r>
      <rPr>
        <sz val="9"/>
        <rFont val="微軟正黑體"/>
        <family val="2"/>
        <charset val="136"/>
      </rPr>
      <t>營二課</t>
    </r>
    <phoneticPr fontId="9" type="noConversion"/>
  </si>
  <si>
    <r>
      <rPr>
        <sz val="9"/>
        <rFont val="微軟正黑體"/>
        <family val="2"/>
        <charset val="136"/>
      </rPr>
      <t>營三課</t>
    </r>
    <phoneticPr fontId="9" type="noConversion"/>
  </si>
  <si>
    <r>
      <rPr>
        <b/>
        <sz val="9"/>
        <rFont val="微軟正黑體"/>
        <family val="2"/>
        <charset val="136"/>
      </rPr>
      <t>合計</t>
    </r>
    <phoneticPr fontId="14" type="noConversion"/>
  </si>
  <si>
    <r>
      <rPr>
        <sz val="9"/>
        <rFont val="微軟正黑體"/>
        <family val="2"/>
        <charset val="136"/>
      </rPr>
      <t>營中央</t>
    </r>
    <phoneticPr fontId="9" type="noConversion"/>
  </si>
  <si>
    <r>
      <rPr>
        <b/>
        <sz val="9"/>
        <rFont val="微軟正黑體"/>
        <family val="2"/>
        <charset val="136"/>
      </rPr>
      <t>服務部</t>
    </r>
    <phoneticPr fontId="14" type="noConversion"/>
  </si>
  <si>
    <r>
      <rPr>
        <b/>
        <sz val="9"/>
        <rFont val="微軟正黑體"/>
        <family val="2"/>
        <charset val="136"/>
      </rPr>
      <t>總計</t>
    </r>
    <phoneticPr fontId="9" type="noConversion"/>
  </si>
  <si>
    <t>李如峰</t>
  </si>
  <si>
    <t>0.5%</t>
  </si>
  <si>
    <t>1.25</t>
  </si>
  <si>
    <t/>
  </si>
  <si>
    <t>2%</t>
  </si>
  <si>
    <t>0.75</t>
  </si>
  <si>
    <t>1.5%</t>
  </si>
  <si>
    <t>1.75</t>
  </si>
  <si>
    <t>0</t>
  </si>
  <si>
    <r>
      <rPr>
        <b/>
        <sz val="9"/>
        <color theme="1"/>
        <rFont val="微軟正黑體"/>
        <family val="2"/>
        <charset val="136"/>
      </rPr>
      <t>營一課</t>
    </r>
    <phoneticPr fontId="35" type="noConversion"/>
  </si>
  <si>
    <r>
      <rPr>
        <b/>
        <sz val="9"/>
        <color theme="1"/>
        <rFont val="微軟正黑體"/>
        <family val="2"/>
        <charset val="136"/>
      </rPr>
      <t>營二課</t>
    </r>
    <phoneticPr fontId="35" type="noConversion"/>
  </si>
  <si>
    <r>
      <rPr>
        <b/>
        <sz val="9"/>
        <color theme="1"/>
        <rFont val="微軟正黑體"/>
        <family val="2"/>
        <charset val="136"/>
      </rPr>
      <t>營業部</t>
    </r>
    <phoneticPr fontId="35" type="noConversion"/>
  </si>
  <si>
    <t>STF</t>
    <phoneticPr fontId="4" type="noConversion"/>
  </si>
  <si>
    <t>業代</t>
    <phoneticPr fontId="9" type="noConversion"/>
  </si>
  <si>
    <r>
      <rPr>
        <b/>
        <sz val="9"/>
        <color theme="1"/>
        <rFont val="微軟正黑體"/>
        <family val="2"/>
        <charset val="136"/>
      </rPr>
      <t>總計</t>
    </r>
    <phoneticPr fontId="35" type="noConversion"/>
  </si>
  <si>
    <r>
      <rPr>
        <b/>
        <sz val="11"/>
        <rFont val="微軟正黑體"/>
        <family val="2"/>
        <charset val="136"/>
      </rPr>
      <t>內部文件嚴禁外流</t>
    </r>
    <phoneticPr fontId="14" type="noConversion"/>
  </si>
  <si>
    <r>
      <rPr>
        <b/>
        <sz val="11"/>
        <rFont val="微軟正黑體"/>
        <family val="2"/>
        <charset val="136"/>
      </rPr>
      <t>內部文件嚴禁外流</t>
    </r>
    <phoneticPr fontId="14" type="noConversion"/>
  </si>
  <si>
    <t>2013年第二季業代續保保險獎勵統計（依德）</t>
    <phoneticPr fontId="9" type="noConversion"/>
  </si>
  <si>
    <r>
      <rPr>
        <sz val="10"/>
        <color theme="1"/>
        <rFont val="微軟正黑體"/>
        <family val="2"/>
        <charset val="136"/>
      </rPr>
      <t>業</t>
    </r>
    <r>
      <rPr>
        <sz val="10"/>
        <color theme="1"/>
        <rFont val="BMWType V2 Light"/>
      </rPr>
      <t xml:space="preserve"> </t>
    </r>
    <r>
      <rPr>
        <sz val="10"/>
        <color theme="1"/>
        <rFont val="微軟正黑體"/>
        <family val="2"/>
        <charset val="136"/>
      </rPr>
      <t>代</t>
    </r>
  </si>
  <si>
    <t xml:space="preserve">        承保件數</t>
    <phoneticPr fontId="35" type="noConversion"/>
  </si>
  <si>
    <t>承保金額</t>
    <phoneticPr fontId="35" type="noConversion"/>
  </si>
  <si>
    <t>新續件</t>
    <phoneticPr fontId="35" type="noConversion"/>
  </si>
  <si>
    <t>原續件</t>
    <phoneticPr fontId="14" type="noConversion"/>
  </si>
  <si>
    <r>
      <rPr>
        <sz val="8"/>
        <color indexed="8"/>
        <rFont val="微軟正黑體"/>
        <family val="2"/>
        <charset val="136"/>
      </rPr>
      <t>有效件數</t>
    </r>
    <phoneticPr fontId="14" type="noConversion"/>
  </si>
  <si>
    <r>
      <rPr>
        <b/>
        <sz val="10"/>
        <color theme="3"/>
        <rFont val="微軟正黑體"/>
        <family val="2"/>
        <charset val="136"/>
      </rPr>
      <t>續保承保率</t>
    </r>
    <phoneticPr fontId="14" type="noConversion"/>
  </si>
  <si>
    <t>提撥率</t>
    <phoneticPr fontId="14" type="noConversion"/>
  </si>
  <si>
    <r>
      <rPr>
        <sz val="8"/>
        <color indexed="8"/>
        <rFont val="微軟正黑體"/>
        <family val="2"/>
        <charset val="136"/>
      </rPr>
      <t>加權提撥率</t>
    </r>
    <phoneticPr fontId="14" type="noConversion"/>
  </si>
  <si>
    <t>業代獎金</t>
    <phoneticPr fontId="14" type="noConversion"/>
  </si>
  <si>
    <t>車體</t>
    <phoneticPr fontId="35" type="noConversion"/>
  </si>
  <si>
    <t>其他</t>
    <phoneticPr fontId="35" type="noConversion"/>
  </si>
  <si>
    <t>單強制</t>
    <phoneticPr fontId="35" type="noConversion"/>
  </si>
  <si>
    <t>合計</t>
    <phoneticPr fontId="35" type="noConversion"/>
  </si>
  <si>
    <r>
      <rPr>
        <sz val="10"/>
        <color theme="1"/>
        <rFont val="微軟正黑體"/>
        <family val="2"/>
        <charset val="136"/>
      </rPr>
      <t>單強制金額</t>
    </r>
  </si>
  <si>
    <r>
      <rPr>
        <sz val="10"/>
        <color theme="1"/>
        <rFont val="微軟正黑體"/>
        <family val="2"/>
        <charset val="136"/>
      </rPr>
      <t>總保費</t>
    </r>
    <r>
      <rPr>
        <sz val="10"/>
        <color theme="1"/>
        <rFont val="BMWType V2 Light"/>
      </rPr>
      <t>(</t>
    </r>
    <r>
      <rPr>
        <sz val="10"/>
        <color theme="1"/>
        <rFont val="微軟正黑體"/>
        <family val="2"/>
        <charset val="136"/>
      </rPr>
      <t>含強制</t>
    </r>
    <r>
      <rPr>
        <sz val="10"/>
        <color theme="1"/>
        <rFont val="BMWType V2 Light"/>
      </rPr>
      <t>)</t>
    </r>
  </si>
  <si>
    <t>意外險以上</t>
    <phoneticPr fontId="35" type="noConversion"/>
  </si>
  <si>
    <r>
      <rPr>
        <sz val="8"/>
        <color theme="1"/>
        <rFont val="微軟正黑體"/>
        <family val="2"/>
        <charset val="136"/>
      </rPr>
      <t>到期件數</t>
    </r>
    <phoneticPr fontId="14" type="noConversion"/>
  </si>
  <si>
    <r>
      <rPr>
        <sz val="8"/>
        <color indexed="8"/>
        <rFont val="微軟正黑體"/>
        <family val="2"/>
        <charset val="136"/>
      </rPr>
      <t>單強制</t>
    </r>
    <phoneticPr fontId="14" type="noConversion"/>
  </si>
  <si>
    <r>
      <rPr>
        <sz val="8"/>
        <color indexed="8"/>
        <rFont val="微軟正黑體"/>
        <family val="2"/>
        <charset val="136"/>
      </rPr>
      <t>車售</t>
    </r>
    <phoneticPr fontId="14" type="noConversion"/>
  </si>
  <si>
    <r>
      <rPr>
        <sz val="9"/>
        <color theme="1"/>
        <rFont val="微軟正黑體"/>
        <family val="2"/>
        <charset val="136"/>
      </rPr>
      <t>吳美玲</t>
    </r>
  </si>
  <si>
    <r>
      <rPr>
        <sz val="9"/>
        <color theme="1"/>
        <rFont val="微軟正黑體"/>
        <family val="2"/>
        <charset val="136"/>
      </rPr>
      <t>林信宗</t>
    </r>
  </si>
  <si>
    <r>
      <rPr>
        <sz val="9"/>
        <color theme="1"/>
        <rFont val="微軟正黑體"/>
        <family val="2"/>
        <charset val="136"/>
      </rPr>
      <t>張湘愉</t>
    </r>
  </si>
  <si>
    <r>
      <rPr>
        <sz val="9"/>
        <color theme="1"/>
        <rFont val="微軟正黑體"/>
        <family val="2"/>
        <charset val="136"/>
      </rPr>
      <t>陳中平</t>
    </r>
  </si>
  <si>
    <r>
      <rPr>
        <sz val="9"/>
        <color theme="1"/>
        <rFont val="微軟正黑體"/>
        <family val="2"/>
        <charset val="136"/>
      </rPr>
      <t>陳美杏</t>
    </r>
    <phoneticPr fontId="35" type="noConversion"/>
  </si>
  <si>
    <r>
      <rPr>
        <sz val="9"/>
        <color theme="1"/>
        <rFont val="微軟正黑體"/>
        <family val="2"/>
        <charset val="136"/>
      </rPr>
      <t>陳碧瀛</t>
    </r>
  </si>
  <si>
    <r>
      <rPr>
        <sz val="9"/>
        <color theme="1"/>
        <rFont val="微軟正黑體"/>
        <family val="2"/>
        <charset val="136"/>
      </rPr>
      <t>程柏盛</t>
    </r>
  </si>
  <si>
    <r>
      <rPr>
        <sz val="9"/>
        <color theme="1"/>
        <rFont val="微軟正黑體"/>
        <family val="2"/>
        <charset val="136"/>
      </rPr>
      <t>蔡燕森</t>
    </r>
  </si>
  <si>
    <r>
      <rPr>
        <sz val="9"/>
        <color theme="1"/>
        <rFont val="微軟正黑體"/>
        <family val="2"/>
        <charset val="136"/>
      </rPr>
      <t>簡金鎔</t>
    </r>
  </si>
  <si>
    <r>
      <rPr>
        <sz val="9"/>
        <color theme="1"/>
        <rFont val="微軟正黑體"/>
        <family val="2"/>
        <charset val="136"/>
      </rPr>
      <t>陳明芬</t>
    </r>
  </si>
  <si>
    <r>
      <rPr>
        <sz val="9"/>
        <color theme="1"/>
        <rFont val="微軟正黑體"/>
        <family val="2"/>
        <charset val="136"/>
      </rPr>
      <t>謝宛倫</t>
    </r>
  </si>
  <si>
    <t>STF</t>
    <phoneticPr fontId="35" type="noConversion"/>
  </si>
  <si>
    <r>
      <rPr>
        <sz val="9"/>
        <color theme="1"/>
        <rFont val="微軟正黑體"/>
        <family val="2"/>
        <charset val="136"/>
      </rPr>
      <t>李旭騰</t>
    </r>
  </si>
  <si>
    <r>
      <rPr>
        <sz val="9"/>
        <color theme="1"/>
        <rFont val="微軟正黑體"/>
        <family val="2"/>
        <charset val="136"/>
      </rPr>
      <t>李百祥</t>
    </r>
  </si>
  <si>
    <r>
      <rPr>
        <sz val="9"/>
        <color theme="1"/>
        <rFont val="微軟正黑體"/>
        <family val="2"/>
        <charset val="136"/>
      </rPr>
      <t>李技霖</t>
    </r>
  </si>
  <si>
    <r>
      <rPr>
        <sz val="9"/>
        <color theme="1"/>
        <rFont val="微軟正黑體"/>
        <family val="2"/>
        <charset val="136"/>
      </rPr>
      <t>林至柔</t>
    </r>
  </si>
  <si>
    <r>
      <rPr>
        <sz val="9"/>
        <color theme="1"/>
        <rFont val="微軟正黑體"/>
        <family val="2"/>
        <charset val="136"/>
      </rPr>
      <t>許慶麟</t>
    </r>
  </si>
  <si>
    <r>
      <rPr>
        <sz val="9"/>
        <color theme="1"/>
        <rFont val="微軟正黑體"/>
        <family val="2"/>
        <charset val="136"/>
      </rPr>
      <t>陳俊田</t>
    </r>
  </si>
  <si>
    <r>
      <rPr>
        <sz val="9"/>
        <color theme="1"/>
        <rFont val="微軟正黑體"/>
        <family val="2"/>
        <charset val="136"/>
      </rPr>
      <t>黃榮源</t>
    </r>
  </si>
  <si>
    <r>
      <rPr>
        <sz val="9"/>
        <color theme="1"/>
        <rFont val="微軟正黑體"/>
        <family val="2"/>
        <charset val="136"/>
      </rPr>
      <t>吳明宗</t>
    </r>
  </si>
  <si>
    <r>
      <rPr>
        <sz val="9"/>
        <color theme="1"/>
        <rFont val="微軟正黑體"/>
        <family val="2"/>
        <charset val="136"/>
      </rPr>
      <t>林威廷</t>
    </r>
  </si>
  <si>
    <r>
      <rPr>
        <sz val="9"/>
        <color theme="1"/>
        <rFont val="微軟正黑體"/>
        <family val="2"/>
        <charset val="136"/>
      </rPr>
      <t>陳勝雄</t>
    </r>
  </si>
  <si>
    <r>
      <rPr>
        <sz val="9"/>
        <color theme="1"/>
        <rFont val="微軟正黑體"/>
        <family val="2"/>
        <charset val="136"/>
      </rPr>
      <t>張智盛</t>
    </r>
  </si>
  <si>
    <r>
      <rPr>
        <sz val="9"/>
        <color theme="1"/>
        <rFont val="微軟正黑體"/>
        <family val="2"/>
        <charset val="136"/>
      </rPr>
      <t>陳欽榮</t>
    </r>
  </si>
  <si>
    <r>
      <rPr>
        <sz val="9"/>
        <color theme="1"/>
        <rFont val="微軟正黑體"/>
        <family val="2"/>
        <charset val="136"/>
      </rPr>
      <t>服務部</t>
    </r>
    <phoneticPr fontId="35" type="noConversion"/>
  </si>
  <si>
    <r>
      <rPr>
        <sz val="9"/>
        <color theme="1"/>
        <rFont val="微軟正黑體"/>
        <family val="2"/>
        <charset val="136"/>
      </rPr>
      <t>王裕明</t>
    </r>
  </si>
  <si>
    <r>
      <rPr>
        <sz val="9"/>
        <color theme="1"/>
        <rFont val="微軟正黑體"/>
        <family val="2"/>
        <charset val="136"/>
      </rPr>
      <t>林柏霖</t>
    </r>
  </si>
  <si>
    <r>
      <rPr>
        <sz val="9"/>
        <color theme="1"/>
        <rFont val="微軟正黑體"/>
        <family val="2"/>
        <charset val="136"/>
      </rPr>
      <t>花志明</t>
    </r>
  </si>
  <si>
    <r>
      <rPr>
        <sz val="9"/>
        <color theme="1"/>
        <rFont val="微軟正黑體"/>
        <family val="2"/>
        <charset val="136"/>
      </rPr>
      <t>凌大偉</t>
    </r>
  </si>
  <si>
    <r>
      <rPr>
        <sz val="9"/>
        <color theme="1"/>
        <rFont val="微軟正黑體"/>
        <family val="2"/>
        <charset val="136"/>
      </rPr>
      <t>張哲彰</t>
    </r>
  </si>
  <si>
    <r>
      <rPr>
        <sz val="9"/>
        <color theme="1"/>
        <rFont val="微軟正黑體"/>
        <family val="2"/>
        <charset val="136"/>
      </rPr>
      <t>張健宏</t>
    </r>
  </si>
  <si>
    <r>
      <rPr>
        <sz val="9"/>
        <color theme="1"/>
        <rFont val="微軟正黑體"/>
        <family val="2"/>
        <charset val="136"/>
      </rPr>
      <t>梁大民</t>
    </r>
  </si>
  <si>
    <r>
      <rPr>
        <sz val="9"/>
        <color theme="1"/>
        <rFont val="微軟正黑體"/>
        <family val="2"/>
        <charset val="136"/>
      </rPr>
      <t>許嘉航</t>
    </r>
  </si>
  <si>
    <r>
      <rPr>
        <sz val="9"/>
        <color theme="1"/>
        <rFont val="微軟正黑體"/>
        <family val="2"/>
        <charset val="136"/>
      </rPr>
      <t>郭天南</t>
    </r>
  </si>
  <si>
    <r>
      <rPr>
        <sz val="9"/>
        <color theme="1"/>
        <rFont val="微軟正黑體"/>
        <family val="2"/>
        <charset val="136"/>
      </rPr>
      <t>郭麗文</t>
    </r>
  </si>
  <si>
    <r>
      <rPr>
        <sz val="9"/>
        <color theme="1"/>
        <rFont val="微軟正黑體"/>
        <family val="2"/>
        <charset val="136"/>
      </rPr>
      <t>陳龍雲</t>
    </r>
  </si>
  <si>
    <r>
      <rPr>
        <b/>
        <sz val="9"/>
        <color theme="1"/>
        <rFont val="微軟正黑體"/>
        <family val="2"/>
        <charset val="136"/>
      </rPr>
      <t>營一課</t>
    </r>
    <phoneticPr fontId="35" type="noConversion"/>
  </si>
  <si>
    <r>
      <rPr>
        <sz val="9"/>
        <color theme="1"/>
        <rFont val="微軟正黑體"/>
        <family val="2"/>
        <charset val="136"/>
      </rPr>
      <t>王冠賢</t>
    </r>
  </si>
  <si>
    <r>
      <rPr>
        <sz val="9"/>
        <color theme="1"/>
        <rFont val="微軟正黑體"/>
        <family val="2"/>
        <charset val="136"/>
      </rPr>
      <t>王慶儒</t>
    </r>
  </si>
  <si>
    <r>
      <rPr>
        <sz val="9"/>
        <color theme="1"/>
        <rFont val="微軟正黑體"/>
        <family val="2"/>
        <charset val="136"/>
      </rPr>
      <t>吳豐譽</t>
    </r>
  </si>
  <si>
    <r>
      <rPr>
        <sz val="9"/>
        <color theme="1"/>
        <rFont val="微軟正黑體"/>
        <family val="2"/>
        <charset val="136"/>
      </rPr>
      <t>林政勳</t>
    </r>
  </si>
  <si>
    <r>
      <rPr>
        <sz val="9"/>
        <color theme="1"/>
        <rFont val="微軟正黑體"/>
        <family val="2"/>
        <charset val="136"/>
      </rPr>
      <t>林陳郎</t>
    </r>
  </si>
  <si>
    <r>
      <rPr>
        <sz val="9"/>
        <color theme="1"/>
        <rFont val="微軟正黑體"/>
        <family val="2"/>
        <charset val="136"/>
      </rPr>
      <t>張昇文</t>
    </r>
  </si>
  <si>
    <r>
      <rPr>
        <sz val="9"/>
        <color theme="1"/>
        <rFont val="微軟正黑體"/>
        <family val="2"/>
        <charset val="136"/>
      </rPr>
      <t>梁志龍</t>
    </r>
  </si>
  <si>
    <r>
      <rPr>
        <sz val="9"/>
        <color theme="1"/>
        <rFont val="微軟正黑體"/>
        <family val="2"/>
        <charset val="136"/>
      </rPr>
      <t>莊朝清</t>
    </r>
  </si>
  <si>
    <r>
      <rPr>
        <sz val="9"/>
        <color theme="1"/>
        <rFont val="微軟正黑體"/>
        <family val="2"/>
        <charset val="136"/>
      </rPr>
      <t>陳維德</t>
    </r>
  </si>
  <si>
    <r>
      <rPr>
        <sz val="9"/>
        <color theme="1"/>
        <rFont val="微軟正黑體"/>
        <family val="2"/>
        <charset val="136"/>
      </rPr>
      <t>謝中堅</t>
    </r>
  </si>
  <si>
    <r>
      <rPr>
        <b/>
        <sz val="9"/>
        <color theme="1"/>
        <rFont val="微軟正黑體"/>
        <family val="2"/>
        <charset val="136"/>
      </rPr>
      <t>營二課</t>
    </r>
    <phoneticPr fontId="35" type="noConversion"/>
  </si>
  <si>
    <r>
      <rPr>
        <sz val="9"/>
        <color theme="1"/>
        <rFont val="微軟正黑體"/>
        <family val="2"/>
        <charset val="136"/>
      </rPr>
      <t>田錦興</t>
    </r>
  </si>
  <si>
    <r>
      <rPr>
        <sz val="9"/>
        <color theme="1"/>
        <rFont val="微軟正黑體"/>
        <family val="2"/>
        <charset val="136"/>
      </rPr>
      <t>吳侑親</t>
    </r>
  </si>
  <si>
    <r>
      <rPr>
        <sz val="9"/>
        <color theme="1"/>
        <rFont val="微軟正黑體"/>
        <family val="2"/>
        <charset val="136"/>
      </rPr>
      <t>郭力嘉</t>
    </r>
  </si>
  <si>
    <r>
      <rPr>
        <sz val="9"/>
        <color theme="1"/>
        <rFont val="微軟正黑體"/>
        <family val="2"/>
        <charset val="136"/>
      </rPr>
      <t>陳禮建</t>
    </r>
  </si>
  <si>
    <r>
      <rPr>
        <sz val="9"/>
        <color theme="1"/>
        <rFont val="微軟正黑體"/>
        <family val="2"/>
        <charset val="136"/>
      </rPr>
      <t>黃盛緯</t>
    </r>
  </si>
  <si>
    <r>
      <rPr>
        <sz val="9"/>
        <color theme="1"/>
        <rFont val="微軟正黑體"/>
        <family val="2"/>
        <charset val="136"/>
      </rPr>
      <t>賈勇華</t>
    </r>
  </si>
  <si>
    <r>
      <rPr>
        <sz val="9"/>
        <color theme="1"/>
        <rFont val="微軟正黑體"/>
        <family val="2"/>
        <charset val="136"/>
      </rPr>
      <t>蕭敏聰</t>
    </r>
  </si>
  <si>
    <r>
      <rPr>
        <sz val="9"/>
        <color theme="1"/>
        <rFont val="微軟正黑體"/>
        <family val="2"/>
        <charset val="136"/>
      </rPr>
      <t>簡志勳</t>
    </r>
  </si>
  <si>
    <r>
      <rPr>
        <sz val="9"/>
        <color theme="1"/>
        <rFont val="微軟正黑體"/>
        <family val="2"/>
        <charset val="136"/>
      </rPr>
      <t>林謙慶</t>
    </r>
  </si>
  <si>
    <r>
      <rPr>
        <sz val="9"/>
        <color theme="1"/>
        <rFont val="微軟正黑體"/>
        <family val="2"/>
        <charset val="136"/>
      </rPr>
      <t>鄭英彥</t>
    </r>
  </si>
  <si>
    <r>
      <rPr>
        <b/>
        <sz val="9"/>
        <color theme="1"/>
        <rFont val="微軟正黑體"/>
        <family val="2"/>
        <charset val="136"/>
      </rPr>
      <t>營三課</t>
    </r>
    <phoneticPr fontId="35" type="noConversion"/>
  </si>
  <si>
    <r>
      <rPr>
        <sz val="9"/>
        <color theme="1"/>
        <rFont val="微軟正黑體"/>
        <family val="2"/>
        <charset val="136"/>
      </rPr>
      <t>陳德益</t>
    </r>
  </si>
  <si>
    <r>
      <rPr>
        <sz val="9"/>
        <color theme="1"/>
        <rFont val="微軟正黑體"/>
        <family val="2"/>
        <charset val="136"/>
      </rPr>
      <t>黃翠暖</t>
    </r>
  </si>
  <si>
    <r>
      <rPr>
        <sz val="9"/>
        <color theme="1"/>
        <rFont val="微軟正黑體"/>
        <family val="2"/>
        <charset val="136"/>
      </rPr>
      <t>陳佩萱</t>
    </r>
  </si>
  <si>
    <r>
      <rPr>
        <b/>
        <sz val="9"/>
        <color theme="1"/>
        <rFont val="微軟正黑體"/>
        <family val="2"/>
        <charset val="136"/>
      </rPr>
      <t>營業部</t>
    </r>
    <phoneticPr fontId="35" type="noConversion"/>
  </si>
  <si>
    <r>
      <rPr>
        <b/>
        <sz val="9"/>
        <color theme="1"/>
        <rFont val="微軟正黑體"/>
        <family val="2"/>
        <charset val="136"/>
      </rPr>
      <t>總計</t>
    </r>
    <phoneticPr fontId="35" type="noConversion"/>
  </si>
  <si>
    <t>總經理:</t>
    <phoneticPr fontId="14" type="noConversion"/>
  </si>
  <si>
    <t>　協理:</t>
    <phoneticPr fontId="14" type="noConversion"/>
  </si>
  <si>
    <t>製表人:</t>
    <phoneticPr fontId="14" type="noConversion"/>
  </si>
  <si>
    <t>陳碧瀛</t>
    <phoneticPr fontId="35" type="noConversion"/>
  </si>
  <si>
    <t>依德</t>
    <phoneticPr fontId="4" type="noConversion"/>
  </si>
  <si>
    <t>依德+鎔德</t>
    <phoneticPr fontId="4" type="noConversion"/>
  </si>
  <si>
    <r>
      <rPr>
        <b/>
        <sz val="10"/>
        <rFont val="微軟正黑體"/>
        <family val="2"/>
        <charset val="136"/>
      </rPr>
      <t>依德</t>
    </r>
    <r>
      <rPr>
        <b/>
        <sz val="10"/>
        <rFont val="BMWType V2 Light"/>
      </rPr>
      <t>+</t>
    </r>
    <r>
      <rPr>
        <b/>
        <sz val="10"/>
        <rFont val="微軟正黑體"/>
        <family val="2"/>
        <charset val="136"/>
      </rPr>
      <t>鎔德</t>
    </r>
  </si>
  <si>
    <r>
      <t>2013</t>
    </r>
    <r>
      <rPr>
        <sz val="8"/>
        <color indexed="8"/>
        <rFont val="微軟正黑體"/>
        <family val="2"/>
        <charset val="136"/>
      </rPr>
      <t xml:space="preserve">年第一季
承保率未達
</t>
    </r>
    <r>
      <rPr>
        <sz val="8"/>
        <color indexed="8"/>
        <rFont val="BMWType V2 Light"/>
        <family val="2"/>
      </rPr>
      <t>70%,</t>
    </r>
    <r>
      <rPr>
        <sz val="8"/>
        <color indexed="8"/>
        <rFont val="微軟正黑體"/>
        <family val="2"/>
        <charset val="136"/>
      </rPr>
      <t>八折計</t>
    </r>
    <phoneticPr fontId="14" type="noConversion"/>
  </si>
  <si>
    <r>
      <rPr>
        <sz val="10"/>
        <rFont val="微軟正黑體"/>
        <family val="2"/>
        <charset val="136"/>
      </rPr>
      <t>備註</t>
    </r>
    <r>
      <rPr>
        <sz val="10"/>
        <rFont val="BMWType V2 Light"/>
      </rPr>
      <t>: 1.</t>
    </r>
    <r>
      <rPr>
        <sz val="10"/>
        <rFont val="微軟正黑體"/>
        <family val="2"/>
        <charset val="136"/>
      </rPr>
      <t>核發獎金前，如有未完成入帳之保費者，則該業代所應核發之獎金將暫予保留。</t>
    </r>
    <phoneticPr fontId="14" type="noConversion"/>
  </si>
  <si>
    <r>
      <t xml:space="preserve">          3.</t>
    </r>
    <r>
      <rPr>
        <sz val="10"/>
        <rFont val="微軟正黑體"/>
        <family val="2"/>
        <charset val="136"/>
      </rPr>
      <t>依德各課門檻</t>
    </r>
    <r>
      <rPr>
        <sz val="10"/>
        <rFont val="BMWType V2 Light"/>
      </rPr>
      <t>90</t>
    </r>
    <r>
      <rPr>
        <sz val="10"/>
        <rFont val="微軟正黑體"/>
        <family val="2"/>
        <charset val="136"/>
      </rPr>
      <t>件，鎔德各課門檻</t>
    </r>
    <r>
      <rPr>
        <sz val="10"/>
        <rFont val="BMWType V2 Light"/>
      </rPr>
      <t>30</t>
    </r>
    <r>
      <rPr>
        <sz val="10"/>
        <rFont val="微軟正黑體"/>
        <family val="2"/>
        <charset val="136"/>
      </rPr>
      <t>件（第二年起，逐年調整</t>
    </r>
    <r>
      <rPr>
        <sz val="10"/>
        <rFont val="BMWType V2 Light"/>
      </rPr>
      <t>)</t>
    </r>
    <phoneticPr fontId="4" type="noConversion"/>
  </si>
  <si>
    <r>
      <rPr>
        <sz val="8"/>
        <rFont val="微軟正黑體"/>
        <family val="2"/>
        <charset val="136"/>
      </rPr>
      <t>備註</t>
    </r>
    <r>
      <rPr>
        <sz val="8"/>
        <rFont val="BMWType V2 Light"/>
      </rPr>
      <t>: 1.</t>
    </r>
    <r>
      <rPr>
        <sz val="8"/>
        <rFont val="微軟正黑體"/>
        <family val="2"/>
        <charset val="136"/>
      </rPr>
      <t>核發獎金前，如有未完成入帳之保費者，則該業代所應核發之獎金將暫予保留。</t>
    </r>
    <phoneticPr fontId="14" type="noConversion"/>
  </si>
  <si>
    <r>
      <t xml:space="preserve">          2.</t>
    </r>
    <r>
      <rPr>
        <sz val="8"/>
        <rFont val="微軟正黑體"/>
        <family val="2"/>
        <charset val="136"/>
      </rPr>
      <t>續保承保率低</t>
    </r>
    <r>
      <rPr>
        <sz val="8"/>
        <rFont val="BMWType V2 Light"/>
      </rPr>
      <t>70%</t>
    </r>
    <r>
      <rPr>
        <sz val="8"/>
        <rFont val="微軟正黑體"/>
        <family val="2"/>
        <charset val="136"/>
      </rPr>
      <t>，下一期間之獎勵金將予以</t>
    </r>
    <r>
      <rPr>
        <sz val="8"/>
        <rFont val="BMWType V2 Light"/>
      </rPr>
      <t>8</t>
    </r>
    <r>
      <rPr>
        <sz val="8"/>
        <rFont val="微軟正黑體"/>
        <family val="2"/>
        <charset val="136"/>
      </rPr>
      <t>折計算。</t>
    </r>
    <phoneticPr fontId="35" type="noConversion"/>
  </si>
  <si>
    <r>
      <rPr>
        <sz val="8"/>
        <rFont val="微軟正黑體"/>
        <family val="2"/>
        <charset val="136"/>
      </rPr>
      <t>備註</t>
    </r>
    <r>
      <rPr>
        <sz val="8"/>
        <rFont val="BMWType V2 Light"/>
      </rPr>
      <t>: 1.</t>
    </r>
    <r>
      <rPr>
        <sz val="8"/>
        <rFont val="微軟正黑體"/>
        <family val="2"/>
        <charset val="136"/>
      </rPr>
      <t>核發獎金前，如有未完成入帳之保費者，則該業代所應核發之獎金將暫予保留。</t>
    </r>
    <phoneticPr fontId="14" type="noConversion"/>
  </si>
  <si>
    <r>
      <t xml:space="preserve">          2.</t>
    </r>
    <r>
      <rPr>
        <sz val="8"/>
        <rFont val="微軟正黑體"/>
        <family val="2"/>
        <charset val="136"/>
      </rPr>
      <t>續保承保率低</t>
    </r>
    <r>
      <rPr>
        <sz val="8"/>
        <rFont val="BMWType V2 Light"/>
      </rPr>
      <t>70%</t>
    </r>
    <r>
      <rPr>
        <sz val="8"/>
        <rFont val="微軟正黑體"/>
        <family val="2"/>
        <charset val="136"/>
      </rPr>
      <t>，下一期間之獎勵金將予以</t>
    </r>
    <r>
      <rPr>
        <sz val="8"/>
        <rFont val="BMWType V2 Light"/>
      </rPr>
      <t>8</t>
    </r>
    <r>
      <rPr>
        <sz val="8"/>
        <rFont val="微軟正黑體"/>
        <family val="2"/>
        <charset val="136"/>
      </rPr>
      <t>折計算。</t>
    </r>
    <phoneticPr fontId="35" type="noConversion"/>
  </si>
  <si>
    <r>
      <t xml:space="preserve">          3.</t>
    </r>
    <r>
      <rPr>
        <sz val="8"/>
        <rFont val="微軟正黑體"/>
        <family val="2"/>
        <charset val="136"/>
      </rPr>
      <t>依德各課門檻</t>
    </r>
    <r>
      <rPr>
        <sz val="8"/>
        <rFont val="BMWType V2 Light"/>
      </rPr>
      <t>90</t>
    </r>
    <r>
      <rPr>
        <sz val="8"/>
        <rFont val="微軟正黑體"/>
        <family val="2"/>
        <charset val="136"/>
      </rPr>
      <t>件，鎔德各課門檻</t>
    </r>
    <r>
      <rPr>
        <sz val="8"/>
        <rFont val="BMWType V2 Light"/>
      </rPr>
      <t>30</t>
    </r>
    <r>
      <rPr>
        <sz val="8"/>
        <rFont val="微軟正黑體"/>
        <family val="2"/>
        <charset val="136"/>
      </rPr>
      <t>件（第二年起，逐年調整</t>
    </r>
    <r>
      <rPr>
        <sz val="8"/>
        <rFont val="BMWType V2 Light"/>
      </rPr>
      <t>)</t>
    </r>
    <phoneticPr fontId="4" type="noConversion"/>
  </si>
  <si>
    <r>
      <t>2013</t>
    </r>
    <r>
      <rPr>
        <sz val="7"/>
        <color indexed="8"/>
        <rFont val="微軟正黑體"/>
        <family val="2"/>
        <charset val="136"/>
      </rPr>
      <t xml:space="preserve">年第一季
承保率未達
</t>
    </r>
    <r>
      <rPr>
        <sz val="7"/>
        <color indexed="8"/>
        <rFont val="BMWType V2 Light"/>
        <family val="2"/>
      </rPr>
      <t>70%,</t>
    </r>
    <r>
      <rPr>
        <sz val="7"/>
        <color indexed="8"/>
        <rFont val="微軟正黑體"/>
        <family val="2"/>
        <charset val="136"/>
      </rPr>
      <t>八折計</t>
    </r>
    <phoneticPr fontId="14" type="noConversion"/>
  </si>
  <si>
    <t>2013年第二季業代續保保險獎勵統計（鎔德）</t>
    <phoneticPr fontId="9" type="noConversion"/>
  </si>
  <si>
    <t>承保金額</t>
    <phoneticPr fontId="35" type="noConversion"/>
  </si>
  <si>
    <t>意外險以上</t>
    <phoneticPr fontId="35" type="noConversion"/>
  </si>
  <si>
    <t>新續件</t>
    <phoneticPr fontId="35" type="noConversion"/>
  </si>
  <si>
    <t>原續件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</si>
</sst>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0.0_);[Red]\(0.0\)"/>
  </numFmts>
  <fonts count="1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BMWType V2 Light"/>
    </font>
    <font>
      <sz val="9"/>
      <name val="新細明體"/>
      <family val="3"/>
      <charset val="136"/>
      <scheme val="minor"/>
    </font>
    <font>
      <sz val="12"/>
      <name val="微軟正黑體"/>
      <family val="2"/>
      <charset val="136"/>
    </font>
    <font>
      <b/>
      <sz val="12"/>
      <name val="BMWType V2 Light"/>
    </font>
    <font>
      <b/>
      <sz val="14"/>
      <name val="BMWType V2 Light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indexed="55"/>
      <name val="BMWType V2 Light"/>
    </font>
    <font>
      <sz val="10"/>
      <color indexed="10"/>
      <name val="BMWType V2 Light"/>
    </font>
    <font>
      <sz val="9"/>
      <name val="BMWType V2 Light"/>
    </font>
    <font>
      <b/>
      <sz val="12"/>
      <name val="微軟正黑體"/>
      <family val="2"/>
      <charset val="136"/>
    </font>
    <font>
      <sz val="9"/>
      <name val="華康中黑體"/>
      <family val="3"/>
      <charset val="136"/>
    </font>
    <font>
      <b/>
      <sz val="12"/>
      <color indexed="18"/>
      <name val="BMWType V2 Light"/>
    </font>
    <font>
      <b/>
      <sz val="12"/>
      <color indexed="18"/>
      <name val="微軟正黑體"/>
      <family val="2"/>
      <charset val="136"/>
    </font>
    <font>
      <b/>
      <sz val="12"/>
      <color indexed="56"/>
      <name val="BMWType V2 Light"/>
    </font>
    <font>
      <b/>
      <sz val="12"/>
      <color indexed="56"/>
      <name val="微軟正黑體"/>
      <family val="2"/>
      <charset val="136"/>
    </font>
    <font>
      <sz val="10"/>
      <name val="BMWType V2 Light"/>
    </font>
    <font>
      <sz val="10"/>
      <name val="微軟正黑體"/>
      <family val="2"/>
      <charset val="136"/>
    </font>
    <font>
      <b/>
      <sz val="10"/>
      <name val="BMWType V2 Light"/>
    </font>
    <font>
      <b/>
      <sz val="10"/>
      <name val="微軟正黑體"/>
      <family val="2"/>
      <charset val="136"/>
    </font>
    <font>
      <b/>
      <sz val="8"/>
      <color indexed="56"/>
      <name val="BMWType V2 Light"/>
    </font>
    <font>
      <sz val="8"/>
      <name val="BMWType V2 Light"/>
    </font>
    <font>
      <sz val="8"/>
      <name val="微軟正黑體"/>
      <family val="2"/>
      <charset val="136"/>
    </font>
    <font>
      <sz val="12"/>
      <color indexed="56"/>
      <name val="BMWType V2 Light"/>
    </font>
    <font>
      <sz val="12"/>
      <color indexed="8"/>
      <name val="微軟正黑體"/>
      <family val="2"/>
      <charset val="136"/>
    </font>
    <font>
      <b/>
      <sz val="10"/>
      <color indexed="10"/>
      <name val="BMWType V2 Light"/>
    </font>
    <font>
      <b/>
      <sz val="11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sz val="10"/>
      <color theme="0" tint="-0.249977111117893"/>
      <name val="BMWType V2 Light"/>
    </font>
    <font>
      <sz val="10"/>
      <color theme="0" tint="-0.34998626667073579"/>
      <name val="BMWType V2 Light"/>
    </font>
    <font>
      <sz val="9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3"/>
      <name val="微軟正黑體"/>
      <family val="2"/>
      <charset val="136"/>
    </font>
    <font>
      <b/>
      <sz val="10"/>
      <color theme="3"/>
      <name val="BMWType V2 Light"/>
    </font>
    <font>
      <sz val="10"/>
      <color theme="1"/>
      <name val="BMWType V2 Light"/>
    </font>
    <font>
      <sz val="10"/>
      <color theme="3"/>
      <name val="BMWType V2 Light"/>
    </font>
    <font>
      <sz val="10"/>
      <color theme="0" tint="-0.14999847407452621"/>
      <name val="BMWType V2 Light"/>
    </font>
    <font>
      <b/>
      <sz val="10"/>
      <color indexed="55"/>
      <name val="BMWType V2 Light"/>
    </font>
    <font>
      <b/>
      <sz val="10"/>
      <color indexed="18"/>
      <name val="BMWType V2 Light"/>
    </font>
    <font>
      <b/>
      <sz val="10"/>
      <color indexed="18"/>
      <name val="微軟正黑體"/>
      <family val="2"/>
      <charset val="136"/>
    </font>
    <font>
      <b/>
      <sz val="10"/>
      <color indexed="56"/>
      <name val="BMWType V2 Light"/>
    </font>
    <font>
      <b/>
      <sz val="10"/>
      <color indexed="56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theme="0" tint="-0.34998626667073579"/>
      <name val="BMWType V2 Light"/>
    </font>
    <font>
      <b/>
      <sz val="10"/>
      <color theme="0" tint="-0.249977111117893"/>
      <name val="BMWType V2 Light"/>
    </font>
    <font>
      <b/>
      <sz val="9"/>
      <name val="BMWType V2 Light"/>
    </font>
    <font>
      <b/>
      <sz val="9"/>
      <name val="微軟正黑體"/>
      <family val="2"/>
      <charset val="136"/>
    </font>
    <font>
      <sz val="14"/>
      <name val="微軟正黑體"/>
      <family val="2"/>
      <charset val="136"/>
    </font>
    <font>
      <b/>
      <sz val="10"/>
      <color theme="3"/>
      <name val="微軟正黑體"/>
      <family val="2"/>
      <charset val="136"/>
    </font>
    <font>
      <b/>
      <sz val="8"/>
      <color theme="3"/>
      <name val="微軟正黑體"/>
      <family val="2"/>
      <charset val="136"/>
    </font>
    <font>
      <b/>
      <sz val="9"/>
      <color indexed="56"/>
      <name val="BMWType V2 Light"/>
    </font>
    <font>
      <sz val="9"/>
      <color indexed="56"/>
      <name val="BMWType V2 Light"/>
    </font>
    <font>
      <b/>
      <sz val="9"/>
      <color rgb="FFFF0000"/>
      <name val="BMWType V2 Light"/>
    </font>
    <font>
      <sz val="9"/>
      <color indexed="8"/>
      <name val="微軟正黑體"/>
      <family val="2"/>
      <charset val="136"/>
    </font>
    <font>
      <b/>
      <sz val="9"/>
      <color indexed="10"/>
      <name val="BMWType V2 Light"/>
    </font>
    <font>
      <b/>
      <sz val="9"/>
      <color theme="1"/>
      <name val="BMWType V2 Light"/>
    </font>
    <font>
      <b/>
      <sz val="9"/>
      <color theme="1"/>
      <name val="微軟正黑體"/>
      <family val="2"/>
      <charset val="136"/>
    </font>
    <font>
      <b/>
      <sz val="9"/>
      <color theme="3"/>
      <name val="BMWType V2 Light"/>
    </font>
    <font>
      <b/>
      <sz val="11"/>
      <name val="BMWType V2 Light"/>
    </font>
    <font>
      <b/>
      <sz val="11"/>
      <name val="微軟正黑體"/>
      <family val="2"/>
      <charset val="136"/>
    </font>
    <font>
      <sz val="12"/>
      <color theme="1"/>
      <name val="BMWType V2 Light"/>
    </font>
    <font>
      <sz val="12"/>
      <color theme="1"/>
      <name val="華康中黑體"/>
      <family val="3"/>
      <charset val="136"/>
    </font>
    <font>
      <b/>
      <sz val="12"/>
      <color theme="3"/>
      <name val="BMWType V2 Light"/>
    </font>
    <font>
      <sz val="12"/>
      <color theme="0"/>
      <name val="華康中黑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rgb="FF9C6500"/>
      <name val="華康中黑體"/>
      <family val="3"/>
      <charset val="136"/>
    </font>
    <font>
      <b/>
      <sz val="12"/>
      <color theme="1"/>
      <name val="華康中黑體"/>
      <family val="3"/>
      <charset val="136"/>
    </font>
    <font>
      <sz val="12"/>
      <color rgb="FF006100"/>
      <name val="華康中黑體"/>
      <family val="3"/>
      <charset val="136"/>
    </font>
    <font>
      <sz val="10"/>
      <color indexed="17"/>
      <name val="微軟正黑體"/>
      <family val="2"/>
      <charset val="136"/>
    </font>
    <font>
      <b/>
      <sz val="12"/>
      <color rgb="FFFA7D00"/>
      <name val="華康中黑體"/>
      <family val="3"/>
      <charset val="136"/>
    </font>
    <font>
      <sz val="12"/>
      <color rgb="FFFA7D00"/>
      <name val="華康中黑體"/>
      <family val="3"/>
      <charset val="136"/>
    </font>
    <font>
      <sz val="12"/>
      <color indexed="8"/>
      <name val="華康中黑體"/>
      <family val="3"/>
      <charset val="136"/>
    </font>
    <font>
      <i/>
      <sz val="12"/>
      <color rgb="FF7F7F7F"/>
      <name val="華康中黑體"/>
      <family val="3"/>
      <charset val="136"/>
    </font>
    <font>
      <b/>
      <sz val="15"/>
      <color theme="3"/>
      <name val="華康中黑體"/>
      <family val="3"/>
      <charset val="136"/>
    </font>
    <font>
      <b/>
      <sz val="18"/>
      <color theme="3"/>
      <name val="新細明體"/>
      <family val="1"/>
      <charset val="136"/>
      <scheme val="major"/>
    </font>
    <font>
      <b/>
      <sz val="13"/>
      <color theme="3"/>
      <name val="華康中黑體"/>
      <family val="3"/>
      <charset val="136"/>
    </font>
    <font>
      <b/>
      <sz val="11"/>
      <color theme="3"/>
      <name val="華康中黑體"/>
      <family val="3"/>
      <charset val="136"/>
    </font>
    <font>
      <sz val="12"/>
      <color rgb="FF3F3F76"/>
      <name val="華康中黑體"/>
      <family val="3"/>
      <charset val="136"/>
    </font>
    <font>
      <b/>
      <sz val="12"/>
      <color rgb="FF3F3F3F"/>
      <name val="華康中黑體"/>
      <family val="3"/>
      <charset val="136"/>
    </font>
    <font>
      <b/>
      <sz val="12"/>
      <color theme="0"/>
      <name val="華康中黑體"/>
      <family val="3"/>
      <charset val="136"/>
    </font>
    <font>
      <sz val="12"/>
      <color rgb="FF9C0006"/>
      <name val="華康中黑體"/>
      <family val="3"/>
      <charset val="136"/>
    </font>
    <font>
      <sz val="10"/>
      <color indexed="20"/>
      <name val="微軟正黑體"/>
      <family val="2"/>
      <charset val="136"/>
    </font>
    <font>
      <sz val="12"/>
      <color rgb="FFFF0000"/>
      <name val="華康中黑體"/>
      <family val="3"/>
      <charset val="136"/>
    </font>
    <font>
      <b/>
      <sz val="14"/>
      <color indexed="8"/>
      <name val="BMWType V2 Light"/>
    </font>
    <font>
      <b/>
      <sz val="14"/>
      <color theme="3"/>
      <name val="BMWType V2 Light"/>
    </font>
    <font>
      <sz val="12"/>
      <color theme="3"/>
      <name val="BMWType V2 Light"/>
    </font>
    <font>
      <sz val="9"/>
      <color theme="3"/>
      <name val="BMWType V2 Light"/>
    </font>
    <font>
      <sz val="8"/>
      <color theme="1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8"/>
      <color theme="1"/>
      <name val="BMWType V2 Light"/>
    </font>
    <font>
      <sz val="9"/>
      <color theme="1"/>
      <name val="BMWType V2 Light"/>
    </font>
    <font>
      <sz val="9"/>
      <color theme="1"/>
      <name val="微軟正黑體"/>
      <family val="2"/>
      <charset val="136"/>
    </font>
    <font>
      <sz val="9"/>
      <color indexed="8"/>
      <name val="BMWType V2 Light"/>
    </font>
    <font>
      <b/>
      <sz val="9"/>
      <color rgb="FFC00000"/>
      <name val="BMWType V2 Light"/>
    </font>
    <font>
      <b/>
      <sz val="12"/>
      <color theme="1"/>
      <name val="BMWType V2 Light"/>
    </font>
    <font>
      <b/>
      <sz val="9"/>
      <color indexed="8"/>
      <name val="BMWType V2 Light"/>
    </font>
    <font>
      <b/>
      <sz val="8"/>
      <color theme="3"/>
      <name val="BMWType V2 Light"/>
    </font>
    <font>
      <sz val="8"/>
      <color theme="3"/>
      <name val="BMWType V2 Light"/>
    </font>
    <font>
      <sz val="8"/>
      <color theme="0" tint="-0.249977111117893"/>
      <name val="BMWType V2 Light"/>
    </font>
    <font>
      <sz val="8"/>
      <color theme="0" tint="-0.14999847407452621"/>
      <name val="BMWType V2 Light"/>
    </font>
    <font>
      <sz val="10"/>
      <color theme="0" tint="-4.9989318521683403E-2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indexed="8"/>
      <name val="BMWType V2 Light"/>
      <family val="2"/>
    </font>
    <font>
      <sz val="7"/>
      <color indexed="8"/>
      <name val="BMWType V2 Light"/>
      <family val="2"/>
    </font>
    <font>
      <sz val="7"/>
      <color indexed="8"/>
      <name val="微軟正黑體"/>
      <family val="2"/>
      <charset val="136"/>
    </font>
    <font>
      <b/>
      <sz val="10"/>
      <color rgb="FFFF0000"/>
      <name val="BMWType V2 Light"/>
    </font>
    <font>
      <b/>
      <sz val="8"/>
      <color theme="0" tint="-0.249977111117893"/>
      <name val="BMWType V2 Light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14">
    <border>
      <left/>
      <right/>
      <top/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70">
    <xf numFmtId="0" fontId="0" fillId="0" borderId="0"/>
    <xf numFmtId="0" fontId="2" fillId="0" borderId="0"/>
    <xf numFmtId="0" fontId="1" fillId="0" borderId="0">
      <alignment vertical="center"/>
    </xf>
    <xf numFmtId="0" fontId="67" fillId="0" borderId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0" fillId="0" borderId="0">
      <alignment vertical="center"/>
    </xf>
    <xf numFmtId="0" fontId="2" fillId="0" borderId="0"/>
    <xf numFmtId="0" fontId="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6" fillId="0" borderId="0">
      <alignment vertical="center"/>
    </xf>
    <xf numFmtId="0" fontId="67" fillId="0" borderId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0" borderId="64" applyNumberFormat="0" applyFill="0" applyAlignment="0" applyProtection="0">
      <alignment vertical="center"/>
    </xf>
    <xf numFmtId="0" fontId="72" fillId="0" borderId="64" applyNumberFormat="0" applyFill="0" applyAlignment="0" applyProtection="0">
      <alignment vertical="center"/>
    </xf>
    <xf numFmtId="0" fontId="72" fillId="0" borderId="64" applyNumberFormat="0" applyFill="0" applyAlignment="0" applyProtection="0">
      <alignment vertical="center"/>
    </xf>
    <xf numFmtId="0" fontId="72" fillId="0" borderId="64" applyNumberFormat="0" applyFill="0" applyAlignment="0" applyProtection="0">
      <alignment vertical="center"/>
    </xf>
    <xf numFmtId="0" fontId="72" fillId="0" borderId="64" applyNumberFormat="0" applyFill="0" applyAlignment="0" applyProtection="0">
      <alignment vertical="center"/>
    </xf>
    <xf numFmtId="0" fontId="72" fillId="0" borderId="64" applyNumberFormat="0" applyFill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9" borderId="59" applyNumberFormat="0" applyAlignment="0" applyProtection="0">
      <alignment vertical="center"/>
    </xf>
    <xf numFmtId="0" fontId="75" fillId="9" borderId="59" applyNumberFormat="0" applyAlignment="0" applyProtection="0">
      <alignment vertical="center"/>
    </xf>
    <xf numFmtId="0" fontId="75" fillId="9" borderId="59" applyNumberFormat="0" applyAlignment="0" applyProtection="0">
      <alignment vertical="center"/>
    </xf>
    <xf numFmtId="0" fontId="75" fillId="9" borderId="59" applyNumberFormat="0" applyAlignment="0" applyProtection="0">
      <alignment vertical="center"/>
    </xf>
    <xf numFmtId="0" fontId="75" fillId="9" borderId="59" applyNumberFormat="0" applyAlignment="0" applyProtection="0">
      <alignment vertical="center"/>
    </xf>
    <xf numFmtId="0" fontId="75" fillId="9" borderId="59" applyNumberFormat="0" applyAlignment="0" applyProtection="0">
      <alignment vertical="center"/>
    </xf>
    <xf numFmtId="0" fontId="76" fillId="0" borderId="61" applyNumberFormat="0" applyFill="0" applyAlignment="0" applyProtection="0">
      <alignment vertical="center"/>
    </xf>
    <xf numFmtId="0" fontId="76" fillId="0" borderId="61" applyNumberFormat="0" applyFill="0" applyAlignment="0" applyProtection="0">
      <alignment vertical="center"/>
    </xf>
    <xf numFmtId="0" fontId="76" fillId="0" borderId="61" applyNumberFormat="0" applyFill="0" applyAlignment="0" applyProtection="0">
      <alignment vertical="center"/>
    </xf>
    <xf numFmtId="0" fontId="76" fillId="0" borderId="61" applyNumberFormat="0" applyFill="0" applyAlignment="0" applyProtection="0">
      <alignment vertical="center"/>
    </xf>
    <xf numFmtId="0" fontId="76" fillId="0" borderId="61" applyNumberFormat="0" applyFill="0" applyAlignment="0" applyProtection="0">
      <alignment vertical="center"/>
    </xf>
    <xf numFmtId="0" fontId="76" fillId="0" borderId="61" applyNumberFormat="0" applyFill="0" applyAlignment="0" applyProtection="0">
      <alignment vertical="center"/>
    </xf>
    <xf numFmtId="0" fontId="77" fillId="11" borderId="63" applyNumberFormat="0" applyFont="0" applyAlignment="0" applyProtection="0">
      <alignment vertical="center"/>
    </xf>
    <xf numFmtId="0" fontId="77" fillId="11" borderId="63" applyNumberFormat="0" applyFont="0" applyAlignment="0" applyProtection="0">
      <alignment vertical="center"/>
    </xf>
    <xf numFmtId="0" fontId="77" fillId="11" borderId="63" applyNumberFormat="0" applyFont="0" applyAlignment="0" applyProtection="0">
      <alignment vertical="center"/>
    </xf>
    <xf numFmtId="0" fontId="77" fillId="11" borderId="63" applyNumberFormat="0" applyFont="0" applyAlignment="0" applyProtection="0">
      <alignment vertical="center"/>
    </xf>
    <xf numFmtId="0" fontId="77" fillId="11" borderId="63" applyNumberFormat="0" applyFont="0" applyAlignment="0" applyProtection="0">
      <alignment vertical="center"/>
    </xf>
    <xf numFmtId="0" fontId="77" fillId="11" borderId="63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79" fillId="0" borderId="56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1" fillId="0" borderId="57" applyNumberFormat="0" applyFill="0" applyAlignment="0" applyProtection="0">
      <alignment vertical="center"/>
    </xf>
    <xf numFmtId="0" fontId="82" fillId="0" borderId="58" applyNumberFormat="0" applyFill="0" applyAlignment="0" applyProtection="0">
      <alignment vertical="center"/>
    </xf>
    <xf numFmtId="0" fontId="82" fillId="0" borderId="58" applyNumberFormat="0" applyFill="0" applyAlignment="0" applyProtection="0">
      <alignment vertical="center"/>
    </xf>
    <xf numFmtId="0" fontId="82" fillId="0" borderId="58" applyNumberFormat="0" applyFill="0" applyAlignment="0" applyProtection="0">
      <alignment vertical="center"/>
    </xf>
    <xf numFmtId="0" fontId="82" fillId="0" borderId="58" applyNumberFormat="0" applyFill="0" applyAlignment="0" applyProtection="0">
      <alignment vertical="center"/>
    </xf>
    <xf numFmtId="0" fontId="82" fillId="0" borderId="58" applyNumberFormat="0" applyFill="0" applyAlignment="0" applyProtection="0">
      <alignment vertical="center"/>
    </xf>
    <xf numFmtId="0" fontId="82" fillId="0" borderId="58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3" fillId="8" borderId="59" applyNumberFormat="0" applyAlignment="0" applyProtection="0">
      <alignment vertical="center"/>
    </xf>
    <xf numFmtId="0" fontId="83" fillId="8" borderId="59" applyNumberFormat="0" applyAlignment="0" applyProtection="0">
      <alignment vertical="center"/>
    </xf>
    <xf numFmtId="0" fontId="83" fillId="8" borderId="59" applyNumberFormat="0" applyAlignment="0" applyProtection="0">
      <alignment vertical="center"/>
    </xf>
    <xf numFmtId="0" fontId="83" fillId="8" borderId="59" applyNumberFormat="0" applyAlignment="0" applyProtection="0">
      <alignment vertical="center"/>
    </xf>
    <xf numFmtId="0" fontId="83" fillId="8" borderId="59" applyNumberFormat="0" applyAlignment="0" applyProtection="0">
      <alignment vertical="center"/>
    </xf>
    <xf numFmtId="0" fontId="83" fillId="8" borderId="59" applyNumberFormat="0" applyAlignment="0" applyProtection="0">
      <alignment vertical="center"/>
    </xf>
    <xf numFmtId="0" fontId="84" fillId="9" borderId="60" applyNumberFormat="0" applyAlignment="0" applyProtection="0">
      <alignment vertical="center"/>
    </xf>
    <xf numFmtId="0" fontId="84" fillId="9" borderId="60" applyNumberFormat="0" applyAlignment="0" applyProtection="0">
      <alignment vertical="center"/>
    </xf>
    <xf numFmtId="0" fontId="84" fillId="9" borderId="60" applyNumberFormat="0" applyAlignment="0" applyProtection="0">
      <alignment vertical="center"/>
    </xf>
    <xf numFmtId="0" fontId="84" fillId="9" borderId="60" applyNumberFormat="0" applyAlignment="0" applyProtection="0">
      <alignment vertical="center"/>
    </xf>
    <xf numFmtId="0" fontId="84" fillId="9" borderId="60" applyNumberFormat="0" applyAlignment="0" applyProtection="0">
      <alignment vertical="center"/>
    </xf>
    <xf numFmtId="0" fontId="84" fillId="9" borderId="60" applyNumberFormat="0" applyAlignment="0" applyProtection="0">
      <alignment vertical="center"/>
    </xf>
    <xf numFmtId="0" fontId="85" fillId="10" borderId="62" applyNumberFormat="0" applyAlignment="0" applyProtection="0">
      <alignment vertical="center"/>
    </xf>
    <xf numFmtId="0" fontId="85" fillId="10" borderId="62" applyNumberFormat="0" applyAlignment="0" applyProtection="0">
      <alignment vertical="center"/>
    </xf>
    <xf numFmtId="0" fontId="85" fillId="10" borderId="62" applyNumberFormat="0" applyAlignment="0" applyProtection="0">
      <alignment vertical="center"/>
    </xf>
    <xf numFmtId="0" fontId="85" fillId="10" borderId="62" applyNumberFormat="0" applyAlignment="0" applyProtection="0">
      <alignment vertical="center"/>
    </xf>
    <xf numFmtId="0" fontId="85" fillId="10" borderId="62" applyNumberFormat="0" applyAlignment="0" applyProtection="0">
      <alignment vertical="center"/>
    </xf>
    <xf numFmtId="0" fontId="85" fillId="10" borderId="62" applyNumberFormat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67" fillId="0" borderId="0">
      <alignment vertical="center"/>
    </xf>
    <xf numFmtId="0" fontId="2" fillId="0" borderId="0"/>
    <xf numFmtId="0" fontId="77" fillId="0" borderId="0">
      <alignment vertical="center"/>
    </xf>
    <xf numFmtId="0" fontId="108" fillId="36" borderId="0" applyNumberFormat="0" applyBorder="0" applyAlignment="0" applyProtection="0">
      <alignment vertical="center"/>
    </xf>
    <xf numFmtId="0" fontId="109" fillId="37" borderId="0" applyNumberFormat="0" applyBorder="0" applyAlignment="0" applyProtection="0">
      <alignment vertical="center"/>
    </xf>
  </cellStyleXfs>
  <cellXfs count="548">
    <xf numFmtId="0" fontId="0" fillId="0" borderId="0" xfId="0"/>
    <xf numFmtId="3" fontId="3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center" vertical="center"/>
    </xf>
    <xf numFmtId="3" fontId="12" fillId="0" borderId="0" xfId="1" applyNumberFormat="1" applyFont="1" applyAlignment="1">
      <alignment horizontal="left" vertical="center"/>
    </xf>
    <xf numFmtId="3" fontId="1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14" fontId="6" fillId="0" borderId="0" xfId="1" applyNumberFormat="1" applyFont="1" applyBorder="1" applyAlignment="1">
      <alignment horizontal="center" vertical="center"/>
    </xf>
    <xf numFmtId="3" fontId="10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center" vertical="center"/>
    </xf>
    <xf numFmtId="176" fontId="15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3" fontId="17" fillId="0" borderId="6" xfId="1" applyNumberFormat="1" applyFont="1" applyBorder="1" applyAlignment="1">
      <alignment horizontal="center" vertical="center"/>
    </xf>
    <xf numFmtId="3" fontId="19" fillId="0" borderId="8" xfId="1" applyNumberFormat="1" applyFont="1" applyBorder="1" applyAlignment="1">
      <alignment horizontal="center" vertical="center" shrinkToFit="1"/>
    </xf>
    <xf numFmtId="3" fontId="19" fillId="0" borderId="8" xfId="1" applyNumberFormat="1" applyFont="1" applyBorder="1" applyAlignment="1">
      <alignment horizontal="center" vertical="center"/>
    </xf>
    <xf numFmtId="3" fontId="21" fillId="0" borderId="8" xfId="1" applyNumberFormat="1" applyFont="1" applyBorder="1" applyAlignment="1">
      <alignment horizontal="center" vertical="center"/>
    </xf>
    <xf numFmtId="176" fontId="23" fillId="0" borderId="8" xfId="1" quotePrefix="1" applyNumberFormat="1" applyFont="1" applyBorder="1" applyAlignment="1">
      <alignment horizontal="center" vertical="center"/>
    </xf>
    <xf numFmtId="3" fontId="24" fillId="0" borderId="8" xfId="1" applyNumberFormat="1" applyFont="1" applyBorder="1" applyAlignment="1">
      <alignment horizontal="center" vertical="center"/>
    </xf>
    <xf numFmtId="3" fontId="24" fillId="0" borderId="9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176" fontId="17" fillId="2" borderId="8" xfId="1" applyNumberFormat="1" applyFont="1" applyFill="1" applyBorder="1" applyAlignment="1">
      <alignment horizontal="center" vertical="center"/>
    </xf>
    <xf numFmtId="3" fontId="26" fillId="0" borderId="8" xfId="1" applyNumberFormat="1" applyFont="1" applyBorder="1" applyAlignment="1">
      <alignment horizontal="right" vertical="center"/>
    </xf>
    <xf numFmtId="3" fontId="17" fillId="2" borderId="8" xfId="1" applyNumberFormat="1" applyFont="1" applyFill="1" applyBorder="1" applyAlignment="1">
      <alignment horizontal="right" vertical="center"/>
    </xf>
    <xf numFmtId="3" fontId="17" fillId="0" borderId="9" xfId="1" applyNumberFormat="1" applyFont="1" applyBorder="1" applyAlignment="1">
      <alignment horizontal="right" vertical="center"/>
    </xf>
    <xf numFmtId="3" fontId="3" fillId="0" borderId="0" xfId="1" applyNumberFormat="1" applyFont="1" applyFill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/>
    </xf>
    <xf numFmtId="3" fontId="17" fillId="2" borderId="9" xfId="1" applyNumberFormat="1" applyFont="1" applyFill="1" applyBorder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/>
    </xf>
    <xf numFmtId="3" fontId="5" fillId="3" borderId="8" xfId="1" applyNumberFormat="1" applyFont="1" applyFill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5" fillId="0" borderId="13" xfId="1" applyNumberFormat="1" applyFont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3" fontId="26" fillId="0" borderId="8" xfId="1" applyNumberFormat="1" applyFont="1" applyFill="1" applyBorder="1" applyAlignment="1">
      <alignment horizontal="right" vertical="center"/>
    </xf>
    <xf numFmtId="3" fontId="6" fillId="3" borderId="0" xfId="1" applyNumberFormat="1" applyFont="1" applyFill="1" applyAlignment="1">
      <alignment horizontal="center" vertical="center"/>
    </xf>
    <xf numFmtId="3" fontId="6" fillId="2" borderId="17" xfId="1" applyNumberFormat="1" applyFont="1" applyFill="1" applyBorder="1" applyAlignment="1">
      <alignment horizontal="center" vertical="center"/>
    </xf>
    <xf numFmtId="176" fontId="17" fillId="2" borderId="17" xfId="1" applyNumberFormat="1" applyFont="1" applyFill="1" applyBorder="1" applyAlignment="1">
      <alignment horizontal="center" vertical="center"/>
    </xf>
    <xf numFmtId="3" fontId="17" fillId="2" borderId="17" xfId="1" applyNumberFormat="1" applyFont="1" applyFill="1" applyBorder="1" applyAlignment="1">
      <alignment horizontal="right" vertical="center"/>
    </xf>
    <xf numFmtId="3" fontId="17" fillId="2" borderId="18" xfId="1" applyNumberFormat="1" applyFont="1" applyFill="1" applyBorder="1" applyAlignment="1">
      <alignment horizontal="right" vertical="center"/>
    </xf>
    <xf numFmtId="3" fontId="28" fillId="0" borderId="0" xfId="1" applyNumberFormat="1" applyFont="1" applyAlignment="1">
      <alignment horizontal="center" vertical="center"/>
    </xf>
    <xf numFmtId="3" fontId="5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176" fontId="20" fillId="0" borderId="0" xfId="1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3" fontId="22" fillId="0" borderId="0" xfId="1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3" fontId="19" fillId="0" borderId="0" xfId="1" applyNumberFormat="1" applyFont="1" applyAlignment="1">
      <alignment vertical="center"/>
    </xf>
    <xf numFmtId="3" fontId="19" fillId="0" borderId="0" xfId="1" applyNumberFormat="1" applyFont="1" applyBorder="1" applyAlignment="1">
      <alignment horizontal="center" vertical="center"/>
    </xf>
    <xf numFmtId="176" fontId="39" fillId="0" borderId="0" xfId="1" applyNumberFormat="1" applyFont="1" applyBorder="1" applyAlignment="1">
      <alignment horizontal="center" vertical="center"/>
    </xf>
    <xf numFmtId="3" fontId="19" fillId="0" borderId="0" xfId="1" applyNumberFormat="1" applyFont="1" applyFill="1" applyBorder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77" fontId="32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3" fontId="21" fillId="0" borderId="0" xfId="1" applyNumberFormat="1" applyFont="1" applyBorder="1" applyAlignment="1">
      <alignment horizontal="center" vertical="center"/>
    </xf>
    <xf numFmtId="176" fontId="21" fillId="0" borderId="0" xfId="1" applyNumberFormat="1" applyFont="1" applyBorder="1" applyAlignment="1">
      <alignment horizontal="center" vertical="center"/>
    </xf>
    <xf numFmtId="3" fontId="43" fillId="0" borderId="0" xfId="1" applyNumberFormat="1" applyFont="1" applyBorder="1" applyAlignment="1">
      <alignment horizontal="right" vertical="center"/>
    </xf>
    <xf numFmtId="3" fontId="19" fillId="0" borderId="0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left" vertical="center"/>
    </xf>
    <xf numFmtId="3" fontId="22" fillId="0" borderId="0" xfId="1" applyNumberFormat="1" applyFont="1" applyBorder="1" applyAlignment="1">
      <alignment horizontal="center" vertical="center"/>
    </xf>
    <xf numFmtId="3" fontId="43" fillId="0" borderId="0" xfId="1" applyNumberFormat="1" applyFont="1" applyAlignment="1">
      <alignment horizontal="right" vertical="center"/>
    </xf>
    <xf numFmtId="14" fontId="21" fillId="0" borderId="0" xfId="1" applyNumberFormat="1" applyFont="1" applyBorder="1" applyAlignment="1">
      <alignment horizontal="center" vertical="center"/>
    </xf>
    <xf numFmtId="3" fontId="33" fillId="0" borderId="0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right" vertical="center"/>
    </xf>
    <xf numFmtId="3" fontId="20" fillId="0" borderId="0" xfId="1" applyNumberFormat="1" applyFont="1" applyBorder="1" applyAlignment="1">
      <alignment vertical="center"/>
    </xf>
    <xf numFmtId="3" fontId="19" fillId="0" borderId="0" xfId="1" applyNumberFormat="1" applyFont="1" applyBorder="1" applyAlignment="1">
      <alignment vertical="center"/>
    </xf>
    <xf numFmtId="176" fontId="19" fillId="0" borderId="0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6" fontId="19" fillId="0" borderId="0" xfId="1" applyNumberFormat="1" applyFont="1" applyAlignment="1">
      <alignment horizontal="center" vertical="center"/>
    </xf>
    <xf numFmtId="3" fontId="28" fillId="0" borderId="0" xfId="1" applyNumberFormat="1" applyFont="1" applyBorder="1" applyAlignment="1">
      <alignment horizontal="center" vertical="center"/>
    </xf>
    <xf numFmtId="3" fontId="49" fillId="0" borderId="0" xfId="1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3" fontId="19" fillId="0" borderId="0" xfId="1" applyNumberFormat="1" applyFont="1" applyBorder="1" applyAlignment="1">
      <alignment horizontal="left" vertical="center"/>
    </xf>
    <xf numFmtId="3" fontId="20" fillId="0" borderId="19" xfId="1" applyNumberFormat="1" applyFont="1" applyBorder="1" applyAlignment="1">
      <alignment horizontal="center" vertical="center"/>
    </xf>
    <xf numFmtId="3" fontId="53" fillId="0" borderId="0" xfId="1" applyNumberFormat="1" applyFont="1" applyBorder="1" applyAlignment="1">
      <alignment horizontal="left" vertical="center"/>
    </xf>
    <xf numFmtId="3" fontId="34" fillId="0" borderId="19" xfId="1" applyNumberFormat="1" applyFont="1" applyBorder="1" applyAlignment="1">
      <alignment horizontal="center" vertical="center"/>
    </xf>
    <xf numFmtId="3" fontId="12" fillId="0" borderId="19" xfId="1" applyNumberFormat="1" applyFont="1" applyBorder="1" applyAlignment="1">
      <alignment horizontal="center" vertical="center" shrinkToFit="1"/>
    </xf>
    <xf numFmtId="3" fontId="12" fillId="0" borderId="19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55" fillId="0" borderId="19" xfId="0" applyNumberFormat="1" applyFont="1" applyBorder="1" applyAlignment="1">
      <alignment horizontal="center" vertical="center"/>
    </xf>
    <xf numFmtId="3" fontId="34" fillId="0" borderId="28" xfId="1" applyNumberFormat="1" applyFont="1" applyBorder="1" applyAlignment="1">
      <alignment horizontal="center" vertical="center"/>
    </xf>
    <xf numFmtId="3" fontId="46" fillId="0" borderId="28" xfId="1" applyNumberFormat="1" applyFont="1" applyBorder="1" applyAlignment="1">
      <alignment horizontal="center" vertical="center"/>
    </xf>
    <xf numFmtId="3" fontId="54" fillId="0" borderId="28" xfId="0" applyNumberFormat="1" applyFont="1" applyBorder="1" applyAlignment="1">
      <alignment horizontal="center" vertical="center"/>
    </xf>
    <xf numFmtId="3" fontId="34" fillId="0" borderId="19" xfId="1" applyNumberFormat="1" applyFont="1" applyFill="1" applyBorder="1" applyAlignment="1">
      <alignment horizontal="center" vertical="center"/>
    </xf>
    <xf numFmtId="3" fontId="12" fillId="0" borderId="19" xfId="1" applyNumberFormat="1" applyFont="1" applyFill="1" applyBorder="1" applyAlignment="1">
      <alignment horizontal="center" vertical="center"/>
    </xf>
    <xf numFmtId="176" fontId="56" fillId="0" borderId="19" xfId="1" applyNumberFormat="1" applyFont="1" applyFill="1" applyBorder="1" applyAlignment="1">
      <alignment horizontal="center" vertical="center"/>
    </xf>
    <xf numFmtId="3" fontId="57" fillId="0" borderId="19" xfId="1" applyNumberFormat="1" applyFont="1" applyFill="1" applyBorder="1" applyAlignment="1">
      <alignment horizontal="right" vertical="center"/>
    </xf>
    <xf numFmtId="3" fontId="56" fillId="0" borderId="19" xfId="1" applyNumberFormat="1" applyFont="1" applyFill="1" applyBorder="1" applyAlignment="1">
      <alignment horizontal="right" vertical="center"/>
    </xf>
    <xf numFmtId="3" fontId="56" fillId="0" borderId="31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Alignment="1">
      <alignment horizontal="center" vertical="center"/>
    </xf>
    <xf numFmtId="3" fontId="12" fillId="2" borderId="19" xfId="1" applyNumberFormat="1" applyFont="1" applyFill="1" applyBorder="1" applyAlignment="1">
      <alignment horizontal="center" vertical="center"/>
    </xf>
    <xf numFmtId="176" fontId="56" fillId="2" borderId="19" xfId="1" applyNumberFormat="1" applyFont="1" applyFill="1" applyBorder="1" applyAlignment="1">
      <alignment horizontal="center" vertical="center"/>
    </xf>
    <xf numFmtId="3" fontId="57" fillId="0" borderId="19" xfId="1" applyNumberFormat="1" applyFont="1" applyBorder="1" applyAlignment="1">
      <alignment horizontal="right" vertical="center"/>
    </xf>
    <xf numFmtId="3" fontId="56" fillId="2" borderId="19" xfId="1" applyNumberFormat="1" applyFont="1" applyFill="1" applyBorder="1" applyAlignment="1">
      <alignment horizontal="right" vertical="center"/>
    </xf>
    <xf numFmtId="3" fontId="56" fillId="0" borderId="19" xfId="1" applyNumberFormat="1" applyFont="1" applyBorder="1" applyAlignment="1">
      <alignment horizontal="right" vertical="center"/>
    </xf>
    <xf numFmtId="3" fontId="56" fillId="0" borderId="19" xfId="1" applyNumberFormat="1" applyFont="1" applyBorder="1" applyAlignment="1">
      <alignment horizontal="center" vertical="center"/>
    </xf>
    <xf numFmtId="3" fontId="56" fillId="2" borderId="19" xfId="1" applyNumberFormat="1" applyFont="1" applyFill="1" applyBorder="1" applyAlignment="1">
      <alignment horizontal="center" vertical="center"/>
    </xf>
    <xf numFmtId="3" fontId="56" fillId="0" borderId="31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3" fontId="34" fillId="0" borderId="24" xfId="1" applyNumberFormat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center" vertical="center"/>
    </xf>
    <xf numFmtId="3" fontId="12" fillId="2" borderId="24" xfId="1" applyNumberFormat="1" applyFont="1" applyFill="1" applyBorder="1" applyAlignment="1">
      <alignment horizontal="center" vertical="center"/>
    </xf>
    <xf numFmtId="3" fontId="12" fillId="0" borderId="24" xfId="1" applyNumberFormat="1" applyFont="1" applyFill="1" applyBorder="1" applyAlignment="1">
      <alignment horizontal="center" vertical="center"/>
    </xf>
    <xf numFmtId="176" fontId="56" fillId="2" borderId="24" xfId="1" applyNumberFormat="1" applyFont="1" applyFill="1" applyBorder="1" applyAlignment="1">
      <alignment horizontal="center" vertical="center"/>
    </xf>
    <xf numFmtId="3" fontId="57" fillId="0" borderId="24" xfId="1" applyNumberFormat="1" applyFont="1" applyBorder="1" applyAlignment="1">
      <alignment horizontal="right" vertical="center"/>
    </xf>
    <xf numFmtId="3" fontId="56" fillId="2" borderId="24" xfId="1" applyNumberFormat="1" applyFont="1" applyFill="1" applyBorder="1" applyAlignment="1">
      <alignment horizontal="right" vertical="center"/>
    </xf>
    <xf numFmtId="3" fontId="56" fillId="0" borderId="24" xfId="1" applyNumberFormat="1" applyFont="1" applyBorder="1" applyAlignment="1">
      <alignment horizontal="right" vertical="center"/>
    </xf>
    <xf numFmtId="3" fontId="56" fillId="0" borderId="24" xfId="1" applyNumberFormat="1" applyFont="1" applyBorder="1" applyAlignment="1">
      <alignment horizontal="center" vertical="center"/>
    </xf>
    <xf numFmtId="3" fontId="56" fillId="2" borderId="24" xfId="1" applyNumberFormat="1" applyFont="1" applyFill="1" applyBorder="1" applyAlignment="1">
      <alignment horizontal="center" vertical="center"/>
    </xf>
    <xf numFmtId="3" fontId="56" fillId="0" borderId="33" xfId="1" applyNumberFormat="1" applyFont="1" applyBorder="1" applyAlignment="1">
      <alignment horizontal="right" vertical="center"/>
    </xf>
    <xf numFmtId="3" fontId="51" fillId="4" borderId="26" xfId="1" applyNumberFormat="1" applyFont="1" applyFill="1" applyBorder="1" applyAlignment="1">
      <alignment horizontal="center" vertical="center"/>
    </xf>
    <xf numFmtId="176" fontId="56" fillId="4" borderId="26" xfId="1" applyNumberFormat="1" applyFont="1" applyFill="1" applyBorder="1" applyAlignment="1">
      <alignment horizontal="center" vertical="center"/>
    </xf>
    <xf numFmtId="3" fontId="56" fillId="4" borderId="26" xfId="1" applyNumberFormat="1" applyFont="1" applyFill="1" applyBorder="1" applyAlignment="1">
      <alignment horizontal="right" vertical="center"/>
    </xf>
    <xf numFmtId="3" fontId="56" fillId="4" borderId="26" xfId="1" applyNumberFormat="1" applyFont="1" applyFill="1" applyBorder="1" applyAlignment="1">
      <alignment horizontal="center" vertical="center"/>
    </xf>
    <xf numFmtId="3" fontId="58" fillId="4" borderId="26" xfId="1" applyNumberFormat="1" applyFont="1" applyFill="1" applyBorder="1" applyAlignment="1">
      <alignment horizontal="center" vertical="center"/>
    </xf>
    <xf numFmtId="3" fontId="56" fillId="4" borderId="35" xfId="1" applyNumberFormat="1" applyFont="1" applyFill="1" applyBorder="1" applyAlignment="1">
      <alignment horizontal="right" vertical="center"/>
    </xf>
    <xf numFmtId="3" fontId="51" fillId="0" borderId="0" xfId="1" applyNumberFormat="1" applyFont="1" applyAlignment="1">
      <alignment horizontal="center" vertical="center"/>
    </xf>
    <xf numFmtId="3" fontId="34" fillId="0" borderId="23" xfId="1" applyNumberFormat="1" applyFont="1" applyFill="1" applyBorder="1" applyAlignment="1">
      <alignment horizontal="center" vertical="center"/>
    </xf>
    <xf numFmtId="3" fontId="12" fillId="0" borderId="23" xfId="1" applyNumberFormat="1" applyFont="1" applyFill="1" applyBorder="1" applyAlignment="1">
      <alignment horizontal="center" vertical="center"/>
    </xf>
    <xf numFmtId="176" fontId="56" fillId="0" borderId="23" xfId="1" applyNumberFormat="1" applyFont="1" applyFill="1" applyBorder="1" applyAlignment="1">
      <alignment horizontal="center" vertical="center"/>
    </xf>
    <xf numFmtId="3" fontId="57" fillId="0" borderId="23" xfId="1" applyNumberFormat="1" applyFont="1" applyFill="1" applyBorder="1" applyAlignment="1">
      <alignment horizontal="right" vertical="center"/>
    </xf>
    <xf numFmtId="3" fontId="56" fillId="0" borderId="23" xfId="1" applyNumberFormat="1" applyFont="1" applyFill="1" applyBorder="1" applyAlignment="1">
      <alignment horizontal="right" vertical="center"/>
    </xf>
    <xf numFmtId="3" fontId="56" fillId="0" borderId="37" xfId="1" applyNumberFormat="1" applyFont="1" applyFill="1" applyBorder="1" applyAlignment="1">
      <alignment horizontal="right" vertical="center"/>
    </xf>
    <xf numFmtId="0" fontId="59" fillId="0" borderId="19" xfId="0" applyFont="1" applyFill="1" applyBorder="1" applyAlignment="1">
      <alignment horizontal="center" vertical="center"/>
    </xf>
    <xf numFmtId="0" fontId="59" fillId="0" borderId="19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3" fontId="34" fillId="0" borderId="25" xfId="1" applyNumberFormat="1" applyFont="1" applyBorder="1" applyAlignment="1">
      <alignment horizontal="center" vertical="center"/>
    </xf>
    <xf numFmtId="3" fontId="12" fillId="0" borderId="25" xfId="1" applyNumberFormat="1" applyFont="1" applyBorder="1" applyAlignment="1">
      <alignment horizontal="center" vertical="center"/>
    </xf>
    <xf numFmtId="3" fontId="12" fillId="2" borderId="25" xfId="1" applyNumberFormat="1" applyFont="1" applyFill="1" applyBorder="1" applyAlignment="1">
      <alignment horizontal="center" vertical="center"/>
    </xf>
    <xf numFmtId="176" fontId="56" fillId="2" borderId="25" xfId="1" applyNumberFormat="1" applyFont="1" applyFill="1" applyBorder="1" applyAlignment="1">
      <alignment horizontal="center" vertical="center"/>
    </xf>
    <xf numFmtId="3" fontId="57" fillId="0" borderId="25" xfId="1" applyNumberFormat="1" applyFont="1" applyBorder="1" applyAlignment="1">
      <alignment horizontal="right" vertical="center"/>
    </xf>
    <xf numFmtId="3" fontId="56" fillId="2" borderId="25" xfId="1" applyNumberFormat="1" applyFont="1" applyFill="1" applyBorder="1" applyAlignment="1">
      <alignment horizontal="right" vertical="center"/>
    </xf>
    <xf numFmtId="3" fontId="56" fillId="0" borderId="25" xfId="1" applyNumberFormat="1" applyFont="1" applyBorder="1" applyAlignment="1">
      <alignment horizontal="right" vertical="center"/>
    </xf>
    <xf numFmtId="3" fontId="60" fillId="0" borderId="25" xfId="1" applyNumberFormat="1" applyFont="1" applyBorder="1" applyAlignment="1">
      <alignment horizontal="center" vertical="center"/>
    </xf>
    <xf numFmtId="3" fontId="12" fillId="0" borderId="39" xfId="1" applyNumberFormat="1" applyFont="1" applyBorder="1" applyAlignment="1">
      <alignment horizontal="right" vertical="center"/>
    </xf>
    <xf numFmtId="3" fontId="60" fillId="0" borderId="19" xfId="1" applyNumberFormat="1" applyFont="1" applyBorder="1" applyAlignment="1">
      <alignment horizontal="center" vertical="center"/>
    </xf>
    <xf numFmtId="3" fontId="12" fillId="0" borderId="31" xfId="1" applyNumberFormat="1" applyFont="1" applyBorder="1" applyAlignment="1">
      <alignment horizontal="right" vertical="center"/>
    </xf>
    <xf numFmtId="3" fontId="34" fillId="3" borderId="19" xfId="1" applyNumberFormat="1" applyFont="1" applyFill="1" applyBorder="1" applyAlignment="1">
      <alignment horizontal="center" vertical="center"/>
    </xf>
    <xf numFmtId="3" fontId="12" fillId="0" borderId="31" xfId="1" applyNumberFormat="1" applyFont="1" applyFill="1" applyBorder="1" applyAlignment="1">
      <alignment horizontal="right" vertical="center"/>
    </xf>
    <xf numFmtId="3" fontId="51" fillId="2" borderId="19" xfId="1" applyNumberFormat="1" applyFont="1" applyFill="1" applyBorder="1" applyAlignment="1">
      <alignment horizontal="center" vertical="center"/>
    </xf>
    <xf numFmtId="3" fontId="51" fillId="0" borderId="19" xfId="1" applyNumberFormat="1" applyFont="1" applyBorder="1" applyAlignment="1">
      <alignment horizontal="center" vertical="center"/>
    </xf>
    <xf numFmtId="3" fontId="51" fillId="0" borderId="31" xfId="1" applyNumberFormat="1" applyFont="1" applyBorder="1" applyAlignment="1">
      <alignment horizontal="right" vertical="center"/>
    </xf>
    <xf numFmtId="3" fontId="34" fillId="0" borderId="25" xfId="1" applyNumberFormat="1" applyFont="1" applyFill="1" applyBorder="1" applyAlignment="1">
      <alignment horizontal="center" vertical="center"/>
    </xf>
    <xf numFmtId="3" fontId="12" fillId="0" borderId="25" xfId="1" applyNumberFormat="1" applyFont="1" applyFill="1" applyBorder="1" applyAlignment="1">
      <alignment horizontal="center" vertical="center"/>
    </xf>
    <xf numFmtId="176" fontId="56" fillId="0" borderId="25" xfId="1" applyNumberFormat="1" applyFont="1" applyFill="1" applyBorder="1" applyAlignment="1">
      <alignment horizontal="center" vertical="center"/>
    </xf>
    <xf numFmtId="3" fontId="57" fillId="0" borderId="25" xfId="1" applyNumberFormat="1" applyFont="1" applyFill="1" applyBorder="1" applyAlignment="1">
      <alignment horizontal="right" vertical="center"/>
    </xf>
    <xf numFmtId="3" fontId="56" fillId="0" borderId="25" xfId="1" applyNumberFormat="1" applyFont="1" applyFill="1" applyBorder="1" applyAlignment="1">
      <alignment horizontal="right" vertical="center"/>
    </xf>
    <xf numFmtId="3" fontId="56" fillId="0" borderId="39" xfId="1" applyNumberFormat="1" applyFont="1" applyFill="1" applyBorder="1" applyAlignment="1">
      <alignment horizontal="right" vertical="center"/>
    </xf>
    <xf numFmtId="3" fontId="51" fillId="0" borderId="25" xfId="1" applyNumberFormat="1" applyFont="1" applyFill="1" applyBorder="1" applyAlignment="1">
      <alignment horizontal="center" vertical="center"/>
    </xf>
    <xf numFmtId="3" fontId="56" fillId="0" borderId="25" xfId="1" applyNumberFormat="1" applyFont="1" applyFill="1" applyBorder="1" applyAlignment="1">
      <alignment horizontal="center" vertical="center"/>
    </xf>
    <xf numFmtId="3" fontId="51" fillId="0" borderId="0" xfId="1" applyNumberFormat="1" applyFont="1" applyFill="1" applyAlignment="1">
      <alignment horizontal="center" vertical="center"/>
    </xf>
    <xf numFmtId="3" fontId="51" fillId="0" borderId="19" xfId="1" applyNumberFormat="1" applyFont="1" applyFill="1" applyBorder="1" applyAlignment="1">
      <alignment horizontal="center" vertical="center"/>
    </xf>
    <xf numFmtId="3" fontId="56" fillId="0" borderId="19" xfId="1" applyNumberFormat="1" applyFont="1" applyFill="1" applyBorder="1" applyAlignment="1">
      <alignment horizontal="center" vertical="center"/>
    </xf>
    <xf numFmtId="3" fontId="51" fillId="4" borderId="41" xfId="1" applyNumberFormat="1" applyFont="1" applyFill="1" applyBorder="1" applyAlignment="1">
      <alignment horizontal="center" vertical="center"/>
    </xf>
    <xf numFmtId="176" fontId="56" fillId="4" borderId="41" xfId="1" applyNumberFormat="1" applyFont="1" applyFill="1" applyBorder="1" applyAlignment="1">
      <alignment horizontal="center" vertical="center"/>
    </xf>
    <xf numFmtId="3" fontId="56" fillId="4" borderId="41" xfId="1" applyNumberFormat="1" applyFont="1" applyFill="1" applyBorder="1" applyAlignment="1">
      <alignment horizontal="right" vertical="center"/>
    </xf>
    <xf numFmtId="3" fontId="56" fillId="4" borderId="41" xfId="1" applyNumberFormat="1" applyFont="1" applyFill="1" applyBorder="1" applyAlignment="1">
      <alignment horizontal="center" vertical="center"/>
    </xf>
    <xf numFmtId="3" fontId="58" fillId="4" borderId="41" xfId="1" applyNumberFormat="1" applyFont="1" applyFill="1" applyBorder="1" applyAlignment="1">
      <alignment horizontal="center" vertical="center"/>
    </xf>
    <xf numFmtId="3" fontId="56" fillId="4" borderId="42" xfId="1" applyNumberFormat="1" applyFont="1" applyFill="1" applyBorder="1" applyAlignment="1">
      <alignment horizontal="right" vertical="center"/>
    </xf>
    <xf numFmtId="3" fontId="19" fillId="0" borderId="30" xfId="1" applyNumberFormat="1" applyFont="1" applyBorder="1" applyAlignment="1">
      <alignment horizontal="center" vertical="center"/>
    </xf>
    <xf numFmtId="176" fontId="44" fillId="0" borderId="19" xfId="1" applyNumberFormat="1" applyFont="1" applyBorder="1" applyAlignment="1">
      <alignment horizontal="center" vertical="center"/>
    </xf>
    <xf numFmtId="3" fontId="22" fillId="0" borderId="19" xfId="1" applyNumberFormat="1" applyFont="1" applyBorder="1" applyAlignment="1">
      <alignment horizontal="center" vertical="center"/>
    </xf>
    <xf numFmtId="3" fontId="20" fillId="0" borderId="31" xfId="1" applyNumberFormat="1" applyFont="1" applyBorder="1" applyAlignment="1">
      <alignment horizontal="center" vertical="center"/>
    </xf>
    <xf numFmtId="3" fontId="19" fillId="0" borderId="27" xfId="1" applyNumberFormat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34" fillId="0" borderId="28" xfId="1" applyNumberFormat="1" applyFont="1" applyBorder="1" applyAlignment="1">
      <alignment horizontal="center" vertical="center" shrinkToFit="1"/>
    </xf>
    <xf numFmtId="3" fontId="12" fillId="0" borderId="28" xfId="1" applyNumberFormat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176" fontId="44" fillId="0" borderId="28" xfId="1" applyNumberFormat="1" applyFont="1" applyBorder="1" applyAlignment="1">
      <alignment horizontal="center" vertical="center"/>
    </xf>
    <xf numFmtId="3" fontId="48" fillId="0" borderId="28" xfId="1" applyNumberFormat="1" applyFont="1" applyBorder="1" applyAlignment="1">
      <alignment horizontal="center" vertical="center"/>
    </xf>
    <xf numFmtId="3" fontId="37" fillId="0" borderId="28" xfId="1" applyNumberFormat="1" applyFont="1" applyBorder="1" applyAlignment="1">
      <alignment horizontal="center" vertical="center" wrapText="1"/>
    </xf>
    <xf numFmtId="3" fontId="20" fillId="0" borderId="29" xfId="1" applyNumberFormat="1" applyFont="1" applyBorder="1" applyAlignment="1">
      <alignment horizontal="center" vertical="center"/>
    </xf>
    <xf numFmtId="3" fontId="61" fillId="4" borderId="43" xfId="0" applyNumberFormat="1" applyFont="1" applyFill="1" applyBorder="1" applyAlignment="1">
      <alignment horizontal="center" vertical="center"/>
    </xf>
    <xf numFmtId="3" fontId="56" fillId="4" borderId="49" xfId="1" applyNumberFormat="1" applyFont="1" applyFill="1" applyBorder="1" applyAlignment="1">
      <alignment horizontal="right" vertical="center"/>
    </xf>
    <xf numFmtId="176" fontId="63" fillId="4" borderId="48" xfId="0" applyNumberFormat="1" applyFont="1" applyFill="1" applyBorder="1" applyAlignment="1">
      <alignment horizontal="center" vertical="center"/>
    </xf>
    <xf numFmtId="176" fontId="63" fillId="4" borderId="26" xfId="0" applyNumberFormat="1" applyFont="1" applyFill="1" applyBorder="1" applyAlignment="1">
      <alignment horizontal="center" vertical="center"/>
    </xf>
    <xf numFmtId="176" fontId="63" fillId="4" borderId="50" xfId="0" applyNumberFormat="1" applyFont="1" applyFill="1" applyBorder="1" applyAlignment="1">
      <alignment horizontal="center" vertical="center"/>
    </xf>
    <xf numFmtId="3" fontId="61" fillId="4" borderId="51" xfId="0" applyNumberFormat="1" applyFont="1" applyFill="1" applyBorder="1" applyAlignment="1">
      <alignment horizontal="center" vertical="center"/>
    </xf>
    <xf numFmtId="3" fontId="51" fillId="4" borderId="52" xfId="1" applyNumberFormat="1" applyFont="1" applyFill="1" applyBorder="1" applyAlignment="1">
      <alignment horizontal="center" vertical="center"/>
    </xf>
    <xf numFmtId="3" fontId="56" fillId="4" borderId="52" xfId="1" applyNumberFormat="1" applyFont="1" applyFill="1" applyBorder="1" applyAlignment="1">
      <alignment horizontal="right" vertical="center"/>
    </xf>
    <xf numFmtId="3" fontId="56" fillId="4" borderId="52" xfId="1" applyNumberFormat="1" applyFont="1" applyFill="1" applyBorder="1" applyAlignment="1">
      <alignment horizontal="center" vertical="center"/>
    </xf>
    <xf numFmtId="3" fontId="58" fillId="4" borderId="52" xfId="1" applyNumberFormat="1" applyFont="1" applyFill="1" applyBorder="1" applyAlignment="1">
      <alignment horizontal="center" vertical="center"/>
    </xf>
    <xf numFmtId="3" fontId="56" fillId="4" borderId="53" xfId="1" applyNumberFormat="1" applyFont="1" applyFill="1" applyBorder="1" applyAlignment="1">
      <alignment horizontal="right" vertical="center"/>
    </xf>
    <xf numFmtId="3" fontId="51" fillId="0" borderId="26" xfId="1" applyNumberFormat="1" applyFont="1" applyFill="1" applyBorder="1" applyAlignment="1">
      <alignment horizontal="center" vertical="center"/>
    </xf>
    <xf numFmtId="3" fontId="56" fillId="0" borderId="26" xfId="1" applyNumberFormat="1" applyFont="1" applyFill="1" applyBorder="1" applyAlignment="1">
      <alignment horizontal="right" vertical="center"/>
    </xf>
    <xf numFmtId="3" fontId="56" fillId="0" borderId="26" xfId="1" applyNumberFormat="1" applyFont="1" applyFill="1" applyBorder="1" applyAlignment="1">
      <alignment horizontal="center" vertical="center"/>
    </xf>
    <xf numFmtId="3" fontId="34" fillId="0" borderId="30" xfId="1" applyNumberFormat="1" applyFont="1" applyFill="1" applyBorder="1" applyAlignment="1">
      <alignment horizontal="center" vertical="center"/>
    </xf>
    <xf numFmtId="3" fontId="34" fillId="0" borderId="30" xfId="1" applyNumberFormat="1" applyFont="1" applyBorder="1" applyAlignment="1">
      <alignment horizontal="center" vertical="center"/>
    </xf>
    <xf numFmtId="3" fontId="34" fillId="0" borderId="32" xfId="1" applyNumberFormat="1" applyFont="1" applyBorder="1" applyAlignment="1">
      <alignment horizontal="center" vertical="center"/>
    </xf>
    <xf numFmtId="3" fontId="34" fillId="0" borderId="36" xfId="1" applyNumberFormat="1" applyFont="1" applyFill="1" applyBorder="1" applyAlignment="1">
      <alignment horizontal="center" vertical="center"/>
    </xf>
    <xf numFmtId="0" fontId="59" fillId="0" borderId="30" xfId="0" applyFont="1" applyFill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2" xfId="0" applyFont="1" applyBorder="1" applyAlignment="1">
      <alignment horizontal="center" vertical="center"/>
    </xf>
    <xf numFmtId="3" fontId="34" fillId="0" borderId="38" xfId="1" applyNumberFormat="1" applyFont="1" applyBorder="1" applyAlignment="1">
      <alignment horizontal="center" vertical="center"/>
    </xf>
    <xf numFmtId="3" fontId="34" fillId="3" borderId="30" xfId="1" applyNumberFormat="1" applyFont="1" applyFill="1" applyBorder="1" applyAlignment="1">
      <alignment horizontal="center" vertical="center"/>
    </xf>
    <xf numFmtId="3" fontId="34" fillId="0" borderId="38" xfId="1" applyNumberFormat="1" applyFont="1" applyFill="1" applyBorder="1" applyAlignment="1">
      <alignment horizontal="center" vertical="center"/>
    </xf>
    <xf numFmtId="3" fontId="51" fillId="0" borderId="34" xfId="1" applyNumberFormat="1" applyFont="1" applyFill="1" applyBorder="1" applyAlignment="1">
      <alignment horizontal="center" vertical="center"/>
    </xf>
    <xf numFmtId="3" fontId="56" fillId="0" borderId="35" xfId="1" applyNumberFormat="1" applyFont="1" applyFill="1" applyBorder="1" applyAlignment="1">
      <alignment horizontal="right" vertical="center"/>
    </xf>
    <xf numFmtId="3" fontId="6" fillId="0" borderId="22" xfId="1" applyNumberFormat="1" applyFont="1" applyBorder="1" applyAlignment="1">
      <alignment horizontal="center" vertical="center"/>
    </xf>
    <xf numFmtId="176" fontId="63" fillId="0" borderId="26" xfId="0" applyNumberFormat="1" applyFont="1" applyFill="1" applyBorder="1" applyAlignment="1">
      <alignment horizontal="center" vertical="center"/>
    </xf>
    <xf numFmtId="3" fontId="63" fillId="4" borderId="52" xfId="1" applyNumberFormat="1" applyFont="1" applyFill="1" applyBorder="1" applyAlignment="1">
      <alignment horizontal="right" vertical="center"/>
    </xf>
    <xf numFmtId="0" fontId="66" fillId="0" borderId="0" xfId="2" applyFont="1" applyAlignment="1">
      <alignment horizontal="center" vertical="center"/>
    </xf>
    <xf numFmtId="0" fontId="89" fillId="0" borderId="0" xfId="261" applyFont="1" applyAlignment="1">
      <alignment horizontal="center" vertical="center"/>
    </xf>
    <xf numFmtId="0" fontId="89" fillId="0" borderId="0" xfId="261" applyFont="1" applyAlignment="1">
      <alignment horizontal="left" vertical="center"/>
    </xf>
    <xf numFmtId="0" fontId="68" fillId="0" borderId="0" xfId="2" applyFont="1">
      <alignment vertical="center"/>
    </xf>
    <xf numFmtId="0" fontId="89" fillId="0" borderId="0" xfId="261" applyFont="1" applyFill="1" applyAlignment="1">
      <alignment horizontal="center" vertical="center"/>
    </xf>
    <xf numFmtId="0" fontId="90" fillId="0" borderId="0" xfId="261" applyFont="1" applyFill="1" applyAlignment="1">
      <alignment horizontal="left" vertical="center"/>
    </xf>
    <xf numFmtId="0" fontId="66" fillId="0" borderId="0" xfId="2" applyFont="1">
      <alignment vertical="center"/>
    </xf>
    <xf numFmtId="3" fontId="40" fillId="0" borderId="0" xfId="2" applyNumberFormat="1" applyFont="1" applyAlignment="1">
      <alignment horizontal="center" vertical="center"/>
    </xf>
    <xf numFmtId="3" fontId="40" fillId="0" borderId="0" xfId="2" applyNumberFormat="1" applyFont="1">
      <alignment vertical="center"/>
    </xf>
    <xf numFmtId="3" fontId="40" fillId="0" borderId="0" xfId="2" applyNumberFormat="1" applyFont="1" applyFill="1" applyAlignment="1">
      <alignment horizontal="center" vertical="center"/>
    </xf>
    <xf numFmtId="176" fontId="39" fillId="0" borderId="0" xfId="2" applyNumberFormat="1" applyFont="1" applyFill="1" applyAlignment="1">
      <alignment horizontal="center" vertical="center"/>
    </xf>
    <xf numFmtId="3" fontId="39" fillId="0" borderId="0" xfId="2" applyNumberFormat="1" applyFont="1">
      <alignment vertical="center"/>
    </xf>
    <xf numFmtId="0" fontId="91" fillId="0" borderId="0" xfId="2" applyFont="1" applyFill="1">
      <alignment vertical="center"/>
    </xf>
    <xf numFmtId="14" fontId="92" fillId="0" borderId="0" xfId="2" applyNumberFormat="1" applyFont="1" applyFill="1" applyAlignment="1">
      <alignment horizontal="center" vertical="center"/>
    </xf>
    <xf numFmtId="3" fontId="96" fillId="0" borderId="69" xfId="262" applyNumberFormat="1" applyFont="1" applyBorder="1" applyAlignment="1">
      <alignment horizontal="center" vertical="center"/>
    </xf>
    <xf numFmtId="3" fontId="96" fillId="0" borderId="70" xfId="2" applyNumberFormat="1" applyFont="1" applyBorder="1" applyAlignment="1">
      <alignment horizontal="center" vertical="center"/>
    </xf>
    <xf numFmtId="3" fontId="96" fillId="0" borderId="19" xfId="2" applyNumberFormat="1" applyFont="1" applyBorder="1" applyAlignment="1">
      <alignment horizontal="center" vertical="center"/>
    </xf>
    <xf numFmtId="3" fontId="96" fillId="0" borderId="19" xfId="2" applyNumberFormat="1" applyFont="1" applyBorder="1">
      <alignment vertical="center"/>
    </xf>
    <xf numFmtId="3" fontId="63" fillId="0" borderId="71" xfId="2" applyNumberFormat="1" applyFont="1" applyBorder="1">
      <alignment vertical="center"/>
    </xf>
    <xf numFmtId="3" fontId="96" fillId="0" borderId="19" xfId="2" applyNumberFormat="1" applyFont="1" applyFill="1" applyBorder="1" applyAlignment="1">
      <alignment horizontal="center" vertical="center"/>
    </xf>
    <xf numFmtId="176" fontId="63" fillId="0" borderId="71" xfId="2" applyNumberFormat="1" applyFont="1" applyFill="1" applyBorder="1" applyAlignment="1">
      <alignment horizontal="center" vertical="center"/>
    </xf>
    <xf numFmtId="176" fontId="98" fillId="0" borderId="73" xfId="2" applyNumberFormat="1" applyFont="1" applyBorder="1" applyAlignment="1">
      <alignment horizontal="center" vertical="center"/>
    </xf>
    <xf numFmtId="3" fontId="98" fillId="0" borderId="19" xfId="2" applyNumberFormat="1" applyFont="1" applyBorder="1" applyAlignment="1">
      <alignment horizontal="center" vertical="center"/>
    </xf>
    <xf numFmtId="3" fontId="63" fillId="0" borderId="31" xfId="1" applyNumberFormat="1" applyFont="1" applyFill="1" applyBorder="1" applyAlignment="1">
      <alignment horizontal="right" vertical="center"/>
    </xf>
    <xf numFmtId="3" fontId="96" fillId="0" borderId="69" xfId="2" applyNumberFormat="1" applyFont="1" applyBorder="1" applyAlignment="1">
      <alignment horizontal="center" vertical="center"/>
    </xf>
    <xf numFmtId="0" fontId="96" fillId="0" borderId="73" xfId="2" applyFont="1" applyBorder="1" applyAlignment="1">
      <alignment horizontal="center" vertical="center"/>
    </xf>
    <xf numFmtId="0" fontId="96" fillId="0" borderId="19" xfId="2" applyFont="1" applyBorder="1" applyAlignment="1">
      <alignment horizontal="center" vertical="center"/>
    </xf>
    <xf numFmtId="3" fontId="63" fillId="0" borderId="31" xfId="2" applyNumberFormat="1" applyFont="1" applyBorder="1">
      <alignment vertical="center"/>
    </xf>
    <xf numFmtId="3" fontId="96" fillId="0" borderId="74" xfId="2" applyNumberFormat="1" applyFont="1" applyBorder="1" applyAlignment="1">
      <alignment horizontal="center" vertical="center"/>
    </xf>
    <xf numFmtId="3" fontId="96" fillId="0" borderId="75" xfId="2" applyNumberFormat="1" applyFont="1" applyBorder="1" applyAlignment="1">
      <alignment horizontal="center" vertical="center"/>
    </xf>
    <xf numFmtId="3" fontId="96" fillId="0" borderId="24" xfId="2" applyNumberFormat="1" applyFont="1" applyBorder="1" applyAlignment="1">
      <alignment horizontal="center" vertical="center"/>
    </xf>
    <xf numFmtId="3" fontId="96" fillId="0" borderId="24" xfId="2" applyNumberFormat="1" applyFont="1" applyBorder="1">
      <alignment vertical="center"/>
    </xf>
    <xf numFmtId="3" fontId="63" fillId="0" borderId="76" xfId="2" applyNumberFormat="1" applyFont="1" applyBorder="1">
      <alignment vertical="center"/>
    </xf>
    <xf numFmtId="3" fontId="96" fillId="0" borderId="24" xfId="2" applyNumberFormat="1" applyFont="1" applyFill="1" applyBorder="1" applyAlignment="1">
      <alignment horizontal="center" vertical="center"/>
    </xf>
    <xf numFmtId="176" fontId="63" fillId="0" borderId="76" xfId="2" applyNumberFormat="1" applyFont="1" applyFill="1" applyBorder="1" applyAlignment="1">
      <alignment horizontal="center" vertical="center"/>
    </xf>
    <xf numFmtId="176" fontId="98" fillId="0" borderId="77" xfId="2" applyNumberFormat="1" applyFont="1" applyBorder="1" applyAlignment="1">
      <alignment horizontal="center" vertical="center"/>
    </xf>
    <xf numFmtId="3" fontId="98" fillId="0" borderId="24" xfId="2" applyNumberFormat="1" applyFont="1" applyBorder="1" applyAlignment="1">
      <alignment horizontal="center" vertical="center"/>
    </xf>
    <xf numFmtId="3" fontId="63" fillId="0" borderId="33" xfId="1" applyNumberFormat="1" applyFont="1" applyFill="1" applyBorder="1" applyAlignment="1">
      <alignment horizontal="right" vertical="center"/>
    </xf>
    <xf numFmtId="3" fontId="61" fillId="4" borderId="43" xfId="2" applyNumberFormat="1" applyFont="1" applyFill="1" applyBorder="1" applyAlignment="1">
      <alignment horizontal="center" vertical="center"/>
    </xf>
    <xf numFmtId="3" fontId="61" fillId="4" borderId="78" xfId="2" applyNumberFormat="1" applyFont="1" applyFill="1" applyBorder="1" applyAlignment="1">
      <alignment horizontal="center" vertical="center"/>
    </xf>
    <xf numFmtId="3" fontId="61" fillId="4" borderId="26" xfId="2" applyNumberFormat="1" applyFont="1" applyFill="1" applyBorder="1" applyAlignment="1">
      <alignment horizontal="center" vertical="center"/>
    </xf>
    <xf numFmtId="3" fontId="61" fillId="4" borderId="26" xfId="2" applyNumberFormat="1" applyFont="1" applyFill="1" applyBorder="1">
      <alignment vertical="center"/>
    </xf>
    <xf numFmtId="3" fontId="63" fillId="4" borderId="79" xfId="2" applyNumberFormat="1" applyFont="1" applyFill="1" applyBorder="1">
      <alignment vertical="center"/>
    </xf>
    <xf numFmtId="176" fontId="63" fillId="4" borderId="79" xfId="2" applyNumberFormat="1" applyFont="1" applyFill="1" applyBorder="1" applyAlignment="1">
      <alignment horizontal="center" vertical="center"/>
    </xf>
    <xf numFmtId="0" fontId="61" fillId="4" borderId="49" xfId="2" applyFont="1" applyFill="1" applyBorder="1" applyAlignment="1">
      <alignment horizontal="center" vertical="center"/>
    </xf>
    <xf numFmtId="3" fontId="99" fillId="4" borderId="26" xfId="2" applyNumberFormat="1" applyFont="1" applyFill="1" applyBorder="1" applyAlignment="1">
      <alignment horizontal="center" vertical="center"/>
    </xf>
    <xf numFmtId="3" fontId="63" fillId="4" borderId="35" xfId="2" applyNumberFormat="1" applyFont="1" applyFill="1" applyBorder="1">
      <alignment vertical="center"/>
    </xf>
    <xf numFmtId="0" fontId="100" fillId="0" borderId="0" xfId="2" applyFont="1">
      <alignment vertical="center"/>
    </xf>
    <xf numFmtId="3" fontId="96" fillId="0" borderId="80" xfId="2" applyNumberFormat="1" applyFont="1" applyBorder="1" applyAlignment="1">
      <alignment horizontal="center" vertical="center"/>
    </xf>
    <xf numFmtId="3" fontId="96" fillId="0" borderId="81" xfId="2" applyNumberFormat="1" applyFont="1" applyBorder="1" applyAlignment="1">
      <alignment horizontal="center" vertical="center"/>
    </xf>
    <xf numFmtId="3" fontId="96" fillId="0" borderId="25" xfId="2" applyNumberFormat="1" applyFont="1" applyBorder="1" applyAlignment="1">
      <alignment horizontal="center" vertical="center"/>
    </xf>
    <xf numFmtId="3" fontId="96" fillId="0" borderId="25" xfId="2" applyNumberFormat="1" applyFont="1" applyBorder="1">
      <alignment vertical="center"/>
    </xf>
    <xf numFmtId="3" fontId="63" fillId="0" borderId="72" xfId="2" applyNumberFormat="1" applyFont="1" applyBorder="1">
      <alignment vertical="center"/>
    </xf>
    <xf numFmtId="3" fontId="96" fillId="0" borderId="25" xfId="2" applyNumberFormat="1" applyFont="1" applyFill="1" applyBorder="1" applyAlignment="1">
      <alignment horizontal="center" vertical="center"/>
    </xf>
    <xf numFmtId="176" fontId="63" fillId="0" borderId="72" xfId="2" applyNumberFormat="1" applyFont="1" applyFill="1" applyBorder="1" applyAlignment="1">
      <alignment horizontal="center" vertical="center"/>
    </xf>
    <xf numFmtId="176" fontId="98" fillId="0" borderId="82" xfId="2" applyNumberFormat="1" applyFont="1" applyBorder="1" applyAlignment="1">
      <alignment horizontal="center" vertical="center"/>
    </xf>
    <xf numFmtId="3" fontId="98" fillId="0" borderId="25" xfId="2" applyNumberFormat="1" applyFont="1" applyBorder="1" applyAlignment="1">
      <alignment horizontal="center" vertical="center"/>
    </xf>
    <xf numFmtId="3" fontId="63" fillId="0" borderId="39" xfId="1" applyNumberFormat="1" applyFont="1" applyFill="1" applyBorder="1" applyAlignment="1">
      <alignment horizontal="right" vertical="center"/>
    </xf>
    <xf numFmtId="3" fontId="96" fillId="0" borderId="74" xfId="262" applyNumberFormat="1" applyFont="1" applyBorder="1" applyAlignment="1">
      <alignment horizontal="center" vertical="center"/>
    </xf>
    <xf numFmtId="176" fontId="101" fillId="4" borderId="49" xfId="2" applyNumberFormat="1" applyFont="1" applyFill="1" applyBorder="1" applyAlignment="1">
      <alignment horizontal="center" vertical="center"/>
    </xf>
    <xf numFmtId="3" fontId="101" fillId="4" borderId="26" xfId="2" applyNumberFormat="1" applyFont="1" applyFill="1" applyBorder="1" applyAlignment="1">
      <alignment horizontal="center" vertical="center"/>
    </xf>
    <xf numFmtId="3" fontId="63" fillId="4" borderId="35" xfId="1" applyNumberFormat="1" applyFont="1" applyFill="1" applyBorder="1" applyAlignment="1">
      <alignment horizontal="right" vertical="center"/>
    </xf>
    <xf numFmtId="3" fontId="61" fillId="4" borderId="83" xfId="2" applyNumberFormat="1" applyFont="1" applyFill="1" applyBorder="1" applyAlignment="1">
      <alignment horizontal="center" vertical="center"/>
    </xf>
    <xf numFmtId="3" fontId="61" fillId="4" borderId="84" xfId="2" applyNumberFormat="1" applyFont="1" applyFill="1" applyBorder="1" applyAlignment="1">
      <alignment horizontal="center" vertical="center"/>
    </xf>
    <xf numFmtId="3" fontId="61" fillId="4" borderId="85" xfId="2" applyNumberFormat="1" applyFont="1" applyFill="1" applyBorder="1" applyAlignment="1">
      <alignment horizontal="center" vertical="center"/>
    </xf>
    <xf numFmtId="3" fontId="61" fillId="4" borderId="85" xfId="2" applyNumberFormat="1" applyFont="1" applyFill="1" applyBorder="1">
      <alignment vertical="center"/>
    </xf>
    <xf numFmtId="3" fontId="63" fillId="4" borderId="86" xfId="2" applyNumberFormat="1" applyFont="1" applyFill="1" applyBorder="1">
      <alignment vertical="center"/>
    </xf>
    <xf numFmtId="176" fontId="63" fillId="4" borderId="86" xfId="2" applyNumberFormat="1" applyFont="1" applyFill="1" applyBorder="1" applyAlignment="1">
      <alignment horizontal="center" vertical="center"/>
    </xf>
    <xf numFmtId="176" fontId="101" fillId="4" borderId="87" xfId="2" applyNumberFormat="1" applyFont="1" applyFill="1" applyBorder="1" applyAlignment="1">
      <alignment horizontal="center" vertical="center"/>
    </xf>
    <xf numFmtId="3" fontId="99" fillId="4" borderId="85" xfId="2" applyNumberFormat="1" applyFont="1" applyFill="1" applyBorder="1" applyAlignment="1">
      <alignment horizontal="center" vertical="center"/>
    </xf>
    <xf numFmtId="3" fontId="63" fillId="4" borderId="88" xfId="1" applyNumberFormat="1" applyFont="1" applyFill="1" applyBorder="1" applyAlignment="1">
      <alignment horizontal="right" vertical="center"/>
    </xf>
    <xf numFmtId="0" fontId="33" fillId="0" borderId="0" xfId="2" applyFont="1">
      <alignment vertical="center"/>
    </xf>
    <xf numFmtId="3" fontId="33" fillId="0" borderId="0" xfId="2" applyNumberFormat="1" applyFont="1" applyAlignment="1">
      <alignment horizontal="center" vertical="center"/>
    </xf>
    <xf numFmtId="3" fontId="33" fillId="0" borderId="0" xfId="2" applyNumberFormat="1" applyFont="1">
      <alignment vertical="center"/>
    </xf>
    <xf numFmtId="3" fontId="39" fillId="0" borderId="0" xfId="2" applyNumberFormat="1" applyFont="1" applyBorder="1">
      <alignment vertical="center"/>
    </xf>
    <xf numFmtId="3" fontId="41" fillId="0" borderId="0" xfId="2" applyNumberFormat="1" applyFont="1">
      <alignment vertical="center"/>
    </xf>
    <xf numFmtId="0" fontId="33" fillId="0" borderId="0" xfId="2" applyFont="1" applyAlignment="1">
      <alignment horizontal="center" vertical="center"/>
    </xf>
    <xf numFmtId="0" fontId="66" fillId="0" borderId="0" xfId="2" applyFont="1" applyFill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24" fillId="0" borderId="0" xfId="1" applyNumberFormat="1" applyFont="1" applyBorder="1" applyAlignment="1">
      <alignment horizontal="center" vertical="center"/>
    </xf>
    <xf numFmtId="176" fontId="102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Fill="1" applyBorder="1" applyAlignment="1">
      <alignment horizontal="center" vertical="center"/>
    </xf>
    <xf numFmtId="176" fontId="95" fillId="0" borderId="0" xfId="2" applyNumberFormat="1" applyFont="1" applyAlignment="1">
      <alignment horizontal="center" vertical="center"/>
    </xf>
    <xf numFmtId="0" fontId="103" fillId="0" borderId="0" xfId="2" applyFont="1" applyAlignment="1">
      <alignment horizontal="center" vertical="center"/>
    </xf>
    <xf numFmtId="177" fontId="104" fillId="0" borderId="0" xfId="2" applyNumberFormat="1" applyFont="1" applyAlignment="1">
      <alignment horizontal="center" vertical="center"/>
    </xf>
    <xf numFmtId="3" fontId="104" fillId="0" borderId="0" xfId="2" applyNumberFormat="1" applyFont="1" applyAlignment="1">
      <alignment horizontal="center" vertical="center"/>
    </xf>
    <xf numFmtId="0" fontId="104" fillId="0" borderId="0" xfId="2" applyFont="1" applyAlignment="1">
      <alignment horizontal="left" vertical="center"/>
    </xf>
    <xf numFmtId="0" fontId="105" fillId="0" borderId="0" xfId="2" applyFont="1">
      <alignment vertical="center"/>
    </xf>
    <xf numFmtId="0" fontId="104" fillId="0" borderId="0" xfId="2" applyFont="1">
      <alignment vertical="center"/>
    </xf>
    <xf numFmtId="0" fontId="36" fillId="0" borderId="0" xfId="2" applyFont="1" applyAlignment="1">
      <alignment horizontal="center" vertical="center"/>
    </xf>
    <xf numFmtId="0" fontId="36" fillId="0" borderId="0" xfId="2" applyFont="1">
      <alignment vertical="center"/>
    </xf>
    <xf numFmtId="3" fontId="20" fillId="0" borderId="0" xfId="1" applyNumberFormat="1" applyFont="1" applyAlignment="1">
      <alignment horizontal="right" vertical="center"/>
    </xf>
    <xf numFmtId="0" fontId="37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36" fillId="0" borderId="0" xfId="2" applyFont="1" applyAlignment="1">
      <alignment horizontal="left" vertical="center"/>
    </xf>
    <xf numFmtId="0" fontId="106" fillId="0" borderId="0" xfId="2" applyFont="1">
      <alignment vertical="center"/>
    </xf>
    <xf numFmtId="3" fontId="21" fillId="4" borderId="89" xfId="1" applyNumberFormat="1" applyFont="1" applyFill="1" applyBorder="1" applyAlignment="1">
      <alignment horizontal="center" vertical="center"/>
    </xf>
    <xf numFmtId="176" fontId="39" fillId="4" borderId="89" xfId="1" applyNumberFormat="1" applyFont="1" applyFill="1" applyBorder="1" applyAlignment="1">
      <alignment horizontal="center" vertical="center"/>
    </xf>
    <xf numFmtId="3" fontId="39" fillId="4" borderId="89" xfId="1" applyNumberFormat="1" applyFont="1" applyFill="1" applyBorder="1" applyAlignment="1">
      <alignment horizontal="center" vertical="center"/>
    </xf>
    <xf numFmtId="3" fontId="21" fillId="4" borderId="90" xfId="1" applyNumberFormat="1" applyFont="1" applyFill="1" applyBorder="1" applyAlignment="1">
      <alignment horizontal="center" vertical="center"/>
    </xf>
    <xf numFmtId="176" fontId="63" fillId="4" borderId="0" xfId="0" applyNumberFormat="1" applyFont="1" applyFill="1" applyBorder="1" applyAlignment="1">
      <alignment horizontal="center" vertical="center"/>
    </xf>
    <xf numFmtId="3" fontId="20" fillId="4" borderId="0" xfId="1" applyNumberFormat="1" applyFont="1" applyFill="1" applyBorder="1" applyAlignment="1">
      <alignment horizontal="center" vertical="center"/>
    </xf>
    <xf numFmtId="3" fontId="19" fillId="4" borderId="0" xfId="1" applyNumberFormat="1" applyFont="1" applyFill="1" applyBorder="1" applyAlignment="1">
      <alignment horizontal="center" vertical="center"/>
    </xf>
    <xf numFmtId="3" fontId="40" fillId="4" borderId="28" xfId="2" applyNumberFormat="1" applyFont="1" applyFill="1" applyBorder="1">
      <alignment vertical="center"/>
    </xf>
    <xf numFmtId="3" fontId="54" fillId="4" borderId="67" xfId="2" applyNumberFormat="1" applyFont="1" applyFill="1" applyBorder="1" applyAlignment="1">
      <alignment horizontal="center" vertical="center"/>
    </xf>
    <xf numFmtId="3" fontId="95" fillId="4" borderId="28" xfId="2" applyNumberFormat="1" applyFont="1" applyFill="1" applyBorder="1" applyAlignment="1">
      <alignment horizontal="center" vertical="center"/>
    </xf>
    <xf numFmtId="3" fontId="93" fillId="4" borderId="70" xfId="2" applyNumberFormat="1" applyFont="1" applyFill="1" applyBorder="1" applyAlignment="1">
      <alignment horizontal="center" vertical="center"/>
    </xf>
    <xf numFmtId="3" fontId="93" fillId="4" borderId="19" xfId="2" applyNumberFormat="1" applyFont="1" applyFill="1" applyBorder="1" applyAlignment="1">
      <alignment horizontal="center" vertical="center"/>
    </xf>
    <xf numFmtId="3" fontId="40" fillId="4" borderId="19" xfId="2" applyNumberFormat="1" applyFont="1" applyFill="1" applyBorder="1" applyAlignment="1">
      <alignment horizontal="center" vertical="center"/>
    </xf>
    <xf numFmtId="3" fontId="55" fillId="4" borderId="71" xfId="2" applyNumberFormat="1" applyFont="1" applyFill="1" applyBorder="1" applyAlignment="1">
      <alignment horizontal="center" vertical="center"/>
    </xf>
    <xf numFmtId="3" fontId="95" fillId="4" borderId="19" xfId="2" applyNumberFormat="1" applyFont="1" applyFill="1" applyBorder="1" applyAlignment="1">
      <alignment horizontal="center" vertical="center"/>
    </xf>
    <xf numFmtId="178" fontId="66" fillId="0" borderId="0" xfId="2" applyNumberFormat="1" applyFont="1" applyAlignment="1">
      <alignment horizontal="center" vertical="center"/>
    </xf>
    <xf numFmtId="178" fontId="98" fillId="0" borderId="91" xfId="2" applyNumberFormat="1" applyFont="1" applyBorder="1" applyAlignment="1">
      <alignment horizontal="center" vertical="center"/>
    </xf>
    <xf numFmtId="178" fontId="96" fillId="0" borderId="91" xfId="2" applyNumberFormat="1" applyFont="1" applyBorder="1" applyAlignment="1">
      <alignment horizontal="center" vertical="center"/>
    </xf>
    <xf numFmtId="178" fontId="98" fillId="0" borderId="92" xfId="2" applyNumberFormat="1" applyFont="1" applyBorder="1" applyAlignment="1">
      <alignment horizontal="center" vertical="center"/>
    </xf>
    <xf numFmtId="178" fontId="99" fillId="4" borderId="48" xfId="2" applyNumberFormat="1" applyFont="1" applyFill="1" applyBorder="1" applyAlignment="1">
      <alignment horizontal="center" vertical="center"/>
    </xf>
    <xf numFmtId="178" fontId="98" fillId="0" borderId="93" xfId="2" applyNumberFormat="1" applyFont="1" applyBorder="1" applyAlignment="1">
      <alignment horizontal="center" vertical="center"/>
    </xf>
    <xf numFmtId="178" fontId="101" fillId="4" borderId="48" xfId="2" applyNumberFormat="1" applyFont="1" applyFill="1" applyBorder="1" applyAlignment="1">
      <alignment horizontal="center" vertical="center"/>
    </xf>
    <xf numFmtId="178" fontId="99" fillId="4" borderId="94" xfId="2" applyNumberFormat="1" applyFont="1" applyFill="1" applyBorder="1" applyAlignment="1">
      <alignment horizontal="center" vertical="center"/>
    </xf>
    <xf numFmtId="178" fontId="33" fillId="0" borderId="0" xfId="2" applyNumberFormat="1" applyFont="1" applyAlignment="1">
      <alignment horizontal="center" vertical="center"/>
    </xf>
    <xf numFmtId="178" fontId="104" fillId="0" borderId="0" xfId="2" applyNumberFormat="1" applyFont="1" applyAlignment="1">
      <alignment horizontal="center" vertical="center"/>
    </xf>
    <xf numFmtId="3" fontId="34" fillId="4" borderId="28" xfId="1" applyNumberFormat="1" applyFont="1" applyFill="1" applyBorder="1" applyAlignment="1">
      <alignment horizontal="center" vertical="center"/>
    </xf>
    <xf numFmtId="3" fontId="46" fillId="4" borderId="28" xfId="1" applyNumberFormat="1" applyFont="1" applyFill="1" applyBorder="1" applyAlignment="1">
      <alignment horizontal="center" vertical="center"/>
    </xf>
    <xf numFmtId="3" fontId="54" fillId="4" borderId="28" xfId="0" applyNumberFormat="1" applyFont="1" applyFill="1" applyBorder="1" applyAlignment="1">
      <alignment horizontal="center" vertical="center"/>
    </xf>
    <xf numFmtId="3" fontId="12" fillId="4" borderId="19" xfId="1" applyNumberFormat="1" applyFont="1" applyFill="1" applyBorder="1" applyAlignment="1">
      <alignment horizontal="center" vertical="center" shrinkToFit="1"/>
    </xf>
    <xf numFmtId="3" fontId="34" fillId="4" borderId="19" xfId="1" applyNumberFormat="1" applyFont="1" applyFill="1" applyBorder="1" applyAlignment="1">
      <alignment horizontal="center" vertical="center"/>
    </xf>
    <xf numFmtId="3" fontId="12" fillId="4" borderId="19" xfId="1" applyNumberFormat="1" applyFont="1" applyFill="1" applyBorder="1" applyAlignment="1">
      <alignment horizontal="center" vertical="center"/>
    </xf>
    <xf numFmtId="3" fontId="19" fillId="4" borderId="19" xfId="1" applyNumberFormat="1" applyFont="1" applyFill="1" applyBorder="1" applyAlignment="1">
      <alignment horizontal="center" vertical="center"/>
    </xf>
    <xf numFmtId="3" fontId="55" fillId="4" borderId="19" xfId="0" applyNumberFormat="1" applyFont="1" applyFill="1" applyBorder="1" applyAlignment="1">
      <alignment horizontal="center" vertical="center"/>
    </xf>
    <xf numFmtId="178" fontId="19" fillId="0" borderId="0" xfId="1" applyNumberFormat="1" applyFont="1" applyBorder="1" applyAlignment="1">
      <alignment horizontal="center" vertical="center"/>
    </xf>
    <xf numFmtId="178" fontId="19" fillId="0" borderId="0" xfId="1" applyNumberFormat="1" applyFont="1" applyAlignment="1">
      <alignment horizontal="center" vertical="center"/>
    </xf>
    <xf numFmtId="178" fontId="12" fillId="0" borderId="91" xfId="1" applyNumberFormat="1" applyFont="1" applyFill="1" applyBorder="1" applyAlignment="1">
      <alignment horizontal="center" vertical="center"/>
    </xf>
    <xf numFmtId="178" fontId="56" fillId="2" borderId="91" xfId="1" applyNumberFormat="1" applyFont="1" applyFill="1" applyBorder="1" applyAlignment="1">
      <alignment horizontal="center" vertical="center"/>
    </xf>
    <xf numFmtId="178" fontId="56" fillId="2" borderId="92" xfId="1" applyNumberFormat="1" applyFont="1" applyFill="1" applyBorder="1" applyAlignment="1">
      <alignment horizontal="center" vertical="center"/>
    </xf>
    <xf numFmtId="178" fontId="58" fillId="4" borderId="48" xfId="1" applyNumberFormat="1" applyFont="1" applyFill="1" applyBorder="1" applyAlignment="1">
      <alignment horizontal="center" vertical="center"/>
    </xf>
    <xf numFmtId="178" fontId="12" fillId="0" borderId="95" xfId="1" applyNumberFormat="1" applyFont="1" applyFill="1" applyBorder="1" applyAlignment="1">
      <alignment horizontal="center" vertical="center"/>
    </xf>
    <xf numFmtId="178" fontId="12" fillId="0" borderId="93" xfId="1" applyNumberFormat="1" applyFont="1" applyBorder="1" applyAlignment="1">
      <alignment horizontal="center" vertical="center"/>
    </xf>
    <xf numFmtId="178" fontId="12" fillId="0" borderId="91" xfId="1" applyNumberFormat="1" applyFont="1" applyBorder="1" applyAlignment="1">
      <alignment horizontal="center" vertical="center"/>
    </xf>
    <xf numFmtId="178" fontId="51" fillId="0" borderId="91" xfId="1" applyNumberFormat="1" applyFont="1" applyBorder="1" applyAlignment="1">
      <alignment horizontal="center" vertical="center"/>
    </xf>
    <xf numFmtId="178" fontId="12" fillId="0" borderId="93" xfId="1" applyNumberFormat="1" applyFont="1" applyFill="1" applyBorder="1" applyAlignment="1">
      <alignment horizontal="center" vertical="center"/>
    </xf>
    <xf numFmtId="178" fontId="56" fillId="4" borderId="48" xfId="1" applyNumberFormat="1" applyFont="1" applyFill="1" applyBorder="1" applyAlignment="1">
      <alignment horizontal="center" vertical="center"/>
    </xf>
    <xf numFmtId="178" fontId="56" fillId="0" borderId="48" xfId="1" applyNumberFormat="1" applyFont="1" applyFill="1" applyBorder="1" applyAlignment="1">
      <alignment horizontal="center" vertical="center"/>
    </xf>
    <xf numFmtId="178" fontId="58" fillId="4" borderId="50" xfId="1" applyNumberFormat="1" applyFont="1" applyFill="1" applyBorder="1" applyAlignment="1">
      <alignment horizontal="center" vertical="center"/>
    </xf>
    <xf numFmtId="178" fontId="21" fillId="4" borderId="96" xfId="1" applyNumberFormat="1" applyFont="1" applyFill="1" applyBorder="1" applyAlignment="1">
      <alignment horizontal="center" vertical="center"/>
    </xf>
    <xf numFmtId="178" fontId="42" fillId="0" borderId="0" xfId="0" applyNumberFormat="1" applyFont="1" applyAlignment="1">
      <alignment vertical="center"/>
    </xf>
    <xf numFmtId="178" fontId="20" fillId="0" borderId="0" xfId="0" applyNumberFormat="1" applyFont="1" applyAlignment="1">
      <alignment vertical="center"/>
    </xf>
    <xf numFmtId="3" fontId="51" fillId="4" borderId="26" xfId="1" applyNumberFormat="1" applyFont="1" applyFill="1" applyBorder="1" applyAlignment="1">
      <alignment horizontal="center" vertical="center"/>
    </xf>
    <xf numFmtId="3" fontId="51" fillId="2" borderId="30" xfId="1" applyNumberFormat="1" applyFont="1" applyFill="1" applyBorder="1" applyAlignment="1">
      <alignment horizontal="center" vertical="center"/>
    </xf>
    <xf numFmtId="3" fontId="51" fillId="2" borderId="19" xfId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14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Alignment="1">
      <alignment vertical="center"/>
    </xf>
    <xf numFmtId="176" fontId="19" fillId="4" borderId="0" xfId="1" applyNumberFormat="1" applyFont="1" applyFill="1" applyBorder="1" applyAlignment="1">
      <alignment horizontal="center" vertical="center"/>
    </xf>
    <xf numFmtId="3" fontId="99" fillId="4" borderId="0" xfId="2" applyNumberFormat="1" applyFont="1" applyFill="1" applyBorder="1" applyAlignment="1">
      <alignment horizontal="center" vertical="center"/>
    </xf>
    <xf numFmtId="3" fontId="113" fillId="4" borderId="89" xfId="1" applyNumberFormat="1" applyFont="1" applyFill="1" applyBorder="1" applyAlignment="1">
      <alignment horizontal="center" vertical="center"/>
    </xf>
    <xf numFmtId="3" fontId="51" fillId="4" borderId="48" xfId="1" applyNumberFormat="1" applyFont="1" applyFill="1" applyBorder="1" applyAlignment="1">
      <alignment horizontal="center" vertical="center"/>
    </xf>
    <xf numFmtId="3" fontId="64" fillId="0" borderId="0" xfId="1" applyNumberFormat="1" applyFont="1" applyBorder="1" applyAlignment="1">
      <alignment horizontal="center" vertical="center"/>
    </xf>
    <xf numFmtId="3" fontId="34" fillId="4" borderId="44" xfId="1" applyNumberFormat="1" applyFont="1" applyFill="1" applyBorder="1" applyAlignment="1">
      <alignment horizontal="center" vertical="center"/>
    </xf>
    <xf numFmtId="3" fontId="12" fillId="4" borderId="91" xfId="1" applyNumberFormat="1" applyFont="1" applyFill="1" applyBorder="1" applyAlignment="1">
      <alignment horizontal="center" vertical="center" shrinkToFit="1"/>
    </xf>
    <xf numFmtId="3" fontId="12" fillId="0" borderId="91" xfId="1" applyNumberFormat="1" applyFont="1" applyFill="1" applyBorder="1" applyAlignment="1">
      <alignment horizontal="center" vertical="center"/>
    </xf>
    <xf numFmtId="3" fontId="12" fillId="2" borderId="91" xfId="1" applyNumberFormat="1" applyFont="1" applyFill="1" applyBorder="1" applyAlignment="1">
      <alignment horizontal="center" vertical="center"/>
    </xf>
    <xf numFmtId="3" fontId="12" fillId="2" borderId="92" xfId="1" applyNumberFormat="1" applyFont="1" applyFill="1" applyBorder="1" applyAlignment="1">
      <alignment horizontal="center" vertical="center"/>
    </xf>
    <xf numFmtId="3" fontId="12" fillId="0" borderId="95" xfId="1" applyNumberFormat="1" applyFont="1" applyFill="1" applyBorder="1" applyAlignment="1">
      <alignment horizontal="center" vertical="center"/>
    </xf>
    <xf numFmtId="3" fontId="12" fillId="2" borderId="93" xfId="1" applyNumberFormat="1" applyFont="1" applyFill="1" applyBorder="1" applyAlignment="1">
      <alignment horizontal="center" vertical="center"/>
    </xf>
    <xf numFmtId="3" fontId="51" fillId="2" borderId="91" xfId="1" applyNumberFormat="1" applyFont="1" applyFill="1" applyBorder="1" applyAlignment="1">
      <alignment horizontal="center" vertical="center"/>
    </xf>
    <xf numFmtId="3" fontId="12" fillId="0" borderId="93" xfId="1" applyNumberFormat="1" applyFont="1" applyFill="1" applyBorder="1" applyAlignment="1">
      <alignment horizontal="center" vertical="center"/>
    </xf>
    <xf numFmtId="3" fontId="21" fillId="4" borderId="96" xfId="1" applyNumberFormat="1" applyFont="1" applyFill="1" applyBorder="1" applyAlignment="1">
      <alignment horizontal="center" vertical="center"/>
    </xf>
    <xf numFmtId="3" fontId="56" fillId="2" borderId="73" xfId="1" applyNumberFormat="1" applyFont="1" applyFill="1" applyBorder="1" applyAlignment="1">
      <alignment horizontal="right" vertical="center"/>
    </xf>
    <xf numFmtId="3" fontId="12" fillId="0" borderId="70" xfId="1" applyNumberFormat="1" applyFont="1" applyFill="1" applyBorder="1" applyAlignment="1">
      <alignment horizontal="center" vertical="center"/>
    </xf>
    <xf numFmtId="3" fontId="12" fillId="0" borderId="75" xfId="1" applyNumberFormat="1" applyFont="1" applyFill="1" applyBorder="1" applyAlignment="1">
      <alignment horizontal="center" vertical="center"/>
    </xf>
    <xf numFmtId="3" fontId="51" fillId="4" borderId="78" xfId="1" applyNumberFormat="1" applyFont="1" applyFill="1" applyBorder="1" applyAlignment="1">
      <alignment horizontal="center" vertical="center"/>
    </xf>
    <xf numFmtId="3" fontId="12" fillId="0" borderId="99" xfId="1" applyNumberFormat="1" applyFont="1" applyFill="1" applyBorder="1" applyAlignment="1">
      <alignment horizontal="center" vertical="center"/>
    </xf>
    <xf numFmtId="3" fontId="12" fillId="0" borderId="81" xfId="1" applyNumberFormat="1" applyFont="1" applyBorder="1" applyAlignment="1">
      <alignment horizontal="center" vertical="center"/>
    </xf>
    <xf numFmtId="3" fontId="12" fillId="0" borderId="70" xfId="1" applyNumberFormat="1" applyFont="1" applyBorder="1" applyAlignment="1">
      <alignment horizontal="center" vertical="center"/>
    </xf>
    <xf numFmtId="3" fontId="51" fillId="2" borderId="70" xfId="1" applyNumberFormat="1" applyFont="1" applyFill="1" applyBorder="1" applyAlignment="1">
      <alignment horizontal="center" vertical="center"/>
    </xf>
    <xf numFmtId="3" fontId="12" fillId="0" borderId="81" xfId="1" applyNumberFormat="1" applyFont="1" applyFill="1" applyBorder="1" applyAlignment="1">
      <alignment horizontal="center" vertical="center"/>
    </xf>
    <xf numFmtId="3" fontId="46" fillId="4" borderId="46" xfId="1" applyNumberFormat="1" applyFont="1" applyFill="1" applyBorder="1" applyAlignment="1">
      <alignment horizontal="center" vertical="center"/>
    </xf>
    <xf numFmtId="3" fontId="19" fillId="4" borderId="73" xfId="1" applyNumberFormat="1" applyFont="1" applyFill="1" applyBorder="1" applyAlignment="1">
      <alignment horizontal="center" vertical="center"/>
    </xf>
    <xf numFmtId="3" fontId="57" fillId="0" borderId="73" xfId="1" applyNumberFormat="1" applyFont="1" applyFill="1" applyBorder="1" applyAlignment="1">
      <alignment horizontal="right" vertical="center"/>
    </xf>
    <xf numFmtId="3" fontId="57" fillId="0" borderId="73" xfId="1" applyNumberFormat="1" applyFont="1" applyBorder="1" applyAlignment="1">
      <alignment horizontal="right" vertical="center"/>
    </xf>
    <xf numFmtId="3" fontId="57" fillId="0" borderId="77" xfId="1" applyNumberFormat="1" applyFont="1" applyBorder="1" applyAlignment="1">
      <alignment horizontal="right" vertical="center"/>
    </xf>
    <xf numFmtId="3" fontId="57" fillId="0" borderId="97" xfId="1" applyNumberFormat="1" applyFont="1" applyFill="1" applyBorder="1" applyAlignment="1">
      <alignment horizontal="right" vertical="center"/>
    </xf>
    <xf numFmtId="3" fontId="57" fillId="0" borderId="82" xfId="1" applyNumberFormat="1" applyFont="1" applyBorder="1" applyAlignment="1">
      <alignment horizontal="right" vertical="center"/>
    </xf>
    <xf numFmtId="3" fontId="57" fillId="0" borderId="82" xfId="1" applyNumberFormat="1" applyFont="1" applyFill="1" applyBorder="1" applyAlignment="1">
      <alignment horizontal="right" vertical="center"/>
    </xf>
    <xf numFmtId="3" fontId="21" fillId="4" borderId="98" xfId="1" applyNumberFormat="1" applyFont="1" applyFill="1" applyBorder="1" applyAlignment="1">
      <alignment horizontal="center" vertical="center"/>
    </xf>
    <xf numFmtId="3" fontId="56" fillId="0" borderId="70" xfId="1" applyNumberFormat="1" applyFont="1" applyFill="1" applyBorder="1" applyAlignment="1">
      <alignment horizontal="right" vertical="center"/>
    </xf>
    <xf numFmtId="176" fontId="56" fillId="0" borderId="71" xfId="1" applyNumberFormat="1" applyFont="1" applyFill="1" applyBorder="1" applyAlignment="1">
      <alignment horizontal="center" vertical="center"/>
    </xf>
    <xf numFmtId="3" fontId="56" fillId="2" borderId="70" xfId="1" applyNumberFormat="1" applyFont="1" applyFill="1" applyBorder="1" applyAlignment="1">
      <alignment horizontal="right" vertical="center"/>
    </xf>
    <xf numFmtId="176" fontId="56" fillId="2" borderId="71" xfId="1" applyNumberFormat="1" applyFont="1" applyFill="1" applyBorder="1" applyAlignment="1">
      <alignment horizontal="center" vertical="center"/>
    </xf>
    <xf numFmtId="3" fontId="56" fillId="2" borderId="75" xfId="1" applyNumberFormat="1" applyFont="1" applyFill="1" applyBorder="1" applyAlignment="1">
      <alignment horizontal="right" vertical="center"/>
    </xf>
    <xf numFmtId="176" fontId="56" fillId="2" borderId="76" xfId="1" applyNumberFormat="1" applyFont="1" applyFill="1" applyBorder="1" applyAlignment="1">
      <alignment horizontal="center" vertical="center"/>
    </xf>
    <xf numFmtId="3" fontId="56" fillId="4" borderId="78" xfId="1" applyNumberFormat="1" applyFont="1" applyFill="1" applyBorder="1" applyAlignment="1">
      <alignment horizontal="right" vertical="center"/>
    </xf>
    <xf numFmtId="176" fontId="63" fillId="4" borderId="79" xfId="0" applyNumberFormat="1" applyFont="1" applyFill="1" applyBorder="1" applyAlignment="1">
      <alignment horizontal="center" vertical="center"/>
    </xf>
    <xf numFmtId="3" fontId="56" fillId="0" borderId="99" xfId="1" applyNumberFormat="1" applyFont="1" applyFill="1" applyBorder="1" applyAlignment="1">
      <alignment horizontal="right" vertical="center"/>
    </xf>
    <xf numFmtId="176" fontId="56" fillId="0" borderId="100" xfId="1" applyNumberFormat="1" applyFont="1" applyFill="1" applyBorder="1" applyAlignment="1">
      <alignment horizontal="center" vertical="center"/>
    </xf>
    <xf numFmtId="3" fontId="56" fillId="2" borderId="81" xfId="1" applyNumberFormat="1" applyFont="1" applyFill="1" applyBorder="1" applyAlignment="1">
      <alignment horizontal="right" vertical="center"/>
    </xf>
    <xf numFmtId="176" fontId="56" fillId="2" borderId="72" xfId="1" applyNumberFormat="1" applyFont="1" applyFill="1" applyBorder="1" applyAlignment="1">
      <alignment horizontal="center" vertical="center"/>
    </xf>
    <xf numFmtId="3" fontId="56" fillId="0" borderId="81" xfId="1" applyNumberFormat="1" applyFont="1" applyFill="1" applyBorder="1" applyAlignment="1">
      <alignment horizontal="right" vertical="center"/>
    </xf>
    <xf numFmtId="176" fontId="56" fillId="0" borderId="72" xfId="1" applyNumberFormat="1" applyFont="1" applyFill="1" applyBorder="1" applyAlignment="1">
      <alignment horizontal="center" vertical="center"/>
    </xf>
    <xf numFmtId="3" fontId="21" fillId="4" borderId="102" xfId="1" applyNumberFormat="1" applyFont="1" applyFill="1" applyBorder="1" applyAlignment="1">
      <alignment horizontal="center" vertical="center"/>
    </xf>
    <xf numFmtId="3" fontId="93" fillId="4" borderId="91" xfId="2" applyNumberFormat="1" applyFont="1" applyFill="1" applyBorder="1" applyAlignment="1">
      <alignment horizontal="center" vertical="center"/>
    </xf>
    <xf numFmtId="3" fontId="55" fillId="4" borderId="81" xfId="2" applyNumberFormat="1" applyFont="1" applyFill="1" applyBorder="1" applyAlignment="1">
      <alignment horizontal="center" vertical="center"/>
    </xf>
    <xf numFmtId="3" fontId="54" fillId="4" borderId="104" xfId="2" applyNumberFormat="1" applyFont="1" applyFill="1" applyBorder="1" applyAlignment="1">
      <alignment horizontal="center" vertical="center"/>
    </xf>
    <xf numFmtId="3" fontId="39" fillId="4" borderId="102" xfId="1" applyNumberFormat="1" applyFont="1" applyFill="1" applyBorder="1" applyAlignment="1">
      <alignment horizontal="right" vertical="center"/>
    </xf>
    <xf numFmtId="177" fontId="104" fillId="0" borderId="0" xfId="0" applyNumberFormat="1" applyFont="1" applyAlignment="1">
      <alignment horizontal="center" vertical="center"/>
    </xf>
    <xf numFmtId="176" fontId="95" fillId="0" borderId="0" xfId="0" applyNumberFormat="1" applyFont="1" applyAlignment="1">
      <alignment horizontal="center" vertical="center"/>
    </xf>
    <xf numFmtId="0" fontId="103" fillId="0" borderId="0" xfId="0" applyFont="1" applyAlignment="1">
      <alignment horizontal="center" vertical="center"/>
    </xf>
    <xf numFmtId="3" fontId="10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05" fillId="0" borderId="0" xfId="0" applyFont="1" applyAlignment="1">
      <alignment vertical="center"/>
    </xf>
    <xf numFmtId="178" fontId="105" fillId="0" borderId="0" xfId="0" applyNumberFormat="1" applyFont="1" applyAlignment="1">
      <alignment vertical="center"/>
    </xf>
    <xf numFmtId="0" fontId="104" fillId="0" borderId="0" xfId="0" applyFont="1" applyAlignment="1">
      <alignment vertical="center"/>
    </xf>
    <xf numFmtId="3" fontId="24" fillId="0" borderId="0" xfId="1" applyNumberFormat="1" applyFont="1" applyAlignment="1">
      <alignment horizontal="left" vertical="center"/>
    </xf>
    <xf numFmtId="176" fontId="63" fillId="4" borderId="103" xfId="0" applyNumberFormat="1" applyFont="1" applyFill="1" applyBorder="1" applyAlignment="1">
      <alignment horizontal="center" vertical="center"/>
    </xf>
    <xf numFmtId="3" fontId="63" fillId="4" borderId="105" xfId="1" applyNumberFormat="1" applyFont="1" applyFill="1" applyBorder="1" applyAlignment="1">
      <alignment horizontal="right" vertical="center"/>
    </xf>
    <xf numFmtId="3" fontId="51" fillId="0" borderId="106" xfId="1" applyNumberFormat="1" applyFont="1" applyFill="1" applyBorder="1" applyAlignment="1">
      <alignment horizontal="center" vertical="center"/>
    </xf>
    <xf numFmtId="3" fontId="51" fillId="0" borderId="107" xfId="1" applyNumberFormat="1" applyFont="1" applyFill="1" applyBorder="1" applyAlignment="1">
      <alignment horizontal="center" vertical="center"/>
    </xf>
    <xf numFmtId="3" fontId="51" fillId="0" borderId="108" xfId="1" applyNumberFormat="1" applyFont="1" applyFill="1" applyBorder="1" applyAlignment="1">
      <alignment horizontal="center" vertical="center"/>
    </xf>
    <xf numFmtId="3" fontId="51" fillId="0" borderId="109" xfId="1" applyNumberFormat="1" applyFont="1" applyFill="1" applyBorder="1" applyAlignment="1">
      <alignment horizontal="center" vertical="center"/>
    </xf>
    <xf numFmtId="3" fontId="56" fillId="0" borderId="108" xfId="1" applyNumberFormat="1" applyFont="1" applyFill="1" applyBorder="1" applyAlignment="1">
      <alignment horizontal="right" vertical="center"/>
    </xf>
    <xf numFmtId="176" fontId="63" fillId="0" borderId="110" xfId="0" applyNumberFormat="1" applyFont="1" applyFill="1" applyBorder="1" applyAlignment="1">
      <alignment horizontal="center" vertical="center"/>
    </xf>
    <xf numFmtId="3" fontId="56" fillId="0" borderId="111" xfId="1" applyNumberFormat="1" applyFont="1" applyFill="1" applyBorder="1" applyAlignment="1">
      <alignment horizontal="right" vertical="center"/>
    </xf>
    <xf numFmtId="3" fontId="56" fillId="0" borderId="109" xfId="1" applyNumberFormat="1" applyFont="1" applyFill="1" applyBorder="1" applyAlignment="1">
      <alignment horizontal="right" vertical="center"/>
    </xf>
    <xf numFmtId="3" fontId="56" fillId="0" borderId="109" xfId="1" applyNumberFormat="1" applyFont="1" applyFill="1" applyBorder="1" applyAlignment="1">
      <alignment horizontal="center" vertical="center"/>
    </xf>
    <xf numFmtId="178" fontId="56" fillId="0" borderId="107" xfId="1" applyNumberFormat="1" applyFont="1" applyFill="1" applyBorder="1" applyAlignment="1">
      <alignment horizontal="center" vertical="center"/>
    </xf>
    <xf numFmtId="3" fontId="56" fillId="0" borderId="112" xfId="1" applyNumberFormat="1" applyFont="1" applyFill="1" applyBorder="1" applyAlignment="1">
      <alignment horizontal="right" vertical="center"/>
    </xf>
    <xf numFmtId="3" fontId="61" fillId="4" borderId="113" xfId="0" applyNumberFormat="1" applyFont="1" applyFill="1" applyBorder="1" applyAlignment="1">
      <alignment horizontal="center" vertical="center"/>
    </xf>
    <xf numFmtId="3" fontId="51" fillId="4" borderId="96" xfId="1" applyNumberFormat="1" applyFont="1" applyFill="1" applyBorder="1" applyAlignment="1">
      <alignment horizontal="center" vertical="center"/>
    </xf>
    <xf numFmtId="3" fontId="51" fillId="4" borderId="102" xfId="1" applyNumberFormat="1" applyFont="1" applyFill="1" applyBorder="1" applyAlignment="1">
      <alignment horizontal="center" vertical="center"/>
    </xf>
    <xf numFmtId="3" fontId="51" fillId="4" borderId="89" xfId="1" applyNumberFormat="1" applyFont="1" applyFill="1" applyBorder="1" applyAlignment="1">
      <alignment horizontal="center" vertical="center"/>
    </xf>
    <xf numFmtId="3" fontId="63" fillId="4" borderId="102" xfId="1" applyNumberFormat="1" applyFont="1" applyFill="1" applyBorder="1" applyAlignment="1">
      <alignment horizontal="right" vertical="center"/>
    </xf>
    <xf numFmtId="3" fontId="56" fillId="4" borderId="98" xfId="1" applyNumberFormat="1" applyFont="1" applyFill="1" applyBorder="1" applyAlignment="1">
      <alignment horizontal="right" vertical="center"/>
    </xf>
    <xf numFmtId="3" fontId="56" fillId="4" borderId="89" xfId="1" applyNumberFormat="1" applyFont="1" applyFill="1" applyBorder="1" applyAlignment="1">
      <alignment horizontal="right" vertical="center"/>
    </xf>
    <xf numFmtId="3" fontId="56" fillId="4" borderId="89" xfId="1" applyNumberFormat="1" applyFont="1" applyFill="1" applyBorder="1" applyAlignment="1">
      <alignment horizontal="center" vertical="center"/>
    </xf>
    <xf numFmtId="3" fontId="58" fillId="4" borderId="89" xfId="1" applyNumberFormat="1" applyFont="1" applyFill="1" applyBorder="1" applyAlignment="1">
      <alignment horizontal="center" vertical="center"/>
    </xf>
    <xf numFmtId="178" fontId="58" fillId="4" borderId="96" xfId="1" applyNumberFormat="1" applyFont="1" applyFill="1" applyBorder="1" applyAlignment="1">
      <alignment horizontal="center" vertical="center"/>
    </xf>
    <xf numFmtId="3" fontId="56" fillId="4" borderId="105" xfId="1" applyNumberFormat="1" applyFont="1" applyFill="1" applyBorder="1" applyAlignment="1">
      <alignment horizontal="right" vertical="center"/>
    </xf>
    <xf numFmtId="3" fontId="5" fillId="0" borderId="7" xfId="1" applyNumberFormat="1" applyFont="1" applyBorder="1" applyAlignment="1">
      <alignment horizontal="center" vertical="center" textRotation="255"/>
    </xf>
    <xf numFmtId="3" fontId="6" fillId="2" borderId="7" xfId="1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3" fontId="6" fillId="2" borderId="16" xfId="1" applyNumberFormat="1" applyFont="1" applyFill="1" applyBorder="1" applyAlignment="1">
      <alignment horizontal="center" vertical="center"/>
    </xf>
    <xf numFmtId="3" fontId="6" fillId="2" borderId="17" xfId="1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textRotation="255"/>
    </xf>
    <xf numFmtId="3" fontId="3" fillId="0" borderId="10" xfId="1" applyNumberFormat="1" applyFont="1" applyBorder="1" applyAlignment="1">
      <alignment horizontal="center" vertical="center" textRotation="255"/>
    </xf>
    <xf numFmtId="3" fontId="3" fillId="0" borderId="11" xfId="1" applyNumberFormat="1" applyFont="1" applyBorder="1" applyAlignment="1">
      <alignment horizontal="center" vertical="center" textRotation="255"/>
    </xf>
    <xf numFmtId="3" fontId="3" fillId="0" borderId="13" xfId="1" applyNumberFormat="1" applyFont="1" applyBorder="1" applyAlignment="1">
      <alignment horizontal="center" vertical="center" textRotation="255"/>
    </xf>
    <xf numFmtId="3" fontId="6" fillId="2" borderId="14" xfId="1" applyNumberFormat="1" applyFont="1" applyFill="1" applyBorder="1" applyAlignment="1">
      <alignment horizontal="center" vertical="center"/>
    </xf>
    <xf numFmtId="3" fontId="6" fillId="2" borderId="15" xfId="1" applyNumberFormat="1" applyFont="1" applyFill="1" applyBorder="1" applyAlignment="1">
      <alignment horizontal="center" vertical="center"/>
    </xf>
    <xf numFmtId="3" fontId="34" fillId="0" borderId="38" xfId="1" applyNumberFormat="1" applyFont="1" applyBorder="1" applyAlignment="1">
      <alignment horizontal="center" vertical="center" textRotation="255"/>
    </xf>
    <xf numFmtId="3" fontId="34" fillId="0" borderId="30" xfId="1" applyNumberFormat="1" applyFont="1" applyBorder="1" applyAlignment="1">
      <alignment horizontal="center" vertical="center" textRotation="255"/>
    </xf>
    <xf numFmtId="3" fontId="34" fillId="0" borderId="32" xfId="1" applyNumberFormat="1" applyFont="1" applyBorder="1" applyAlignment="1">
      <alignment horizontal="center" vertical="center" textRotation="255"/>
    </xf>
    <xf numFmtId="3" fontId="52" fillId="4" borderId="34" xfId="1" applyNumberFormat="1" applyFont="1" applyFill="1" applyBorder="1" applyAlignment="1">
      <alignment horizontal="center" vertical="center"/>
    </xf>
    <xf numFmtId="3" fontId="51" fillId="4" borderId="26" xfId="1" applyNumberFormat="1" applyFont="1" applyFill="1" applyBorder="1" applyAlignment="1">
      <alignment horizontal="center" vertical="center"/>
    </xf>
    <xf numFmtId="3" fontId="51" fillId="0" borderId="38" xfId="1" applyNumberFormat="1" applyFont="1" applyFill="1" applyBorder="1" applyAlignment="1">
      <alignment horizontal="center" vertical="center"/>
    </xf>
    <xf numFmtId="3" fontId="51" fillId="0" borderId="25" xfId="1" applyNumberFormat="1" applyFont="1" applyFill="1" applyBorder="1" applyAlignment="1">
      <alignment horizontal="center" vertical="center"/>
    </xf>
    <xf numFmtId="3" fontId="51" fillId="0" borderId="30" xfId="1" applyNumberFormat="1" applyFont="1" applyFill="1" applyBorder="1" applyAlignment="1">
      <alignment horizontal="center" vertical="center"/>
    </xf>
    <xf numFmtId="3" fontId="51" fillId="0" borderId="19" xfId="1" applyNumberFormat="1" applyFont="1" applyFill="1" applyBorder="1" applyAlignment="1">
      <alignment horizontal="center" vertical="center"/>
    </xf>
    <xf numFmtId="3" fontId="51" fillId="4" borderId="40" xfId="1" applyNumberFormat="1" applyFont="1" applyFill="1" applyBorder="1" applyAlignment="1">
      <alignment horizontal="center" vertical="center"/>
    </xf>
    <xf numFmtId="3" fontId="51" fillId="4" borderId="41" xfId="1" applyNumberFormat="1" applyFont="1" applyFill="1" applyBorder="1" applyAlignment="1">
      <alignment horizontal="center" vertical="center"/>
    </xf>
    <xf numFmtId="3" fontId="21" fillId="0" borderId="20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12" fillId="0" borderId="30" xfId="1" applyNumberFormat="1" applyFont="1" applyBorder="1" applyAlignment="1">
      <alignment horizontal="center" vertical="center" textRotation="255"/>
    </xf>
    <xf numFmtId="3" fontId="12" fillId="0" borderId="32" xfId="1" applyNumberFormat="1" applyFont="1" applyBorder="1" applyAlignment="1">
      <alignment horizontal="center" vertical="center" textRotation="255"/>
    </xf>
    <xf numFmtId="3" fontId="12" fillId="0" borderId="36" xfId="1" applyNumberFormat="1" applyFont="1" applyBorder="1" applyAlignment="1">
      <alignment horizontal="center" vertical="center" textRotation="255"/>
    </xf>
    <xf numFmtId="3" fontId="12" fillId="0" borderId="38" xfId="1" applyNumberFormat="1" applyFont="1" applyBorder="1" applyAlignment="1">
      <alignment horizontal="center" vertical="center" textRotation="255"/>
    </xf>
    <xf numFmtId="3" fontId="51" fillId="2" borderId="30" xfId="1" applyNumberFormat="1" applyFont="1" applyFill="1" applyBorder="1" applyAlignment="1">
      <alignment horizontal="center" vertical="center"/>
    </xf>
    <xf numFmtId="3" fontId="51" fillId="2" borderId="19" xfId="1" applyNumberFormat="1" applyFont="1" applyFill="1" applyBorder="1" applyAlignment="1">
      <alignment horizontal="center" vertical="center"/>
    </xf>
    <xf numFmtId="3" fontId="94" fillId="4" borderId="46" xfId="1" applyNumberFormat="1" applyFont="1" applyFill="1" applyBorder="1" applyAlignment="1">
      <alignment horizontal="center" vertical="center"/>
    </xf>
    <xf numFmtId="3" fontId="25" fillId="4" borderId="73" xfId="1" applyNumberFormat="1" applyFont="1" applyFill="1" applyBorder="1" applyAlignment="1">
      <alignment horizontal="center" vertical="center"/>
    </xf>
    <xf numFmtId="3" fontId="25" fillId="4" borderId="28" xfId="1" applyNumberFormat="1" applyFont="1" applyFill="1" applyBorder="1" applyAlignment="1">
      <alignment horizontal="center" vertical="center"/>
    </xf>
    <xf numFmtId="3" fontId="25" fillId="4" borderId="19" xfId="1" applyNumberFormat="1" applyFont="1" applyFill="1" applyBorder="1" applyAlignment="1">
      <alignment horizontal="center" vertical="center"/>
    </xf>
    <xf numFmtId="3" fontId="25" fillId="4" borderId="29" xfId="1" applyNumberFormat="1" applyFont="1" applyFill="1" applyBorder="1" applyAlignment="1">
      <alignment horizontal="center" vertical="center"/>
    </xf>
    <xf numFmtId="3" fontId="25" fillId="4" borderId="31" xfId="1" applyNumberFormat="1" applyFont="1" applyFill="1" applyBorder="1" applyAlignment="1">
      <alignment horizontal="center" vertical="center"/>
    </xf>
    <xf numFmtId="3" fontId="64" fillId="0" borderId="20" xfId="1" applyNumberFormat="1" applyFont="1" applyBorder="1" applyAlignment="1">
      <alignment horizontal="center" vertical="center"/>
    </xf>
    <xf numFmtId="3" fontId="64" fillId="0" borderId="21" xfId="1" applyNumberFormat="1" applyFont="1" applyBorder="1" applyAlignment="1">
      <alignment horizontal="center" vertical="center"/>
    </xf>
    <xf numFmtId="3" fontId="64" fillId="0" borderId="22" xfId="1" applyNumberFormat="1" applyFont="1" applyBorder="1" applyAlignment="1">
      <alignment horizontal="center" vertical="center"/>
    </xf>
    <xf numFmtId="3" fontId="40" fillId="4" borderId="65" xfId="2" applyNumberFormat="1" applyFont="1" applyFill="1" applyBorder="1" applyAlignment="1">
      <alignment horizontal="center" vertical="center"/>
    </xf>
    <xf numFmtId="3" fontId="40" fillId="4" borderId="69" xfId="2" applyNumberFormat="1" applyFont="1" applyFill="1" applyBorder="1" applyAlignment="1">
      <alignment horizontal="center" vertical="center"/>
    </xf>
    <xf numFmtId="3" fontId="93" fillId="4" borderId="66" xfId="2" applyNumberFormat="1" applyFont="1" applyFill="1" applyBorder="1" applyAlignment="1">
      <alignment horizontal="center" vertical="center"/>
    </xf>
    <xf numFmtId="3" fontId="95" fillId="4" borderId="70" xfId="2" applyNumberFormat="1" applyFont="1" applyFill="1" applyBorder="1" applyAlignment="1">
      <alignment horizontal="center" vertical="center"/>
    </xf>
    <xf numFmtId="3" fontId="94" fillId="4" borderId="28" xfId="2" applyNumberFormat="1" applyFont="1" applyFill="1" applyBorder="1" applyAlignment="1">
      <alignment horizontal="center" vertical="center"/>
    </xf>
    <xf numFmtId="3" fontId="95" fillId="4" borderId="19" xfId="2" applyNumberFormat="1" applyFont="1" applyFill="1" applyBorder="1" applyAlignment="1">
      <alignment horizontal="center" vertical="center"/>
    </xf>
    <xf numFmtId="3" fontId="95" fillId="4" borderId="28" xfId="2" applyNumberFormat="1" applyFont="1" applyFill="1" applyBorder="1" applyAlignment="1">
      <alignment horizontal="center" vertical="center"/>
    </xf>
    <xf numFmtId="176" fontId="39" fillId="4" borderId="68" xfId="2" applyNumberFormat="1" applyFont="1" applyFill="1" applyBorder="1" applyAlignment="1">
      <alignment horizontal="center" vertical="center"/>
    </xf>
    <xf numFmtId="176" fontId="39" fillId="4" borderId="72" xfId="2" applyNumberFormat="1" applyFont="1" applyFill="1" applyBorder="1" applyAlignment="1">
      <alignment horizontal="center" vertical="center"/>
    </xf>
    <xf numFmtId="178" fontId="111" fillId="4" borderId="47" xfId="0" applyNumberFormat="1" applyFont="1" applyFill="1" applyBorder="1" applyAlignment="1">
      <alignment horizontal="center" vertical="center" wrapText="1"/>
    </xf>
    <xf numFmtId="178" fontId="111" fillId="4" borderId="25" xfId="0" applyNumberFormat="1" applyFont="1" applyFill="1" applyBorder="1" applyAlignment="1">
      <alignment horizontal="center" vertical="center" wrapText="1"/>
    </xf>
    <xf numFmtId="3" fontId="36" fillId="4" borderId="101" xfId="2" applyNumberFormat="1" applyFont="1" applyFill="1" applyBorder="1" applyAlignment="1">
      <alignment horizontal="center" vertical="center"/>
    </xf>
    <xf numFmtId="3" fontId="36" fillId="4" borderId="45" xfId="2" applyNumberFormat="1" applyFont="1" applyFill="1" applyBorder="1" applyAlignment="1">
      <alignment horizontal="center" vertical="center"/>
    </xf>
    <xf numFmtId="3" fontId="36" fillId="4" borderId="46" xfId="2" applyNumberFormat="1" applyFont="1" applyFill="1" applyBorder="1" applyAlignment="1">
      <alignment horizontal="center" vertical="center"/>
    </xf>
    <xf numFmtId="3" fontId="93" fillId="4" borderId="46" xfId="2" applyNumberFormat="1" applyFont="1" applyFill="1" applyBorder="1" applyAlignment="1">
      <alignment horizontal="center" vertical="center"/>
    </xf>
    <xf numFmtId="3" fontId="95" fillId="4" borderId="73" xfId="2" applyNumberFormat="1" applyFont="1" applyFill="1" applyBorder="1" applyAlignment="1">
      <alignment horizontal="center" vertical="center"/>
    </xf>
    <xf numFmtId="3" fontId="20" fillId="4" borderId="55" xfId="1" applyNumberFormat="1" applyFont="1" applyFill="1" applyBorder="1" applyAlignment="1">
      <alignment horizontal="center" vertical="center"/>
    </xf>
    <xf numFmtId="3" fontId="20" fillId="4" borderId="39" xfId="1" applyNumberFormat="1" applyFont="1" applyFill="1" applyBorder="1" applyAlignment="1">
      <alignment horizontal="center" vertical="center"/>
    </xf>
    <xf numFmtId="3" fontId="12" fillId="4" borderId="47" xfId="1" applyNumberFormat="1" applyFont="1" applyFill="1" applyBorder="1" applyAlignment="1">
      <alignment horizontal="center" vertical="center"/>
    </xf>
    <xf numFmtId="3" fontId="12" fillId="4" borderId="25" xfId="1" applyNumberFormat="1" applyFont="1" applyFill="1" applyBorder="1" applyAlignment="1">
      <alignment horizontal="center" vertical="center"/>
    </xf>
    <xf numFmtId="3" fontId="19" fillId="4" borderId="44" xfId="1" applyNumberFormat="1" applyFont="1" applyFill="1" applyBorder="1" applyAlignment="1">
      <alignment horizontal="center" vertical="center"/>
    </xf>
    <xf numFmtId="3" fontId="19" fillId="4" borderId="45" xfId="1" applyNumberFormat="1" applyFont="1" applyFill="1" applyBorder="1" applyAlignment="1">
      <alignment horizontal="center" vertical="center"/>
    </xf>
    <xf numFmtId="3" fontId="19" fillId="4" borderId="46" xfId="1" applyNumberFormat="1" applyFont="1" applyFill="1" applyBorder="1" applyAlignment="1">
      <alignment horizontal="center" vertical="center"/>
    </xf>
    <xf numFmtId="176" fontId="44" fillId="4" borderId="47" xfId="1" applyNumberFormat="1" applyFont="1" applyFill="1" applyBorder="1" applyAlignment="1">
      <alignment horizontal="center" vertical="center"/>
    </xf>
    <xf numFmtId="176" fontId="44" fillId="4" borderId="25" xfId="1" applyNumberFormat="1" applyFont="1" applyFill="1" applyBorder="1" applyAlignment="1">
      <alignment horizontal="center" vertical="center"/>
    </xf>
    <xf numFmtId="3" fontId="48" fillId="4" borderId="47" xfId="1" applyNumberFormat="1" applyFont="1" applyFill="1" applyBorder="1" applyAlignment="1">
      <alignment horizontal="center" vertical="center"/>
    </xf>
    <xf numFmtId="3" fontId="48" fillId="4" borderId="25" xfId="1" applyNumberFormat="1" applyFont="1" applyFill="1" applyBorder="1" applyAlignment="1">
      <alignment horizontal="center" vertical="center"/>
    </xf>
    <xf numFmtId="3" fontId="37" fillId="4" borderId="47" xfId="1" applyNumberFormat="1" applyFont="1" applyFill="1" applyBorder="1" applyAlignment="1">
      <alignment horizontal="center" vertical="center" wrapText="1"/>
    </xf>
    <xf numFmtId="3" fontId="37" fillId="4" borderId="25" xfId="1" applyNumberFormat="1" applyFont="1" applyFill="1" applyBorder="1" applyAlignment="1">
      <alignment horizontal="center" vertical="center" wrapText="1"/>
    </xf>
    <xf numFmtId="178" fontId="110" fillId="4" borderId="47" xfId="0" applyNumberFormat="1" applyFont="1" applyFill="1" applyBorder="1" applyAlignment="1">
      <alignment horizontal="center" vertical="center" wrapText="1"/>
    </xf>
    <xf numFmtId="178" fontId="110" fillId="4" borderId="25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center" vertical="center"/>
    </xf>
    <xf numFmtId="3" fontId="20" fillId="4" borderId="54" xfId="1" applyNumberFormat="1" applyFont="1" applyFill="1" applyBorder="1" applyAlignment="1">
      <alignment horizontal="center" vertical="center"/>
    </xf>
    <xf numFmtId="3" fontId="20" fillId="4" borderId="38" xfId="1" applyNumberFormat="1" applyFont="1" applyFill="1" applyBorder="1" applyAlignment="1">
      <alignment horizontal="center" vertical="center"/>
    </xf>
    <xf numFmtId="3" fontId="34" fillId="4" borderId="47" xfId="1" applyNumberFormat="1" applyFont="1" applyFill="1" applyBorder="1" applyAlignment="1">
      <alignment horizontal="center" vertical="center" shrinkToFit="1"/>
    </xf>
    <xf numFmtId="3" fontId="34" fillId="4" borderId="25" xfId="1" applyNumberFormat="1" applyFont="1" applyFill="1" applyBorder="1" applyAlignment="1">
      <alignment horizontal="center" vertical="center" shrinkToFit="1"/>
    </xf>
  </cellXfs>
  <cellStyles count="270">
    <cellStyle name="20% - 輔色1 2" xfId="4"/>
    <cellStyle name="20% - 輔色1 3" xfId="5"/>
    <cellStyle name="20% - 輔色1 4" xfId="6"/>
    <cellStyle name="20% - 輔色1 5" xfId="7"/>
    <cellStyle name="20% - 輔色1 6" xfId="8"/>
    <cellStyle name="20% - 輔色1 7" xfId="9"/>
    <cellStyle name="20% - 輔色2 2" xfId="10"/>
    <cellStyle name="20% - 輔色2 3" xfId="11"/>
    <cellStyle name="20% - 輔色2 4" xfId="12"/>
    <cellStyle name="20% - 輔色2 5" xfId="13"/>
    <cellStyle name="20% - 輔色2 6" xfId="14"/>
    <cellStyle name="20% - 輔色2 7" xfId="15"/>
    <cellStyle name="20% - 輔色3 2" xfId="16"/>
    <cellStyle name="20% - 輔色3 3" xfId="17"/>
    <cellStyle name="20% - 輔色3 4" xfId="18"/>
    <cellStyle name="20% - 輔色3 5" xfId="19"/>
    <cellStyle name="20% - 輔色3 6" xfId="20"/>
    <cellStyle name="20% - 輔色3 7" xfId="21"/>
    <cellStyle name="20% - 輔色4 2" xfId="22"/>
    <cellStyle name="20% - 輔色4 3" xfId="23"/>
    <cellStyle name="20% - 輔色4 4" xfId="24"/>
    <cellStyle name="20% - 輔色4 5" xfId="25"/>
    <cellStyle name="20% - 輔色4 6" xfId="26"/>
    <cellStyle name="20% - 輔色4 7" xfId="27"/>
    <cellStyle name="20% - 輔色5 2" xfId="28"/>
    <cellStyle name="20% - 輔色5 3" xfId="29"/>
    <cellStyle name="20% - 輔色5 4" xfId="30"/>
    <cellStyle name="20% - 輔色5 5" xfId="31"/>
    <cellStyle name="20% - 輔色5 6" xfId="32"/>
    <cellStyle name="20% - 輔色5 7" xfId="33"/>
    <cellStyle name="20% - 輔色6 2" xfId="34"/>
    <cellStyle name="20% - 輔色6 3" xfId="35"/>
    <cellStyle name="20% - 輔色6 4" xfId="36"/>
    <cellStyle name="20% - 輔色6 5" xfId="37"/>
    <cellStyle name="20% - 輔色6 6" xfId="38"/>
    <cellStyle name="20% - 輔色6 7" xfId="39"/>
    <cellStyle name="40% - 輔色1 2" xfId="40"/>
    <cellStyle name="40% - 輔色1 3" xfId="41"/>
    <cellStyle name="40% - 輔色1 4" xfId="42"/>
    <cellStyle name="40% - 輔色1 5" xfId="43"/>
    <cellStyle name="40% - 輔色1 6" xfId="44"/>
    <cellStyle name="40% - 輔色1 7" xfId="45"/>
    <cellStyle name="40% - 輔色2 2" xfId="46"/>
    <cellStyle name="40% - 輔色2 3" xfId="47"/>
    <cellStyle name="40% - 輔色2 4" xfId="48"/>
    <cellStyle name="40% - 輔色2 5" xfId="49"/>
    <cellStyle name="40% - 輔色2 6" xfId="50"/>
    <cellStyle name="40% - 輔色2 7" xfId="51"/>
    <cellStyle name="40% - 輔色3 2" xfId="52"/>
    <cellStyle name="40% - 輔色3 3" xfId="53"/>
    <cellStyle name="40% - 輔色3 4" xfId="54"/>
    <cellStyle name="40% - 輔色3 5" xfId="55"/>
    <cellStyle name="40% - 輔色3 6" xfId="56"/>
    <cellStyle name="40% - 輔色3 7" xfId="57"/>
    <cellStyle name="40% - 輔色4 2" xfId="58"/>
    <cellStyle name="40% - 輔色4 3" xfId="59"/>
    <cellStyle name="40% - 輔色4 4" xfId="60"/>
    <cellStyle name="40% - 輔色4 5" xfId="61"/>
    <cellStyle name="40% - 輔色4 6" xfId="62"/>
    <cellStyle name="40% - 輔色4 7" xfId="63"/>
    <cellStyle name="40% - 輔色5 2" xfId="64"/>
    <cellStyle name="40% - 輔色5 3" xfId="65"/>
    <cellStyle name="40% - 輔色5 4" xfId="66"/>
    <cellStyle name="40% - 輔色5 5" xfId="67"/>
    <cellStyle name="40% - 輔色5 6" xfId="68"/>
    <cellStyle name="40% - 輔色5 7" xfId="69"/>
    <cellStyle name="40% - 輔色6 2" xfId="70"/>
    <cellStyle name="40% - 輔色6 3" xfId="71"/>
    <cellStyle name="40% - 輔色6 4" xfId="72"/>
    <cellStyle name="40% - 輔色6 5" xfId="73"/>
    <cellStyle name="40% - 輔色6 6" xfId="74"/>
    <cellStyle name="40% - 輔色6 7" xfId="75"/>
    <cellStyle name="60% - 輔色1 2" xfId="76"/>
    <cellStyle name="60% - 輔色1 3" xfId="77"/>
    <cellStyle name="60% - 輔色1 4" xfId="78"/>
    <cellStyle name="60% - 輔色1 5" xfId="79"/>
    <cellStyle name="60% - 輔色1 6" xfId="80"/>
    <cellStyle name="60% - 輔色1 7" xfId="81"/>
    <cellStyle name="60% - 輔色2 2" xfId="82"/>
    <cellStyle name="60% - 輔色2 3" xfId="83"/>
    <cellStyle name="60% - 輔色2 4" xfId="84"/>
    <cellStyle name="60% - 輔色2 5" xfId="85"/>
    <cellStyle name="60% - 輔色2 6" xfId="86"/>
    <cellStyle name="60% - 輔色2 7" xfId="87"/>
    <cellStyle name="60% - 輔色3 2" xfId="88"/>
    <cellStyle name="60% - 輔色3 3" xfId="89"/>
    <cellStyle name="60% - 輔色3 4" xfId="90"/>
    <cellStyle name="60% - 輔色3 5" xfId="91"/>
    <cellStyle name="60% - 輔色3 6" xfId="92"/>
    <cellStyle name="60% - 輔色3 7" xfId="93"/>
    <cellStyle name="60% - 輔色4 2" xfId="94"/>
    <cellStyle name="60% - 輔色4 3" xfId="95"/>
    <cellStyle name="60% - 輔色4 4" xfId="96"/>
    <cellStyle name="60% - 輔色4 5" xfId="97"/>
    <cellStyle name="60% - 輔色4 6" xfId="98"/>
    <cellStyle name="60% - 輔色4 7" xfId="99"/>
    <cellStyle name="60% - 輔色5 2" xfId="100"/>
    <cellStyle name="60% - 輔色5 3" xfId="101"/>
    <cellStyle name="60% - 輔色5 4" xfId="102"/>
    <cellStyle name="60% - 輔色5 5" xfId="103"/>
    <cellStyle name="60% - 輔色5 6" xfId="104"/>
    <cellStyle name="60% - 輔色5 7" xfId="105"/>
    <cellStyle name="60% - 輔色6 2" xfId="106"/>
    <cellStyle name="60% - 輔色6 3" xfId="107"/>
    <cellStyle name="60% - 輔色6 4" xfId="108"/>
    <cellStyle name="60% - 輔色6 5" xfId="109"/>
    <cellStyle name="60% - 輔色6 6" xfId="110"/>
    <cellStyle name="60% - 輔色6 7" xfId="111"/>
    <cellStyle name="一般" xfId="0" builtinId="0"/>
    <cellStyle name="一般 10" xfId="262"/>
    <cellStyle name="一般 2" xfId="1"/>
    <cellStyle name="一般 2 2" xfId="112"/>
    <cellStyle name="一般 2 2 2" xfId="113"/>
    <cellStyle name="一般 2 2_2012-12月續保" xfId="263"/>
    <cellStyle name="一般 2 3" xfId="3"/>
    <cellStyle name="一般 2 3 2" xfId="261"/>
    <cellStyle name="一般 2 4" xfId="114"/>
    <cellStyle name="一般 2_2012續保明細" xfId="264"/>
    <cellStyle name="一般 3" xfId="2"/>
    <cellStyle name="一般 3 2" xfId="265"/>
    <cellStyle name="一般 3 3" xfId="266"/>
    <cellStyle name="一般 3_1010521" xfId="267"/>
    <cellStyle name="一般 4" xfId="115"/>
    <cellStyle name="一般 5" xfId="116"/>
    <cellStyle name="一般 6" xfId="117"/>
    <cellStyle name="一般 7" xfId="118"/>
    <cellStyle name="一般 8" xfId="119"/>
    <cellStyle name="一般 9" xfId="120"/>
    <cellStyle name="中等 2" xfId="121"/>
    <cellStyle name="中等 3" xfId="122"/>
    <cellStyle name="中等 4" xfId="123"/>
    <cellStyle name="中等 5" xfId="124"/>
    <cellStyle name="中等 6" xfId="125"/>
    <cellStyle name="中等 7" xfId="126"/>
    <cellStyle name="合計 2" xfId="127"/>
    <cellStyle name="合計 3" xfId="128"/>
    <cellStyle name="合計 4" xfId="129"/>
    <cellStyle name="合計 5" xfId="130"/>
    <cellStyle name="合計 6" xfId="131"/>
    <cellStyle name="合計 7" xfId="132"/>
    <cellStyle name="好 2" xfId="133"/>
    <cellStyle name="好 3" xfId="134"/>
    <cellStyle name="好 4" xfId="135"/>
    <cellStyle name="好 5" xfId="136"/>
    <cellStyle name="好 6" xfId="137"/>
    <cellStyle name="好 7" xfId="138"/>
    <cellStyle name="好_1010521" xfId="139"/>
    <cellStyle name="好_2012續保明細" xfId="268"/>
    <cellStyle name="計算方式 2" xfId="140"/>
    <cellStyle name="計算方式 3" xfId="141"/>
    <cellStyle name="計算方式 4" xfId="142"/>
    <cellStyle name="計算方式 5" xfId="143"/>
    <cellStyle name="計算方式 6" xfId="144"/>
    <cellStyle name="計算方式 7" xfId="145"/>
    <cellStyle name="連結的儲存格 2" xfId="146"/>
    <cellStyle name="連結的儲存格 3" xfId="147"/>
    <cellStyle name="連結的儲存格 4" xfId="148"/>
    <cellStyle name="連結的儲存格 5" xfId="149"/>
    <cellStyle name="連結的儲存格 6" xfId="150"/>
    <cellStyle name="連結的儲存格 7" xfId="151"/>
    <cellStyle name="備註 2" xfId="152"/>
    <cellStyle name="備註 3" xfId="153"/>
    <cellStyle name="備註 4" xfId="154"/>
    <cellStyle name="備註 5" xfId="155"/>
    <cellStyle name="備註 6" xfId="156"/>
    <cellStyle name="備註 7" xfId="157"/>
    <cellStyle name="說明文字 2" xfId="158"/>
    <cellStyle name="說明文字 3" xfId="159"/>
    <cellStyle name="說明文字 4" xfId="160"/>
    <cellStyle name="說明文字 5" xfId="161"/>
    <cellStyle name="說明文字 6" xfId="162"/>
    <cellStyle name="說明文字 7" xfId="163"/>
    <cellStyle name="輔色1 2" xfId="164"/>
    <cellStyle name="輔色1 3" xfId="165"/>
    <cellStyle name="輔色1 4" xfId="166"/>
    <cellStyle name="輔色1 5" xfId="167"/>
    <cellStyle name="輔色1 6" xfId="168"/>
    <cellStyle name="輔色1 7" xfId="169"/>
    <cellStyle name="輔色2 2" xfId="170"/>
    <cellStyle name="輔色2 3" xfId="171"/>
    <cellStyle name="輔色2 4" xfId="172"/>
    <cellStyle name="輔色2 5" xfId="173"/>
    <cellStyle name="輔色2 6" xfId="174"/>
    <cellStyle name="輔色2 7" xfId="175"/>
    <cellStyle name="輔色3 2" xfId="176"/>
    <cellStyle name="輔色3 3" xfId="177"/>
    <cellStyle name="輔色3 4" xfId="178"/>
    <cellStyle name="輔色3 5" xfId="179"/>
    <cellStyle name="輔色3 6" xfId="180"/>
    <cellStyle name="輔色3 7" xfId="181"/>
    <cellStyle name="輔色4 2" xfId="182"/>
    <cellStyle name="輔色4 3" xfId="183"/>
    <cellStyle name="輔色4 4" xfId="184"/>
    <cellStyle name="輔色4 5" xfId="185"/>
    <cellStyle name="輔色4 6" xfId="186"/>
    <cellStyle name="輔色4 7" xfId="187"/>
    <cellStyle name="輔色5 2" xfId="188"/>
    <cellStyle name="輔色5 3" xfId="189"/>
    <cellStyle name="輔色5 4" xfId="190"/>
    <cellStyle name="輔色5 5" xfId="191"/>
    <cellStyle name="輔色5 6" xfId="192"/>
    <cellStyle name="輔色5 7" xfId="193"/>
    <cellStyle name="輔色6 2" xfId="194"/>
    <cellStyle name="輔色6 3" xfId="195"/>
    <cellStyle name="輔色6 4" xfId="196"/>
    <cellStyle name="輔色6 5" xfId="197"/>
    <cellStyle name="輔色6 6" xfId="198"/>
    <cellStyle name="輔色6 7" xfId="199"/>
    <cellStyle name="標題 1 2" xfId="200"/>
    <cellStyle name="標題 1 3" xfId="201"/>
    <cellStyle name="標題 1 4" xfId="202"/>
    <cellStyle name="標題 1 5" xfId="203"/>
    <cellStyle name="標題 1 6" xfId="204"/>
    <cellStyle name="標題 1 7" xfId="205"/>
    <cellStyle name="標題 10" xfId="206"/>
    <cellStyle name="標題 2 2" xfId="207"/>
    <cellStyle name="標題 2 3" xfId="208"/>
    <cellStyle name="標題 2 4" xfId="209"/>
    <cellStyle name="標題 2 5" xfId="210"/>
    <cellStyle name="標題 2 6" xfId="211"/>
    <cellStyle name="標題 2 7" xfId="212"/>
    <cellStyle name="標題 3 2" xfId="213"/>
    <cellStyle name="標題 3 3" xfId="214"/>
    <cellStyle name="標題 3 4" xfId="215"/>
    <cellStyle name="標題 3 5" xfId="216"/>
    <cellStyle name="標題 3 6" xfId="217"/>
    <cellStyle name="標題 3 7" xfId="218"/>
    <cellStyle name="標題 4 2" xfId="219"/>
    <cellStyle name="標題 4 3" xfId="220"/>
    <cellStyle name="標題 4 4" xfId="221"/>
    <cellStyle name="標題 4 5" xfId="222"/>
    <cellStyle name="標題 4 6" xfId="223"/>
    <cellStyle name="標題 4 7" xfId="224"/>
    <cellStyle name="標題 5" xfId="225"/>
    <cellStyle name="標題 6" xfId="226"/>
    <cellStyle name="標題 7" xfId="227"/>
    <cellStyle name="標題 8" xfId="228"/>
    <cellStyle name="標題 9" xfId="229"/>
    <cellStyle name="輸入 2" xfId="230"/>
    <cellStyle name="輸入 3" xfId="231"/>
    <cellStyle name="輸入 4" xfId="232"/>
    <cellStyle name="輸入 5" xfId="233"/>
    <cellStyle name="輸入 6" xfId="234"/>
    <cellStyle name="輸入 7" xfId="235"/>
    <cellStyle name="輸出 2" xfId="236"/>
    <cellStyle name="輸出 3" xfId="237"/>
    <cellStyle name="輸出 4" xfId="238"/>
    <cellStyle name="輸出 5" xfId="239"/>
    <cellStyle name="輸出 6" xfId="240"/>
    <cellStyle name="輸出 7" xfId="241"/>
    <cellStyle name="檢查儲存格 2" xfId="242"/>
    <cellStyle name="檢查儲存格 3" xfId="243"/>
    <cellStyle name="檢查儲存格 4" xfId="244"/>
    <cellStyle name="檢查儲存格 5" xfId="245"/>
    <cellStyle name="檢查儲存格 6" xfId="246"/>
    <cellStyle name="檢查儲存格 7" xfId="247"/>
    <cellStyle name="壞 2" xfId="248"/>
    <cellStyle name="壞 3" xfId="249"/>
    <cellStyle name="壞 4" xfId="250"/>
    <cellStyle name="壞 5" xfId="251"/>
    <cellStyle name="壞 6" xfId="252"/>
    <cellStyle name="壞 7" xfId="253"/>
    <cellStyle name="壞_1010521" xfId="254"/>
    <cellStyle name="壞_2012續保明細" xfId="269"/>
    <cellStyle name="警告文字 2" xfId="255"/>
    <cellStyle name="警告文字 3" xfId="256"/>
    <cellStyle name="警告文字 4" xfId="257"/>
    <cellStyle name="警告文字 5" xfId="258"/>
    <cellStyle name="警告文字 6" xfId="259"/>
    <cellStyle name="警告文字 7" xfId="26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812/&#26700;&#38754;/&#20445;&#20195;&#26989;&#21209;/2013&#24180;&#26376;&#22577;&#34920;/2013-04/2013&#32396;&#20445;&#25215;&#20445;&#29575;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812/&#26700;&#38754;/&#20445;&#20195;&#26989;&#21209;/2013&#24180;&#26376;&#22577;&#34920;/2013-05/2013&#32396;&#20445;&#25215;&#20445;&#29575;-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812/&#26700;&#38754;/&#20445;&#20195;&#26989;&#21209;/2013&#24180;&#26376;&#22577;&#34920;/2013-06/2013&#32396;&#20445;&#25215;&#20445;&#29575;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18;&#21237;&#37329;/2013&#24180;/&#29518;&#21237;&#37329;/2013&#24180;/2013&#24180;&#31532;&#20108;&#23395;&#32396;&#20445;&#29518;&#21237;&#32113;&#35336;(&#20381;&#245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04"/>
      <sheetName val="個員承保"/>
      <sheetName val="個人"/>
      <sheetName val="公司"/>
      <sheetName val="到期單"/>
      <sheetName val="定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林信宗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陳美杏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陳碧瀛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程柏盛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蔡燕森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王裕明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花志明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凌大偉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張哲彰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張健宏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梁大民</v>
          </cell>
          <cell r="B16">
            <v>0</v>
          </cell>
          <cell r="C16">
            <v>0</v>
          </cell>
          <cell r="D16">
            <v>0</v>
          </cell>
        </row>
        <row r="17">
          <cell r="A17" t="str">
            <v>許嘉航</v>
          </cell>
          <cell r="B17">
            <v>0</v>
          </cell>
          <cell r="C17">
            <v>0</v>
          </cell>
          <cell r="D17">
            <v>0</v>
          </cell>
        </row>
        <row r="18">
          <cell r="A18" t="str">
            <v>郭天南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郭麗文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簡志勳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王冠賢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王慶儒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林政勳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林陳郎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張昇文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梁志龍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陳一鋐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陳維德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黃盛緯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謝中堅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田錦興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吳侑親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吳豐譽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郭力嘉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陳禮建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黃英杰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賈勇華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鄭英彥</v>
          </cell>
          <cell r="B38">
            <v>0</v>
          </cell>
          <cell r="C38">
            <v>0</v>
          </cell>
          <cell r="D38">
            <v>0</v>
          </cell>
        </row>
        <row r="39">
          <cell r="A39" t="str">
            <v>蕭敏聰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陳德益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李百祥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李技霖</v>
          </cell>
          <cell r="B42">
            <v>0</v>
          </cell>
          <cell r="C42">
            <v>0</v>
          </cell>
          <cell r="D42">
            <v>0</v>
          </cell>
        </row>
        <row r="43">
          <cell r="A43" t="str">
            <v>陳俊田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陳勝雄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黃榮源</v>
          </cell>
          <cell r="B45">
            <v>0</v>
          </cell>
          <cell r="C45">
            <v>0</v>
          </cell>
          <cell r="D45">
            <v>0</v>
          </cell>
        </row>
        <row r="46">
          <cell r="A46" t="str">
            <v>李百祥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李技霖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周益弘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林至柔</v>
          </cell>
          <cell r="B49">
            <v>0</v>
          </cell>
          <cell r="C49">
            <v>0</v>
          </cell>
          <cell r="D49">
            <v>0</v>
          </cell>
        </row>
        <row r="50">
          <cell r="A50" t="str">
            <v>許慶麟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陳勝雄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陳欽榮</v>
          </cell>
          <cell r="B52">
            <v>0</v>
          </cell>
          <cell r="C52">
            <v>0</v>
          </cell>
          <cell r="D5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05"/>
      <sheetName val="個員承保"/>
      <sheetName val="個人"/>
      <sheetName val="公司"/>
      <sheetName val="到期單"/>
      <sheetName val="定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林信宗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陳美杏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陳碧瀛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程柏盛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蔡燕森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王裕明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花志明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凌大偉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張哲彰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張健宏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梁大民</v>
          </cell>
          <cell r="B16">
            <v>0</v>
          </cell>
          <cell r="C16">
            <v>0</v>
          </cell>
          <cell r="D16">
            <v>0</v>
          </cell>
        </row>
        <row r="17">
          <cell r="A17" t="str">
            <v>許嘉航</v>
          </cell>
          <cell r="B17">
            <v>0</v>
          </cell>
          <cell r="C17">
            <v>0</v>
          </cell>
          <cell r="D17">
            <v>0</v>
          </cell>
        </row>
        <row r="18">
          <cell r="A18" t="str">
            <v>郭天南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郭麗文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簡志勳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王冠賢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王慶儒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林政勳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林陳郎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張昇文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梁志龍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陳一鋐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陳維德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黃盛緯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謝中堅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田錦興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吳侑親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吳豐譽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郭力嘉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陳禮建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黃英杰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賈勇華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鄭英彥</v>
          </cell>
          <cell r="B38">
            <v>0</v>
          </cell>
          <cell r="C38">
            <v>0</v>
          </cell>
          <cell r="D38">
            <v>0</v>
          </cell>
        </row>
        <row r="39">
          <cell r="A39" t="str">
            <v>蕭敏聰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陳德益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李百祥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李技霖</v>
          </cell>
          <cell r="B42">
            <v>0</v>
          </cell>
          <cell r="C42">
            <v>0</v>
          </cell>
          <cell r="D42">
            <v>0</v>
          </cell>
        </row>
        <row r="43">
          <cell r="A43" t="str">
            <v>陳俊田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陳勝雄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黃榮源</v>
          </cell>
          <cell r="B45">
            <v>0</v>
          </cell>
          <cell r="C45">
            <v>0</v>
          </cell>
          <cell r="D45">
            <v>0</v>
          </cell>
        </row>
        <row r="46">
          <cell r="A46" t="str">
            <v>李百祥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李技霖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周益弘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林至柔</v>
          </cell>
          <cell r="B49">
            <v>0</v>
          </cell>
          <cell r="C49">
            <v>0</v>
          </cell>
          <cell r="D49">
            <v>0</v>
          </cell>
        </row>
        <row r="50">
          <cell r="A50" t="str">
            <v>許慶麟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陳勝雄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陳欽榮</v>
          </cell>
          <cell r="B52">
            <v>0</v>
          </cell>
          <cell r="C52">
            <v>0</v>
          </cell>
          <cell r="D5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06"/>
      <sheetName val="個員承保"/>
      <sheetName val="個人"/>
      <sheetName val="公司"/>
      <sheetName val="到期單"/>
      <sheetName val="定義"/>
      <sheetName val="Sheet1"/>
    </sheetNames>
    <sheetDataSet>
      <sheetData sheetId="0"/>
      <sheetData sheetId="1"/>
      <sheetData sheetId="2">
        <row r="2">
          <cell r="D2" t="str">
            <v>李如峰</v>
          </cell>
        </row>
      </sheetData>
      <sheetData sheetId="3"/>
      <sheetData sheetId="4"/>
      <sheetData sheetId="5"/>
      <sheetData sheetId="6">
        <row r="6">
          <cell r="A6" t="str">
            <v>林信宗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陳美杏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陳碧瀛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程柏盛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蔡燕森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王裕明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花志明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凌大偉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張哲彰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張健宏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梁大民</v>
          </cell>
          <cell r="B16">
            <v>0</v>
          </cell>
          <cell r="C16">
            <v>0</v>
          </cell>
          <cell r="D16">
            <v>0</v>
          </cell>
        </row>
        <row r="17">
          <cell r="A17" t="str">
            <v>許嘉航</v>
          </cell>
          <cell r="B17">
            <v>0</v>
          </cell>
          <cell r="C17">
            <v>0</v>
          </cell>
          <cell r="D17">
            <v>0</v>
          </cell>
        </row>
        <row r="18">
          <cell r="A18" t="str">
            <v>郭天南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郭麗文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簡志勳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王冠賢</v>
          </cell>
          <cell r="B21">
            <v>0</v>
          </cell>
          <cell r="C21">
            <v>0</v>
          </cell>
          <cell r="D21">
            <v>0</v>
          </cell>
        </row>
        <row r="22">
          <cell r="A22" t="str">
            <v>王慶儒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林政勳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林陳郎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張昇文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梁志龍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陳一鋐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陳維德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黃盛緯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謝中堅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田錦興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吳侑親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吳豐譽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郭力嘉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陳禮建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黃英杰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賈勇華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鄭英彥</v>
          </cell>
          <cell r="B38">
            <v>0</v>
          </cell>
          <cell r="C38">
            <v>0</v>
          </cell>
          <cell r="D38">
            <v>0</v>
          </cell>
        </row>
        <row r="39">
          <cell r="A39" t="str">
            <v>蕭敏聰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陳德益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李百祥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李技霖</v>
          </cell>
          <cell r="B42">
            <v>0</v>
          </cell>
          <cell r="C42">
            <v>0</v>
          </cell>
          <cell r="D42">
            <v>0</v>
          </cell>
        </row>
        <row r="43">
          <cell r="A43" t="str">
            <v>陳俊田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陳勝雄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黃榮源</v>
          </cell>
          <cell r="B45">
            <v>0</v>
          </cell>
          <cell r="C45">
            <v>0</v>
          </cell>
          <cell r="D45">
            <v>0</v>
          </cell>
        </row>
        <row r="46">
          <cell r="A46" t="str">
            <v>李百祥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李技霖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周益弘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林至柔</v>
          </cell>
          <cell r="B49">
            <v>0</v>
          </cell>
          <cell r="C49">
            <v>0</v>
          </cell>
          <cell r="D49">
            <v>0</v>
          </cell>
        </row>
        <row r="50">
          <cell r="A50" t="str">
            <v>許慶麟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陳勝雄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陳欽榮</v>
          </cell>
          <cell r="B52">
            <v>0</v>
          </cell>
          <cell r="C52">
            <v>0</v>
          </cell>
          <cell r="D5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6"/>
      <sheetName val="依德"/>
    </sheetNames>
    <sheetDataSet>
      <sheetData sheetId="0">
        <row r="6">
          <cell r="B6">
            <v>1</v>
          </cell>
          <cell r="C6">
            <v>0</v>
          </cell>
          <cell r="D6">
            <v>0</v>
          </cell>
          <cell r="E6">
            <v>1</v>
          </cell>
          <cell r="F6">
            <v>0</v>
          </cell>
          <cell r="G6">
            <v>21911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1</v>
          </cell>
        </row>
        <row r="7">
          <cell r="B7">
            <v>1</v>
          </cell>
          <cell r="C7">
            <v>0</v>
          </cell>
          <cell r="D7">
            <v>0</v>
          </cell>
          <cell r="E7">
            <v>1</v>
          </cell>
          <cell r="F7">
            <v>0</v>
          </cell>
          <cell r="G7">
            <v>25754</v>
          </cell>
          <cell r="I7">
            <v>2</v>
          </cell>
          <cell r="J7">
            <v>2</v>
          </cell>
          <cell r="K7">
            <v>0</v>
          </cell>
          <cell r="L7">
            <v>0</v>
          </cell>
          <cell r="M7">
            <v>2</v>
          </cell>
        </row>
        <row r="8">
          <cell r="B8">
            <v>1</v>
          </cell>
          <cell r="C8">
            <v>1</v>
          </cell>
          <cell r="D8">
            <v>0</v>
          </cell>
          <cell r="E8">
            <v>2</v>
          </cell>
          <cell r="F8">
            <v>0</v>
          </cell>
          <cell r="G8">
            <v>101831</v>
          </cell>
          <cell r="I8">
            <v>2</v>
          </cell>
          <cell r="J8">
            <v>2</v>
          </cell>
          <cell r="K8">
            <v>0</v>
          </cell>
          <cell r="L8">
            <v>0</v>
          </cell>
          <cell r="M8">
            <v>2</v>
          </cell>
        </row>
        <row r="9">
          <cell r="B9">
            <v>0</v>
          </cell>
          <cell r="C9">
            <v>1</v>
          </cell>
          <cell r="D9">
            <v>0</v>
          </cell>
          <cell r="E9">
            <v>1</v>
          </cell>
          <cell r="F9">
            <v>0</v>
          </cell>
          <cell r="G9">
            <v>5742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1</v>
          </cell>
        </row>
        <row r="11">
          <cell r="B11">
            <v>4</v>
          </cell>
          <cell r="C11">
            <v>7</v>
          </cell>
          <cell r="D11">
            <v>2</v>
          </cell>
          <cell r="E11">
            <v>13</v>
          </cell>
          <cell r="F11">
            <v>2078</v>
          </cell>
          <cell r="G11">
            <v>163437</v>
          </cell>
          <cell r="I11">
            <v>12</v>
          </cell>
          <cell r="J11">
            <v>13</v>
          </cell>
          <cell r="K11">
            <v>3</v>
          </cell>
          <cell r="L11">
            <v>0</v>
          </cell>
          <cell r="M11">
            <v>10</v>
          </cell>
        </row>
        <row r="12">
          <cell r="B12">
            <v>3</v>
          </cell>
          <cell r="C12">
            <v>0</v>
          </cell>
          <cell r="D12">
            <v>0</v>
          </cell>
          <cell r="E12">
            <v>3</v>
          </cell>
          <cell r="F12">
            <v>0</v>
          </cell>
          <cell r="G12">
            <v>213202</v>
          </cell>
          <cell r="I12">
            <v>3</v>
          </cell>
          <cell r="J12">
            <v>3</v>
          </cell>
          <cell r="K12">
            <v>0</v>
          </cell>
          <cell r="L12">
            <v>0</v>
          </cell>
          <cell r="M12">
            <v>3</v>
          </cell>
        </row>
        <row r="13">
          <cell r="B13">
            <v>2</v>
          </cell>
          <cell r="C13">
            <v>0</v>
          </cell>
          <cell r="D13">
            <v>0</v>
          </cell>
          <cell r="E13">
            <v>2</v>
          </cell>
          <cell r="F13">
            <v>0</v>
          </cell>
          <cell r="G13">
            <v>40630</v>
          </cell>
          <cell r="I13">
            <v>2</v>
          </cell>
          <cell r="J13">
            <v>2</v>
          </cell>
          <cell r="K13">
            <v>0</v>
          </cell>
          <cell r="L13">
            <v>0</v>
          </cell>
          <cell r="M13">
            <v>2</v>
          </cell>
        </row>
        <row r="19">
          <cell r="B19">
            <v>3</v>
          </cell>
          <cell r="C19">
            <v>0</v>
          </cell>
          <cell r="D19">
            <v>0</v>
          </cell>
          <cell r="E19">
            <v>3</v>
          </cell>
          <cell r="F19">
            <v>0</v>
          </cell>
          <cell r="G19">
            <v>210682</v>
          </cell>
          <cell r="H19">
            <v>1</v>
          </cell>
          <cell r="I19">
            <v>2</v>
          </cell>
          <cell r="J19">
            <v>2</v>
          </cell>
          <cell r="K19">
            <v>0</v>
          </cell>
          <cell r="L19">
            <v>0</v>
          </cell>
          <cell r="M19">
            <v>2</v>
          </cell>
        </row>
        <row r="20">
          <cell r="B20">
            <v>1</v>
          </cell>
          <cell r="C20">
            <v>0</v>
          </cell>
          <cell r="D20">
            <v>0</v>
          </cell>
          <cell r="E20">
            <v>1</v>
          </cell>
          <cell r="F20">
            <v>0</v>
          </cell>
          <cell r="G20">
            <v>16971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1</v>
          </cell>
        </row>
        <row r="21">
          <cell r="B21">
            <v>1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66312</v>
          </cell>
          <cell r="I21">
            <v>1</v>
          </cell>
          <cell r="J21">
            <v>1</v>
          </cell>
          <cell r="K21">
            <v>0</v>
          </cell>
          <cell r="L21">
            <v>0</v>
          </cell>
          <cell r="M21">
            <v>1</v>
          </cell>
        </row>
        <row r="22">
          <cell r="B22">
            <v>3</v>
          </cell>
          <cell r="C22">
            <v>0</v>
          </cell>
          <cell r="D22">
            <v>0</v>
          </cell>
          <cell r="E22">
            <v>3</v>
          </cell>
          <cell r="F22">
            <v>0</v>
          </cell>
          <cell r="G22">
            <v>251945</v>
          </cell>
          <cell r="H22">
            <v>2</v>
          </cell>
          <cell r="I22">
            <v>1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</row>
        <row r="23">
          <cell r="B23">
            <v>1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76366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</v>
          </cell>
          <cell r="C24">
            <v>1</v>
          </cell>
          <cell r="D24">
            <v>1</v>
          </cell>
          <cell r="E24">
            <v>4</v>
          </cell>
          <cell r="F24">
            <v>1138</v>
          </cell>
          <cell r="G24">
            <v>76790</v>
          </cell>
          <cell r="I24">
            <v>4</v>
          </cell>
          <cell r="J24">
            <v>6</v>
          </cell>
          <cell r="K24">
            <v>1</v>
          </cell>
          <cell r="L24">
            <v>0</v>
          </cell>
          <cell r="M24">
            <v>5</v>
          </cell>
        </row>
        <row r="25">
          <cell r="B25">
            <v>0</v>
          </cell>
          <cell r="C25">
            <v>1</v>
          </cell>
          <cell r="D25">
            <v>0</v>
          </cell>
          <cell r="E25">
            <v>1</v>
          </cell>
          <cell r="F25">
            <v>0</v>
          </cell>
          <cell r="G25">
            <v>3767</v>
          </cell>
          <cell r="I25">
            <v>1</v>
          </cell>
          <cell r="J25">
            <v>1</v>
          </cell>
          <cell r="K25">
            <v>0</v>
          </cell>
          <cell r="L25">
            <v>0</v>
          </cell>
          <cell r="M25">
            <v>1</v>
          </cell>
        </row>
        <row r="26">
          <cell r="B26">
            <v>0</v>
          </cell>
          <cell r="C26">
            <v>1</v>
          </cell>
          <cell r="D26">
            <v>0</v>
          </cell>
          <cell r="E26">
            <v>1</v>
          </cell>
          <cell r="F26">
            <v>0</v>
          </cell>
          <cell r="G26">
            <v>15850</v>
          </cell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1</v>
          </cell>
        </row>
        <row r="27">
          <cell r="B27">
            <v>2</v>
          </cell>
          <cell r="C27">
            <v>1</v>
          </cell>
          <cell r="D27">
            <v>0</v>
          </cell>
          <cell r="E27">
            <v>3</v>
          </cell>
          <cell r="F27">
            <v>0</v>
          </cell>
          <cell r="G27">
            <v>92741</v>
          </cell>
          <cell r="H27">
            <v>1</v>
          </cell>
          <cell r="I27">
            <v>2</v>
          </cell>
          <cell r="J27">
            <v>2</v>
          </cell>
          <cell r="K27">
            <v>0</v>
          </cell>
          <cell r="L27">
            <v>0</v>
          </cell>
          <cell r="M27">
            <v>2</v>
          </cell>
        </row>
        <row r="32">
          <cell r="B32">
            <v>2</v>
          </cell>
          <cell r="C32">
            <v>1</v>
          </cell>
          <cell r="D32">
            <v>0</v>
          </cell>
          <cell r="E32">
            <v>3</v>
          </cell>
          <cell r="F32">
            <v>0</v>
          </cell>
          <cell r="G32">
            <v>110387</v>
          </cell>
          <cell r="I32">
            <v>3</v>
          </cell>
          <cell r="J32">
            <v>3</v>
          </cell>
          <cell r="K32">
            <v>0</v>
          </cell>
          <cell r="L32">
            <v>0</v>
          </cell>
          <cell r="M32">
            <v>3</v>
          </cell>
        </row>
        <row r="33">
          <cell r="B33">
            <v>3</v>
          </cell>
          <cell r="C33">
            <v>1</v>
          </cell>
          <cell r="D33">
            <v>0</v>
          </cell>
          <cell r="E33">
            <v>4</v>
          </cell>
          <cell r="F33">
            <v>0</v>
          </cell>
          <cell r="G33">
            <v>116573</v>
          </cell>
          <cell r="I33">
            <v>4</v>
          </cell>
          <cell r="J33">
            <v>6</v>
          </cell>
          <cell r="K33">
            <v>0</v>
          </cell>
          <cell r="L33">
            <v>1</v>
          </cell>
          <cell r="M33">
            <v>5</v>
          </cell>
        </row>
        <row r="34">
          <cell r="B34">
            <v>4</v>
          </cell>
          <cell r="C34">
            <v>2</v>
          </cell>
          <cell r="D34">
            <v>0</v>
          </cell>
          <cell r="E34">
            <v>6</v>
          </cell>
          <cell r="F34">
            <v>0</v>
          </cell>
          <cell r="G34">
            <v>126258</v>
          </cell>
          <cell r="I34">
            <v>6</v>
          </cell>
          <cell r="J34">
            <v>9</v>
          </cell>
          <cell r="K34">
            <v>2</v>
          </cell>
          <cell r="L34">
            <v>0</v>
          </cell>
          <cell r="M34">
            <v>7</v>
          </cell>
        </row>
        <row r="35">
          <cell r="B35">
            <v>6</v>
          </cell>
          <cell r="C35">
            <v>1</v>
          </cell>
          <cell r="D35">
            <v>0</v>
          </cell>
          <cell r="E35">
            <v>7</v>
          </cell>
          <cell r="F35">
            <v>0</v>
          </cell>
          <cell r="G35">
            <v>419129</v>
          </cell>
          <cell r="H35">
            <v>2</v>
          </cell>
          <cell r="I35">
            <v>5</v>
          </cell>
          <cell r="J35">
            <v>9</v>
          </cell>
          <cell r="K35">
            <v>0</v>
          </cell>
          <cell r="L35">
            <v>2</v>
          </cell>
          <cell r="M35">
            <v>7</v>
          </cell>
        </row>
        <row r="36">
          <cell r="B36">
            <v>1</v>
          </cell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67798</v>
          </cell>
          <cell r="I36">
            <v>1</v>
          </cell>
          <cell r="J36">
            <v>2</v>
          </cell>
          <cell r="K36">
            <v>0</v>
          </cell>
          <cell r="L36">
            <v>1</v>
          </cell>
          <cell r="M36">
            <v>1</v>
          </cell>
        </row>
        <row r="37">
          <cell r="B37">
            <v>5</v>
          </cell>
          <cell r="C37">
            <v>5</v>
          </cell>
          <cell r="D37">
            <v>0</v>
          </cell>
          <cell r="E37">
            <v>10</v>
          </cell>
          <cell r="F37">
            <v>0</v>
          </cell>
          <cell r="G37">
            <v>326922</v>
          </cell>
          <cell r="I37">
            <v>10</v>
          </cell>
          <cell r="J37">
            <v>10</v>
          </cell>
          <cell r="K37">
            <v>0</v>
          </cell>
          <cell r="L37">
            <v>0</v>
          </cell>
          <cell r="M37">
            <v>10</v>
          </cell>
        </row>
        <row r="38">
          <cell r="B38">
            <v>5</v>
          </cell>
          <cell r="C38">
            <v>2</v>
          </cell>
          <cell r="D38">
            <v>0</v>
          </cell>
          <cell r="E38">
            <v>7</v>
          </cell>
          <cell r="F38">
            <v>0</v>
          </cell>
          <cell r="G38">
            <v>366324</v>
          </cell>
          <cell r="I38">
            <v>7</v>
          </cell>
          <cell r="J38">
            <v>8</v>
          </cell>
          <cell r="K38">
            <v>1</v>
          </cell>
          <cell r="L38">
            <v>0</v>
          </cell>
          <cell r="M38">
            <v>7</v>
          </cell>
        </row>
        <row r="39">
          <cell r="B39">
            <v>9</v>
          </cell>
          <cell r="C39">
            <v>1</v>
          </cell>
          <cell r="D39">
            <v>0</v>
          </cell>
          <cell r="E39">
            <v>10</v>
          </cell>
          <cell r="F39">
            <v>0</v>
          </cell>
          <cell r="G39">
            <v>455842</v>
          </cell>
          <cell r="H39">
            <v>1</v>
          </cell>
          <cell r="I39">
            <v>9</v>
          </cell>
          <cell r="J39">
            <v>11</v>
          </cell>
          <cell r="K39">
            <v>0</v>
          </cell>
          <cell r="L39">
            <v>0</v>
          </cell>
          <cell r="M39">
            <v>11</v>
          </cell>
        </row>
        <row r="40">
          <cell r="B40">
            <v>2</v>
          </cell>
          <cell r="C40">
            <v>0</v>
          </cell>
          <cell r="D40">
            <v>0</v>
          </cell>
          <cell r="E40">
            <v>2</v>
          </cell>
          <cell r="F40">
            <v>0</v>
          </cell>
          <cell r="G40">
            <v>147674</v>
          </cell>
          <cell r="I40">
            <v>2</v>
          </cell>
          <cell r="J40">
            <v>3</v>
          </cell>
          <cell r="K40">
            <v>1</v>
          </cell>
          <cell r="L40">
            <v>0</v>
          </cell>
          <cell r="M40">
            <v>2</v>
          </cell>
        </row>
        <row r="41">
          <cell r="B41">
            <v>0</v>
          </cell>
          <cell r="C41">
            <v>1</v>
          </cell>
          <cell r="D41">
            <v>0</v>
          </cell>
          <cell r="E41">
            <v>1</v>
          </cell>
          <cell r="F41">
            <v>0</v>
          </cell>
          <cell r="G41">
            <v>4123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1</v>
          </cell>
        </row>
        <row r="43">
          <cell r="B43">
            <v>2</v>
          </cell>
          <cell r="C43">
            <v>0</v>
          </cell>
          <cell r="D43">
            <v>0</v>
          </cell>
          <cell r="E43">
            <v>2</v>
          </cell>
          <cell r="F43">
            <v>0</v>
          </cell>
          <cell r="G43">
            <v>157993</v>
          </cell>
          <cell r="I43">
            <v>2</v>
          </cell>
          <cell r="J43">
            <v>2</v>
          </cell>
          <cell r="K43">
            <v>0</v>
          </cell>
          <cell r="L43">
            <v>0</v>
          </cell>
          <cell r="M43">
            <v>2</v>
          </cell>
        </row>
        <row r="44">
          <cell r="B44">
            <v>7</v>
          </cell>
          <cell r="C44">
            <v>1</v>
          </cell>
          <cell r="D44">
            <v>0</v>
          </cell>
          <cell r="E44">
            <v>8</v>
          </cell>
          <cell r="F44">
            <v>0</v>
          </cell>
          <cell r="G44">
            <v>428356</v>
          </cell>
          <cell r="H44">
            <v>1</v>
          </cell>
          <cell r="I44">
            <v>7</v>
          </cell>
          <cell r="J44">
            <v>9</v>
          </cell>
          <cell r="K44">
            <v>1</v>
          </cell>
          <cell r="L44">
            <v>0</v>
          </cell>
          <cell r="M44">
            <v>8</v>
          </cell>
        </row>
        <row r="45">
          <cell r="B45">
            <v>2</v>
          </cell>
          <cell r="C45">
            <v>0</v>
          </cell>
          <cell r="D45">
            <v>0</v>
          </cell>
          <cell r="E45">
            <v>2</v>
          </cell>
          <cell r="F45">
            <v>0</v>
          </cell>
          <cell r="G45">
            <v>75601</v>
          </cell>
          <cell r="I45">
            <v>2</v>
          </cell>
          <cell r="J45">
            <v>2</v>
          </cell>
          <cell r="K45">
            <v>0</v>
          </cell>
          <cell r="L45">
            <v>0</v>
          </cell>
          <cell r="M45">
            <v>2</v>
          </cell>
        </row>
        <row r="46">
          <cell r="B46">
            <v>2</v>
          </cell>
          <cell r="C46">
            <v>0</v>
          </cell>
          <cell r="D46">
            <v>0</v>
          </cell>
          <cell r="E46">
            <v>2</v>
          </cell>
          <cell r="F46">
            <v>0</v>
          </cell>
          <cell r="G46">
            <v>94577</v>
          </cell>
          <cell r="I46">
            <v>2</v>
          </cell>
          <cell r="J46">
            <v>3</v>
          </cell>
          <cell r="K46">
            <v>0</v>
          </cell>
          <cell r="L46">
            <v>1</v>
          </cell>
          <cell r="M46">
            <v>2</v>
          </cell>
        </row>
        <row r="47">
          <cell r="B47">
            <v>6</v>
          </cell>
          <cell r="C47">
            <v>1</v>
          </cell>
          <cell r="D47">
            <v>0</v>
          </cell>
          <cell r="E47">
            <v>7</v>
          </cell>
          <cell r="F47">
            <v>0</v>
          </cell>
          <cell r="G47">
            <v>356458</v>
          </cell>
          <cell r="I47">
            <v>7</v>
          </cell>
          <cell r="J47">
            <v>8</v>
          </cell>
          <cell r="K47">
            <v>0</v>
          </cell>
          <cell r="L47">
            <v>0</v>
          </cell>
          <cell r="M47">
            <v>8</v>
          </cell>
        </row>
        <row r="48">
          <cell r="B48">
            <v>3</v>
          </cell>
          <cell r="C48">
            <v>2</v>
          </cell>
          <cell r="D48">
            <v>0</v>
          </cell>
          <cell r="E48">
            <v>5</v>
          </cell>
          <cell r="F48">
            <v>0</v>
          </cell>
          <cell r="G48">
            <v>95511</v>
          </cell>
          <cell r="I48">
            <v>5</v>
          </cell>
          <cell r="J48">
            <v>5</v>
          </cell>
          <cell r="K48">
            <v>0</v>
          </cell>
          <cell r="L48">
            <v>0</v>
          </cell>
          <cell r="M48">
            <v>5</v>
          </cell>
        </row>
        <row r="49">
          <cell r="B49">
            <v>6</v>
          </cell>
          <cell r="C49">
            <v>1</v>
          </cell>
          <cell r="D49">
            <v>0</v>
          </cell>
          <cell r="E49">
            <v>7</v>
          </cell>
          <cell r="F49">
            <v>0</v>
          </cell>
          <cell r="G49">
            <v>389910</v>
          </cell>
          <cell r="I49">
            <v>7</v>
          </cell>
          <cell r="J49">
            <v>9</v>
          </cell>
          <cell r="K49">
            <v>1</v>
          </cell>
          <cell r="L49">
            <v>1</v>
          </cell>
          <cell r="M49">
            <v>7</v>
          </cell>
        </row>
        <row r="50">
          <cell r="B50">
            <v>4</v>
          </cell>
          <cell r="C50">
            <v>3</v>
          </cell>
          <cell r="D50">
            <v>1</v>
          </cell>
          <cell r="E50">
            <v>8</v>
          </cell>
          <cell r="F50">
            <v>1099</v>
          </cell>
          <cell r="G50">
            <v>227502</v>
          </cell>
          <cell r="H50">
            <v>1</v>
          </cell>
          <cell r="I50">
            <v>7</v>
          </cell>
          <cell r="J50">
            <v>7</v>
          </cell>
          <cell r="K50">
            <v>1</v>
          </cell>
          <cell r="L50">
            <v>0</v>
          </cell>
          <cell r="M50">
            <v>6</v>
          </cell>
        </row>
        <row r="52">
          <cell r="B52">
            <v>7</v>
          </cell>
          <cell r="C52">
            <v>3</v>
          </cell>
          <cell r="D52">
            <v>1</v>
          </cell>
          <cell r="E52">
            <v>11</v>
          </cell>
          <cell r="F52">
            <v>1019</v>
          </cell>
          <cell r="G52">
            <v>449116</v>
          </cell>
          <cell r="H52">
            <v>1</v>
          </cell>
          <cell r="I52">
            <v>10</v>
          </cell>
          <cell r="J52">
            <v>10</v>
          </cell>
          <cell r="K52">
            <v>1</v>
          </cell>
          <cell r="L52">
            <v>0</v>
          </cell>
          <cell r="M52">
            <v>9</v>
          </cell>
        </row>
        <row r="54">
          <cell r="B54">
            <v>2</v>
          </cell>
          <cell r="C54">
            <v>1</v>
          </cell>
          <cell r="D54">
            <v>0</v>
          </cell>
          <cell r="E54">
            <v>3</v>
          </cell>
          <cell r="F54">
            <v>0</v>
          </cell>
          <cell r="G54">
            <v>84376</v>
          </cell>
          <cell r="I54">
            <v>3</v>
          </cell>
          <cell r="J54">
            <v>4</v>
          </cell>
          <cell r="K54">
            <v>0</v>
          </cell>
          <cell r="L54">
            <v>0</v>
          </cell>
          <cell r="M54">
            <v>4</v>
          </cell>
        </row>
        <row r="55">
          <cell r="B55">
            <v>4</v>
          </cell>
          <cell r="C55">
            <v>1</v>
          </cell>
          <cell r="D55">
            <v>0</v>
          </cell>
          <cell r="E55">
            <v>5</v>
          </cell>
          <cell r="F55">
            <v>0</v>
          </cell>
          <cell r="G55">
            <v>179483</v>
          </cell>
          <cell r="I55">
            <v>5</v>
          </cell>
          <cell r="J55">
            <v>5</v>
          </cell>
          <cell r="K55">
            <v>0</v>
          </cell>
          <cell r="L55">
            <v>0</v>
          </cell>
          <cell r="M55">
            <v>5</v>
          </cell>
        </row>
        <row r="56">
          <cell r="B56">
            <v>3</v>
          </cell>
          <cell r="C56">
            <v>1</v>
          </cell>
          <cell r="D56">
            <v>0</v>
          </cell>
          <cell r="E56">
            <v>4</v>
          </cell>
          <cell r="F56">
            <v>0</v>
          </cell>
          <cell r="G56">
            <v>206665</v>
          </cell>
          <cell r="I56">
            <v>4</v>
          </cell>
          <cell r="J56">
            <v>6</v>
          </cell>
          <cell r="K56">
            <v>0</v>
          </cell>
          <cell r="L56">
            <v>1</v>
          </cell>
          <cell r="M56">
            <v>5</v>
          </cell>
        </row>
        <row r="57">
          <cell r="B57">
            <v>4</v>
          </cell>
          <cell r="C57">
            <v>2</v>
          </cell>
          <cell r="D57">
            <v>0</v>
          </cell>
          <cell r="E57">
            <v>6</v>
          </cell>
          <cell r="F57">
            <v>0</v>
          </cell>
          <cell r="G57">
            <v>229542</v>
          </cell>
          <cell r="I57">
            <v>6</v>
          </cell>
          <cell r="J57">
            <v>8</v>
          </cell>
          <cell r="K57">
            <v>0</v>
          </cell>
          <cell r="L57">
            <v>0</v>
          </cell>
          <cell r="M57">
            <v>8</v>
          </cell>
        </row>
        <row r="58">
          <cell r="B58">
            <v>6</v>
          </cell>
          <cell r="C58">
            <v>1</v>
          </cell>
          <cell r="D58">
            <v>0</v>
          </cell>
          <cell r="E58">
            <v>7</v>
          </cell>
          <cell r="F58">
            <v>0</v>
          </cell>
          <cell r="G58">
            <v>349547</v>
          </cell>
          <cell r="H58">
            <v>1</v>
          </cell>
          <cell r="I58">
            <v>6</v>
          </cell>
          <cell r="J58">
            <v>9</v>
          </cell>
          <cell r="K58">
            <v>1</v>
          </cell>
          <cell r="L58">
            <v>0</v>
          </cell>
          <cell r="M58">
            <v>8</v>
          </cell>
        </row>
        <row r="59">
          <cell r="B59">
            <v>5</v>
          </cell>
          <cell r="C59">
            <v>1</v>
          </cell>
          <cell r="D59">
            <v>1</v>
          </cell>
          <cell r="E59">
            <v>7</v>
          </cell>
          <cell r="F59">
            <v>1019</v>
          </cell>
          <cell r="G59">
            <v>350269</v>
          </cell>
          <cell r="I59">
            <v>7</v>
          </cell>
          <cell r="J59">
            <v>9</v>
          </cell>
          <cell r="K59">
            <v>1</v>
          </cell>
          <cell r="L59">
            <v>0</v>
          </cell>
          <cell r="M59">
            <v>8</v>
          </cell>
        </row>
        <row r="60">
          <cell r="B60">
            <v>2</v>
          </cell>
          <cell r="C60">
            <v>2</v>
          </cell>
          <cell r="D60">
            <v>0</v>
          </cell>
          <cell r="E60">
            <v>4</v>
          </cell>
          <cell r="F60">
            <v>0</v>
          </cell>
          <cell r="G60">
            <v>99959</v>
          </cell>
          <cell r="H60">
            <v>2</v>
          </cell>
          <cell r="I60">
            <v>2</v>
          </cell>
          <cell r="J60">
            <v>3</v>
          </cell>
          <cell r="K60">
            <v>0</v>
          </cell>
          <cell r="L60">
            <v>0</v>
          </cell>
          <cell r="M60">
            <v>3</v>
          </cell>
        </row>
        <row r="61">
          <cell r="B61">
            <v>1</v>
          </cell>
          <cell r="C61">
            <v>0</v>
          </cell>
          <cell r="D61">
            <v>0</v>
          </cell>
          <cell r="E61">
            <v>1</v>
          </cell>
          <cell r="F61">
            <v>0</v>
          </cell>
          <cell r="G61">
            <v>65249</v>
          </cell>
          <cell r="H61">
            <v>1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>
            <v>0</v>
          </cell>
          <cell r="C62">
            <v>1</v>
          </cell>
          <cell r="D62">
            <v>0</v>
          </cell>
          <cell r="E62">
            <v>1</v>
          </cell>
          <cell r="F62">
            <v>0</v>
          </cell>
          <cell r="G62">
            <v>13171</v>
          </cell>
          <cell r="H62">
            <v>1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>
            <v>2</v>
          </cell>
          <cell r="C63">
            <v>0</v>
          </cell>
          <cell r="D63">
            <v>0</v>
          </cell>
          <cell r="E63">
            <v>2</v>
          </cell>
          <cell r="F63">
            <v>0</v>
          </cell>
          <cell r="G63">
            <v>101241</v>
          </cell>
          <cell r="I63">
            <v>2</v>
          </cell>
          <cell r="J63">
            <v>3</v>
          </cell>
          <cell r="K63">
            <v>0</v>
          </cell>
          <cell r="L63">
            <v>0</v>
          </cell>
          <cell r="M63">
            <v>3</v>
          </cell>
        </row>
        <row r="65">
          <cell r="B65">
            <v>1</v>
          </cell>
          <cell r="C65">
            <v>0</v>
          </cell>
          <cell r="D65">
            <v>0</v>
          </cell>
          <cell r="E65">
            <v>1</v>
          </cell>
          <cell r="F65">
            <v>0</v>
          </cell>
          <cell r="G65">
            <v>39480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1</v>
          </cell>
        </row>
        <row r="66">
          <cell r="B66">
            <v>1</v>
          </cell>
          <cell r="C66">
            <v>0</v>
          </cell>
          <cell r="D66">
            <v>0</v>
          </cell>
          <cell r="E66">
            <v>1</v>
          </cell>
          <cell r="F66">
            <v>0</v>
          </cell>
          <cell r="G66">
            <v>11938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1</v>
          </cell>
        </row>
        <row r="67">
          <cell r="B67">
            <v>1</v>
          </cell>
          <cell r="C67">
            <v>0</v>
          </cell>
          <cell r="D67">
            <v>0</v>
          </cell>
          <cell r="E67">
            <v>1</v>
          </cell>
          <cell r="F67">
            <v>0</v>
          </cell>
          <cell r="G67">
            <v>14574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9">
          <cell r="B69">
            <v>133</v>
          </cell>
          <cell r="C69">
            <v>48</v>
          </cell>
          <cell r="D69">
            <v>6</v>
          </cell>
          <cell r="E69">
            <v>187</v>
          </cell>
          <cell r="F69">
            <v>6353</v>
          </cell>
          <cell r="G69">
            <v>7545479</v>
          </cell>
          <cell r="H69">
            <v>17</v>
          </cell>
          <cell r="I69">
            <v>170</v>
          </cell>
          <cell r="J69">
            <v>205</v>
          </cell>
          <cell r="K69">
            <v>15</v>
          </cell>
          <cell r="L69">
            <v>7</v>
          </cell>
          <cell r="M69">
            <v>183</v>
          </cell>
        </row>
      </sheetData>
      <sheetData sheetId="1">
        <row r="6">
          <cell r="B6">
            <v>2</v>
          </cell>
          <cell r="C6">
            <v>0</v>
          </cell>
          <cell r="D6">
            <v>0</v>
          </cell>
          <cell r="E6">
            <v>2</v>
          </cell>
          <cell r="F6">
            <v>0</v>
          </cell>
          <cell r="G6">
            <v>142667</v>
          </cell>
          <cell r="I6">
            <v>2</v>
          </cell>
          <cell r="J6">
            <v>2</v>
          </cell>
          <cell r="K6">
            <v>0</v>
          </cell>
          <cell r="L6">
            <v>0</v>
          </cell>
          <cell r="M6">
            <v>2</v>
          </cell>
        </row>
        <row r="7">
          <cell r="B7">
            <v>5</v>
          </cell>
          <cell r="C7">
            <v>0</v>
          </cell>
          <cell r="D7">
            <v>0</v>
          </cell>
          <cell r="E7">
            <v>5</v>
          </cell>
          <cell r="F7">
            <v>0</v>
          </cell>
          <cell r="G7">
            <v>319733</v>
          </cell>
          <cell r="I7">
            <v>5</v>
          </cell>
          <cell r="J7">
            <v>7</v>
          </cell>
          <cell r="K7">
            <v>0</v>
          </cell>
          <cell r="L7">
            <v>0</v>
          </cell>
          <cell r="M7">
            <v>7</v>
          </cell>
        </row>
        <row r="8">
          <cell r="B8">
            <v>1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73667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1</v>
          </cell>
        </row>
        <row r="9">
          <cell r="B9">
            <v>0</v>
          </cell>
          <cell r="C9">
            <v>1</v>
          </cell>
          <cell r="D9">
            <v>0</v>
          </cell>
          <cell r="E9">
            <v>1</v>
          </cell>
          <cell r="F9">
            <v>0</v>
          </cell>
          <cell r="G9">
            <v>4503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1</v>
          </cell>
        </row>
        <row r="10">
          <cell r="B10">
            <v>0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6013</v>
          </cell>
          <cell r="I10">
            <v>1</v>
          </cell>
          <cell r="J10">
            <v>1</v>
          </cell>
          <cell r="K10">
            <v>0</v>
          </cell>
          <cell r="L10">
            <v>0</v>
          </cell>
          <cell r="M10">
            <v>1</v>
          </cell>
        </row>
        <row r="11">
          <cell r="B11">
            <v>4</v>
          </cell>
          <cell r="C11">
            <v>4</v>
          </cell>
          <cell r="D11">
            <v>1</v>
          </cell>
          <cell r="E11">
            <v>9</v>
          </cell>
          <cell r="F11">
            <v>1099</v>
          </cell>
          <cell r="G11">
            <v>129747</v>
          </cell>
          <cell r="H11">
            <v>1</v>
          </cell>
          <cell r="I11">
            <v>8</v>
          </cell>
          <cell r="J11">
            <v>7</v>
          </cell>
          <cell r="K11">
            <v>1</v>
          </cell>
          <cell r="L11">
            <v>0</v>
          </cell>
          <cell r="M11">
            <v>6</v>
          </cell>
        </row>
        <row r="12">
          <cell r="B12">
            <v>4</v>
          </cell>
          <cell r="C12">
            <v>1</v>
          </cell>
          <cell r="D12">
            <v>0</v>
          </cell>
          <cell r="E12">
            <v>5</v>
          </cell>
          <cell r="F12">
            <v>0</v>
          </cell>
          <cell r="G12">
            <v>184255</v>
          </cell>
          <cell r="I12">
            <v>5</v>
          </cell>
          <cell r="J12">
            <v>9</v>
          </cell>
          <cell r="K12">
            <v>0</v>
          </cell>
          <cell r="L12">
            <v>1</v>
          </cell>
          <cell r="M12">
            <v>8</v>
          </cell>
        </row>
        <row r="13">
          <cell r="B13">
            <v>2</v>
          </cell>
          <cell r="C13">
            <v>0</v>
          </cell>
          <cell r="D13">
            <v>0</v>
          </cell>
          <cell r="E13">
            <v>2</v>
          </cell>
          <cell r="F13">
            <v>0</v>
          </cell>
          <cell r="G13">
            <v>109290</v>
          </cell>
          <cell r="I13">
            <v>2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1</v>
          </cell>
          <cell r="F18">
            <v>0</v>
          </cell>
          <cell r="G18">
            <v>41584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1</v>
          </cell>
        </row>
        <row r="19">
          <cell r="B19">
            <v>4</v>
          </cell>
          <cell r="C19">
            <v>0</v>
          </cell>
          <cell r="D19">
            <v>0</v>
          </cell>
          <cell r="E19">
            <v>4</v>
          </cell>
          <cell r="F19">
            <v>0</v>
          </cell>
          <cell r="G19">
            <v>212042</v>
          </cell>
          <cell r="I19">
            <v>4</v>
          </cell>
          <cell r="J19">
            <v>4</v>
          </cell>
          <cell r="K19">
            <v>0</v>
          </cell>
          <cell r="L19">
            <v>0</v>
          </cell>
          <cell r="M19">
            <v>4</v>
          </cell>
        </row>
        <row r="20">
          <cell r="B20">
            <v>2</v>
          </cell>
          <cell r="C20">
            <v>0</v>
          </cell>
          <cell r="D20">
            <v>0</v>
          </cell>
          <cell r="E20">
            <v>2</v>
          </cell>
          <cell r="F20">
            <v>0</v>
          </cell>
          <cell r="G20">
            <v>56731</v>
          </cell>
          <cell r="H20">
            <v>1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1</v>
          </cell>
        </row>
        <row r="21">
          <cell r="B21">
            <v>0</v>
          </cell>
          <cell r="C21">
            <v>1</v>
          </cell>
          <cell r="D21">
            <v>0</v>
          </cell>
          <cell r="E21">
            <v>1</v>
          </cell>
          <cell r="F21">
            <v>0</v>
          </cell>
          <cell r="G21">
            <v>3880</v>
          </cell>
          <cell r="I21">
            <v>1</v>
          </cell>
          <cell r="J21">
            <v>1</v>
          </cell>
          <cell r="K21">
            <v>0</v>
          </cell>
          <cell r="L21">
            <v>0</v>
          </cell>
          <cell r="M21">
            <v>1</v>
          </cell>
        </row>
        <row r="22">
          <cell r="B22">
            <v>1</v>
          </cell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35335</v>
          </cell>
          <cell r="I22">
            <v>1</v>
          </cell>
          <cell r="J22">
            <v>2</v>
          </cell>
          <cell r="K22">
            <v>0</v>
          </cell>
          <cell r="L22">
            <v>0</v>
          </cell>
          <cell r="M22">
            <v>2</v>
          </cell>
        </row>
        <row r="23">
          <cell r="B23">
            <v>1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34257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1</v>
          </cell>
        </row>
        <row r="28">
          <cell r="B28">
            <v>2</v>
          </cell>
          <cell r="C28">
            <v>0</v>
          </cell>
          <cell r="D28">
            <v>0</v>
          </cell>
          <cell r="E28">
            <v>2</v>
          </cell>
          <cell r="F28">
            <v>0</v>
          </cell>
          <cell r="G28">
            <v>86485</v>
          </cell>
          <cell r="I28">
            <v>2</v>
          </cell>
          <cell r="J28">
            <v>2</v>
          </cell>
          <cell r="K28">
            <v>0</v>
          </cell>
          <cell r="L28">
            <v>0</v>
          </cell>
          <cell r="M28">
            <v>2</v>
          </cell>
        </row>
        <row r="29">
          <cell r="B29">
            <v>1</v>
          </cell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77266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1</v>
          </cell>
        </row>
        <row r="31">
          <cell r="B31">
            <v>1</v>
          </cell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>
            <v>45442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</v>
          </cell>
          <cell r="C32">
            <v>0</v>
          </cell>
          <cell r="D32">
            <v>0</v>
          </cell>
          <cell r="E32">
            <v>3</v>
          </cell>
          <cell r="F32">
            <v>0</v>
          </cell>
          <cell r="G32">
            <v>137099</v>
          </cell>
          <cell r="I32">
            <v>3</v>
          </cell>
          <cell r="J32">
            <v>3</v>
          </cell>
          <cell r="K32">
            <v>0</v>
          </cell>
          <cell r="L32">
            <v>0</v>
          </cell>
          <cell r="M32">
            <v>3</v>
          </cell>
        </row>
        <row r="33">
          <cell r="B33">
            <v>4</v>
          </cell>
          <cell r="C33">
            <v>1</v>
          </cell>
          <cell r="D33">
            <v>0</v>
          </cell>
          <cell r="E33">
            <v>5</v>
          </cell>
          <cell r="F33">
            <v>0</v>
          </cell>
          <cell r="G33">
            <v>206047</v>
          </cell>
          <cell r="I33">
            <v>5</v>
          </cell>
          <cell r="J33">
            <v>6</v>
          </cell>
          <cell r="K33">
            <v>0</v>
          </cell>
          <cell r="L33">
            <v>0</v>
          </cell>
          <cell r="M33">
            <v>6</v>
          </cell>
        </row>
        <row r="34">
          <cell r="B34">
            <v>6</v>
          </cell>
          <cell r="C34">
            <v>0</v>
          </cell>
          <cell r="D34">
            <v>0</v>
          </cell>
          <cell r="E34">
            <v>6</v>
          </cell>
          <cell r="F34">
            <v>0</v>
          </cell>
          <cell r="G34">
            <v>289746</v>
          </cell>
          <cell r="I34">
            <v>6</v>
          </cell>
          <cell r="J34">
            <v>7</v>
          </cell>
          <cell r="K34">
            <v>1</v>
          </cell>
          <cell r="L34">
            <v>0</v>
          </cell>
          <cell r="M34">
            <v>6</v>
          </cell>
        </row>
        <row r="35">
          <cell r="B35">
            <v>3</v>
          </cell>
          <cell r="C35">
            <v>2</v>
          </cell>
          <cell r="D35">
            <v>0</v>
          </cell>
          <cell r="E35">
            <v>5</v>
          </cell>
          <cell r="F35">
            <v>0</v>
          </cell>
          <cell r="G35">
            <v>134430</v>
          </cell>
          <cell r="I35">
            <v>5</v>
          </cell>
          <cell r="J35">
            <v>6</v>
          </cell>
          <cell r="K35">
            <v>0</v>
          </cell>
          <cell r="L35">
            <v>0</v>
          </cell>
          <cell r="M35">
            <v>6</v>
          </cell>
        </row>
        <row r="36">
          <cell r="B36">
            <v>1</v>
          </cell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90171</v>
          </cell>
          <cell r="I36">
            <v>1</v>
          </cell>
          <cell r="J36">
            <v>3</v>
          </cell>
          <cell r="K36">
            <v>1</v>
          </cell>
          <cell r="L36">
            <v>0</v>
          </cell>
          <cell r="M36">
            <v>2</v>
          </cell>
        </row>
        <row r="37">
          <cell r="B37">
            <v>3</v>
          </cell>
          <cell r="C37">
            <v>3</v>
          </cell>
          <cell r="D37">
            <v>0</v>
          </cell>
          <cell r="E37">
            <v>6</v>
          </cell>
          <cell r="F37">
            <v>0</v>
          </cell>
          <cell r="G37">
            <v>143545</v>
          </cell>
          <cell r="I37">
            <v>6</v>
          </cell>
          <cell r="J37">
            <v>9</v>
          </cell>
          <cell r="K37">
            <v>2</v>
          </cell>
          <cell r="L37">
            <v>1</v>
          </cell>
          <cell r="M37">
            <v>6</v>
          </cell>
        </row>
        <row r="38">
          <cell r="B38">
            <v>5</v>
          </cell>
          <cell r="C38">
            <v>3</v>
          </cell>
          <cell r="D38">
            <v>0</v>
          </cell>
          <cell r="E38">
            <v>8</v>
          </cell>
          <cell r="F38">
            <v>0</v>
          </cell>
          <cell r="G38">
            <v>215017</v>
          </cell>
          <cell r="I38">
            <v>8</v>
          </cell>
          <cell r="J38">
            <v>10</v>
          </cell>
          <cell r="K38">
            <v>0</v>
          </cell>
          <cell r="L38">
            <v>2</v>
          </cell>
          <cell r="M38">
            <v>8</v>
          </cell>
        </row>
        <row r="39">
          <cell r="B39">
            <v>7</v>
          </cell>
          <cell r="C39">
            <v>3</v>
          </cell>
          <cell r="D39">
            <v>0</v>
          </cell>
          <cell r="E39">
            <v>10</v>
          </cell>
          <cell r="F39">
            <v>0</v>
          </cell>
          <cell r="G39">
            <v>321219</v>
          </cell>
          <cell r="H39">
            <v>2</v>
          </cell>
          <cell r="I39">
            <v>8</v>
          </cell>
          <cell r="J39">
            <v>9</v>
          </cell>
          <cell r="K39">
            <v>0</v>
          </cell>
          <cell r="L39">
            <v>0</v>
          </cell>
          <cell r="M39">
            <v>9</v>
          </cell>
        </row>
        <row r="40">
          <cell r="B40">
            <v>0</v>
          </cell>
          <cell r="C40">
            <v>1</v>
          </cell>
          <cell r="D40">
            <v>0</v>
          </cell>
          <cell r="E40">
            <v>1</v>
          </cell>
          <cell r="F40">
            <v>0</v>
          </cell>
          <cell r="G40">
            <v>9139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1</v>
          </cell>
        </row>
        <row r="41">
          <cell r="B41">
            <v>7</v>
          </cell>
          <cell r="C41">
            <v>2</v>
          </cell>
          <cell r="D41">
            <v>0</v>
          </cell>
          <cell r="E41">
            <v>9</v>
          </cell>
          <cell r="F41">
            <v>0</v>
          </cell>
          <cell r="G41">
            <v>346961</v>
          </cell>
          <cell r="H41">
            <v>1</v>
          </cell>
          <cell r="I41">
            <v>8</v>
          </cell>
          <cell r="J41">
            <v>9</v>
          </cell>
          <cell r="K41">
            <v>0</v>
          </cell>
          <cell r="L41">
            <v>0</v>
          </cell>
          <cell r="M41">
            <v>9</v>
          </cell>
        </row>
        <row r="43">
          <cell r="B43">
            <v>1</v>
          </cell>
          <cell r="C43">
            <v>1</v>
          </cell>
          <cell r="D43">
            <v>0</v>
          </cell>
          <cell r="E43">
            <v>2</v>
          </cell>
          <cell r="F43">
            <v>0</v>
          </cell>
          <cell r="G43">
            <v>42333</v>
          </cell>
          <cell r="I43">
            <v>2</v>
          </cell>
          <cell r="J43">
            <v>2</v>
          </cell>
          <cell r="K43">
            <v>0</v>
          </cell>
          <cell r="L43">
            <v>0</v>
          </cell>
          <cell r="M43">
            <v>2</v>
          </cell>
        </row>
        <row r="44">
          <cell r="B44">
            <v>10</v>
          </cell>
          <cell r="C44">
            <v>3</v>
          </cell>
          <cell r="D44">
            <v>0</v>
          </cell>
          <cell r="E44">
            <v>13</v>
          </cell>
          <cell r="F44">
            <v>0</v>
          </cell>
          <cell r="G44">
            <v>597946</v>
          </cell>
          <cell r="H44">
            <v>2</v>
          </cell>
          <cell r="I44">
            <v>11</v>
          </cell>
          <cell r="J44">
            <v>14</v>
          </cell>
          <cell r="K44">
            <v>1</v>
          </cell>
          <cell r="L44">
            <v>1</v>
          </cell>
          <cell r="M44">
            <v>12</v>
          </cell>
        </row>
        <row r="45">
          <cell r="B45">
            <v>1</v>
          </cell>
          <cell r="C45">
            <v>0</v>
          </cell>
          <cell r="D45">
            <v>0</v>
          </cell>
          <cell r="E45">
            <v>1</v>
          </cell>
          <cell r="F45">
            <v>0</v>
          </cell>
          <cell r="G45">
            <v>32099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1</v>
          </cell>
        </row>
        <row r="46">
          <cell r="B46">
            <v>1</v>
          </cell>
          <cell r="C46">
            <v>0</v>
          </cell>
          <cell r="D46">
            <v>0</v>
          </cell>
          <cell r="E46">
            <v>1</v>
          </cell>
          <cell r="F46">
            <v>0</v>
          </cell>
          <cell r="G46">
            <v>31074</v>
          </cell>
          <cell r="I46">
            <v>1</v>
          </cell>
          <cell r="J46">
            <v>2</v>
          </cell>
          <cell r="K46">
            <v>1</v>
          </cell>
          <cell r="L46">
            <v>0</v>
          </cell>
          <cell r="M46">
            <v>2</v>
          </cell>
        </row>
        <row r="47">
          <cell r="B47">
            <v>7</v>
          </cell>
          <cell r="C47">
            <v>1</v>
          </cell>
          <cell r="D47">
            <v>0</v>
          </cell>
          <cell r="E47">
            <v>8</v>
          </cell>
          <cell r="F47">
            <v>0</v>
          </cell>
          <cell r="G47">
            <v>452722</v>
          </cell>
          <cell r="H47">
            <v>1</v>
          </cell>
          <cell r="I47">
            <v>7</v>
          </cell>
          <cell r="J47">
            <v>7</v>
          </cell>
          <cell r="K47">
            <v>0</v>
          </cell>
          <cell r="L47">
            <v>0</v>
          </cell>
          <cell r="M47">
            <v>7</v>
          </cell>
        </row>
        <row r="48">
          <cell r="B48">
            <v>3</v>
          </cell>
          <cell r="C48">
            <v>1</v>
          </cell>
          <cell r="D48">
            <v>0</v>
          </cell>
          <cell r="E48">
            <v>4</v>
          </cell>
          <cell r="F48">
            <v>0</v>
          </cell>
          <cell r="G48">
            <v>97172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4</v>
          </cell>
        </row>
        <row r="49">
          <cell r="B49">
            <v>5</v>
          </cell>
          <cell r="C49">
            <v>1</v>
          </cell>
          <cell r="D49">
            <v>0</v>
          </cell>
          <cell r="E49">
            <v>6</v>
          </cell>
          <cell r="F49">
            <v>0</v>
          </cell>
          <cell r="G49">
            <v>341734</v>
          </cell>
          <cell r="I49">
            <v>6</v>
          </cell>
          <cell r="J49">
            <v>8</v>
          </cell>
          <cell r="K49">
            <v>0</v>
          </cell>
          <cell r="L49">
            <v>1</v>
          </cell>
          <cell r="M49">
            <v>7</v>
          </cell>
        </row>
        <row r="50">
          <cell r="B50">
            <v>4</v>
          </cell>
          <cell r="C50">
            <v>2</v>
          </cell>
          <cell r="D50">
            <v>0</v>
          </cell>
          <cell r="E50">
            <v>6</v>
          </cell>
          <cell r="F50">
            <v>0</v>
          </cell>
          <cell r="G50">
            <v>266511</v>
          </cell>
          <cell r="H50">
            <v>1</v>
          </cell>
          <cell r="I50">
            <v>5</v>
          </cell>
          <cell r="J50">
            <v>8</v>
          </cell>
          <cell r="K50">
            <v>0</v>
          </cell>
          <cell r="L50">
            <v>0</v>
          </cell>
          <cell r="M50">
            <v>8</v>
          </cell>
        </row>
        <row r="51">
          <cell r="B51">
            <v>2</v>
          </cell>
          <cell r="C51">
            <v>1</v>
          </cell>
          <cell r="D51">
            <v>0</v>
          </cell>
          <cell r="E51">
            <v>3</v>
          </cell>
          <cell r="F51">
            <v>0</v>
          </cell>
          <cell r="G51">
            <v>103156</v>
          </cell>
          <cell r="I51">
            <v>3</v>
          </cell>
          <cell r="J51">
            <v>3</v>
          </cell>
          <cell r="K51">
            <v>0</v>
          </cell>
          <cell r="L51">
            <v>0</v>
          </cell>
          <cell r="M51">
            <v>3</v>
          </cell>
        </row>
        <row r="52">
          <cell r="B52">
            <v>6</v>
          </cell>
          <cell r="C52">
            <v>3</v>
          </cell>
          <cell r="D52">
            <v>0</v>
          </cell>
          <cell r="E52">
            <v>9</v>
          </cell>
          <cell r="F52">
            <v>0</v>
          </cell>
          <cell r="G52">
            <v>309044</v>
          </cell>
          <cell r="I52">
            <v>9</v>
          </cell>
          <cell r="J52">
            <v>9</v>
          </cell>
          <cell r="K52">
            <v>0</v>
          </cell>
          <cell r="L52">
            <v>0</v>
          </cell>
          <cell r="M52">
            <v>9</v>
          </cell>
        </row>
        <row r="54">
          <cell r="B54">
            <v>5</v>
          </cell>
          <cell r="C54">
            <v>1</v>
          </cell>
          <cell r="D54">
            <v>0</v>
          </cell>
          <cell r="E54">
            <v>6</v>
          </cell>
          <cell r="F54">
            <v>0</v>
          </cell>
          <cell r="G54">
            <v>302896</v>
          </cell>
          <cell r="I54">
            <v>6</v>
          </cell>
          <cell r="J54">
            <v>9</v>
          </cell>
          <cell r="K54">
            <v>2</v>
          </cell>
          <cell r="L54">
            <v>1</v>
          </cell>
          <cell r="M54">
            <v>6</v>
          </cell>
        </row>
        <row r="55">
          <cell r="B55">
            <v>5</v>
          </cell>
          <cell r="C55">
            <v>0</v>
          </cell>
          <cell r="D55">
            <v>0</v>
          </cell>
          <cell r="E55">
            <v>5</v>
          </cell>
          <cell r="F55">
            <v>0</v>
          </cell>
          <cell r="G55">
            <v>264878</v>
          </cell>
          <cell r="I55">
            <v>5</v>
          </cell>
          <cell r="J55">
            <v>7</v>
          </cell>
          <cell r="K55">
            <v>1</v>
          </cell>
          <cell r="L55">
            <v>0</v>
          </cell>
          <cell r="M55">
            <v>6</v>
          </cell>
        </row>
        <row r="56">
          <cell r="B56">
            <v>4</v>
          </cell>
          <cell r="C56">
            <v>1</v>
          </cell>
          <cell r="D56">
            <v>0</v>
          </cell>
          <cell r="E56">
            <v>5</v>
          </cell>
          <cell r="F56">
            <v>0</v>
          </cell>
          <cell r="G56">
            <v>259843</v>
          </cell>
          <cell r="H56">
            <v>1</v>
          </cell>
          <cell r="I56">
            <v>4</v>
          </cell>
          <cell r="J56">
            <v>5</v>
          </cell>
          <cell r="K56">
            <v>0</v>
          </cell>
          <cell r="L56">
            <v>0</v>
          </cell>
          <cell r="M56">
            <v>5</v>
          </cell>
        </row>
        <row r="57">
          <cell r="B57">
            <v>5</v>
          </cell>
          <cell r="C57">
            <v>5</v>
          </cell>
          <cell r="D57">
            <v>0</v>
          </cell>
          <cell r="E57">
            <v>10</v>
          </cell>
          <cell r="F57">
            <v>0</v>
          </cell>
          <cell r="G57">
            <v>257625</v>
          </cell>
          <cell r="H57">
            <v>3</v>
          </cell>
          <cell r="I57">
            <v>7</v>
          </cell>
          <cell r="J57">
            <v>9</v>
          </cell>
          <cell r="K57">
            <v>0</v>
          </cell>
          <cell r="L57">
            <v>1</v>
          </cell>
          <cell r="M57">
            <v>8</v>
          </cell>
        </row>
        <row r="58">
          <cell r="B58">
            <v>7</v>
          </cell>
          <cell r="C58">
            <v>1</v>
          </cell>
          <cell r="D58">
            <v>1</v>
          </cell>
          <cell r="E58">
            <v>9</v>
          </cell>
          <cell r="F58">
            <v>1099</v>
          </cell>
          <cell r="G58">
            <v>318873</v>
          </cell>
          <cell r="I58">
            <v>9</v>
          </cell>
          <cell r="J58">
            <v>13</v>
          </cell>
          <cell r="K58">
            <v>2</v>
          </cell>
          <cell r="L58">
            <v>0</v>
          </cell>
          <cell r="M58">
            <v>11</v>
          </cell>
        </row>
        <row r="59">
          <cell r="B59">
            <v>2</v>
          </cell>
          <cell r="C59">
            <v>4</v>
          </cell>
          <cell r="D59">
            <v>0</v>
          </cell>
          <cell r="E59">
            <v>6</v>
          </cell>
          <cell r="F59">
            <v>0</v>
          </cell>
          <cell r="G59">
            <v>135402</v>
          </cell>
          <cell r="I59">
            <v>6</v>
          </cell>
          <cell r="J59">
            <v>10</v>
          </cell>
          <cell r="K59">
            <v>1</v>
          </cell>
          <cell r="L59">
            <v>1</v>
          </cell>
          <cell r="M59">
            <v>8</v>
          </cell>
        </row>
        <row r="60">
          <cell r="B60">
            <v>3</v>
          </cell>
          <cell r="C60">
            <v>0</v>
          </cell>
          <cell r="D60">
            <v>0</v>
          </cell>
          <cell r="E60">
            <v>3</v>
          </cell>
          <cell r="F60">
            <v>0</v>
          </cell>
          <cell r="G60">
            <v>117744</v>
          </cell>
          <cell r="H60">
            <v>1</v>
          </cell>
          <cell r="I60">
            <v>2</v>
          </cell>
          <cell r="J60">
            <v>4</v>
          </cell>
          <cell r="K60">
            <v>0</v>
          </cell>
          <cell r="L60">
            <v>0</v>
          </cell>
          <cell r="M60">
            <v>4</v>
          </cell>
        </row>
        <row r="61">
          <cell r="B61">
            <v>5</v>
          </cell>
          <cell r="C61">
            <v>2</v>
          </cell>
          <cell r="D61">
            <v>0</v>
          </cell>
          <cell r="E61">
            <v>7</v>
          </cell>
          <cell r="F61">
            <v>0</v>
          </cell>
          <cell r="G61">
            <v>404735</v>
          </cell>
          <cell r="H61">
            <v>2</v>
          </cell>
          <cell r="I61">
            <v>5</v>
          </cell>
          <cell r="J61">
            <v>6</v>
          </cell>
          <cell r="K61">
            <v>1</v>
          </cell>
          <cell r="L61">
            <v>0</v>
          </cell>
          <cell r="M61">
            <v>5</v>
          </cell>
        </row>
        <row r="65">
          <cell r="B65">
            <v>1</v>
          </cell>
          <cell r="C65">
            <v>0</v>
          </cell>
          <cell r="D65">
            <v>0</v>
          </cell>
          <cell r="E65">
            <v>1</v>
          </cell>
          <cell r="F65">
            <v>0</v>
          </cell>
          <cell r="G65">
            <v>60576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1</v>
          </cell>
        </row>
        <row r="66">
          <cell r="B66">
            <v>2</v>
          </cell>
          <cell r="C66">
            <v>0</v>
          </cell>
          <cell r="D66">
            <v>0</v>
          </cell>
          <cell r="E66">
            <v>2</v>
          </cell>
          <cell r="F66">
            <v>0</v>
          </cell>
          <cell r="G66">
            <v>81810</v>
          </cell>
          <cell r="I66">
            <v>2</v>
          </cell>
          <cell r="J66">
            <v>2</v>
          </cell>
          <cell r="K66">
            <v>0</v>
          </cell>
          <cell r="L66">
            <v>0</v>
          </cell>
          <cell r="M66">
            <v>2</v>
          </cell>
        </row>
        <row r="67">
          <cell r="B67">
            <v>1</v>
          </cell>
          <cell r="C67">
            <v>0</v>
          </cell>
          <cell r="D67">
            <v>0</v>
          </cell>
          <cell r="E67">
            <v>1</v>
          </cell>
          <cell r="F67">
            <v>0</v>
          </cell>
          <cell r="G67">
            <v>60740</v>
          </cell>
          <cell r="I67">
            <v>1</v>
          </cell>
          <cell r="J67">
            <v>2</v>
          </cell>
          <cell r="K67">
            <v>1</v>
          </cell>
          <cell r="L67">
            <v>0</v>
          </cell>
          <cell r="M67">
            <v>1</v>
          </cell>
        </row>
        <row r="69">
          <cell r="B69">
            <v>150</v>
          </cell>
          <cell r="C69">
            <v>50</v>
          </cell>
          <cell r="D69">
            <v>2</v>
          </cell>
          <cell r="E69">
            <v>202</v>
          </cell>
          <cell r="F69">
            <v>2198</v>
          </cell>
          <cell r="G69">
            <v>7995184</v>
          </cell>
          <cell r="H69">
            <v>17</v>
          </cell>
          <cell r="I69">
            <v>185</v>
          </cell>
          <cell r="J69">
            <v>233</v>
          </cell>
          <cell r="K69">
            <v>15</v>
          </cell>
          <cell r="L69">
            <v>9</v>
          </cell>
          <cell r="M69">
            <v>210</v>
          </cell>
        </row>
      </sheetData>
      <sheetData sheetId="2">
        <row r="7">
          <cell r="B7">
            <v>1</v>
          </cell>
          <cell r="C7">
            <v>1</v>
          </cell>
          <cell r="D7">
            <v>0</v>
          </cell>
          <cell r="E7">
            <v>2</v>
          </cell>
          <cell r="F7">
            <v>0</v>
          </cell>
          <cell r="G7">
            <v>66802</v>
          </cell>
          <cell r="I7">
            <v>2</v>
          </cell>
          <cell r="J7">
            <v>3</v>
          </cell>
          <cell r="K7">
            <v>1</v>
          </cell>
          <cell r="L7">
            <v>0</v>
          </cell>
          <cell r="M7">
            <v>2</v>
          </cell>
        </row>
        <row r="11">
          <cell r="B11">
            <v>3</v>
          </cell>
          <cell r="C11">
            <v>2</v>
          </cell>
          <cell r="D11">
            <v>1</v>
          </cell>
          <cell r="E11">
            <v>6</v>
          </cell>
          <cell r="F11">
            <v>1099</v>
          </cell>
          <cell r="G11">
            <v>128449</v>
          </cell>
          <cell r="I11">
            <v>6</v>
          </cell>
          <cell r="J11">
            <v>8</v>
          </cell>
          <cell r="K11">
            <v>1</v>
          </cell>
          <cell r="L11">
            <v>0</v>
          </cell>
          <cell r="M11">
            <v>7</v>
          </cell>
        </row>
        <row r="12">
          <cell r="B12">
            <v>5</v>
          </cell>
          <cell r="C12">
            <v>0</v>
          </cell>
          <cell r="D12">
            <v>0</v>
          </cell>
          <cell r="E12">
            <v>5</v>
          </cell>
          <cell r="F12">
            <v>0</v>
          </cell>
          <cell r="G12">
            <v>260254</v>
          </cell>
          <cell r="I12">
            <v>5</v>
          </cell>
          <cell r="J12">
            <v>5</v>
          </cell>
          <cell r="K12">
            <v>0</v>
          </cell>
          <cell r="L12">
            <v>0</v>
          </cell>
          <cell r="M12">
            <v>5</v>
          </cell>
        </row>
        <row r="13">
          <cell r="B13">
            <v>2</v>
          </cell>
          <cell r="C13">
            <v>2</v>
          </cell>
          <cell r="D13">
            <v>0</v>
          </cell>
          <cell r="E13">
            <v>4</v>
          </cell>
          <cell r="F13">
            <v>0</v>
          </cell>
          <cell r="G13">
            <v>93630</v>
          </cell>
          <cell r="I13">
            <v>4</v>
          </cell>
          <cell r="J13">
            <v>4</v>
          </cell>
          <cell r="K13">
            <v>0</v>
          </cell>
          <cell r="L13">
            <v>0</v>
          </cell>
          <cell r="M13">
            <v>4</v>
          </cell>
        </row>
        <row r="14">
          <cell r="B14">
            <v>2</v>
          </cell>
          <cell r="C14">
            <v>0</v>
          </cell>
          <cell r="D14">
            <v>0</v>
          </cell>
          <cell r="E14">
            <v>2</v>
          </cell>
          <cell r="F14">
            <v>0</v>
          </cell>
          <cell r="G14">
            <v>65441</v>
          </cell>
          <cell r="I14">
            <v>2</v>
          </cell>
          <cell r="J14">
            <v>2</v>
          </cell>
          <cell r="K14">
            <v>0</v>
          </cell>
          <cell r="L14">
            <v>0</v>
          </cell>
          <cell r="M14">
            <v>2</v>
          </cell>
        </row>
        <row r="15">
          <cell r="B15">
            <v>1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81454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  <cell r="M15">
            <v>1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1</v>
          </cell>
          <cell r="F16">
            <v>0</v>
          </cell>
          <cell r="G16">
            <v>3739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1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1</v>
          </cell>
          <cell r="F18">
            <v>0</v>
          </cell>
          <cell r="G18">
            <v>4450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1</v>
          </cell>
        </row>
        <row r="19">
          <cell r="B19">
            <v>1</v>
          </cell>
          <cell r="C19">
            <v>1</v>
          </cell>
          <cell r="D19">
            <v>1</v>
          </cell>
          <cell r="E19">
            <v>3</v>
          </cell>
          <cell r="F19">
            <v>1019</v>
          </cell>
          <cell r="G19">
            <v>101999</v>
          </cell>
          <cell r="H19">
            <v>1</v>
          </cell>
          <cell r="I19">
            <v>2</v>
          </cell>
          <cell r="J19">
            <v>2</v>
          </cell>
          <cell r="K19">
            <v>0</v>
          </cell>
          <cell r="L19">
            <v>0</v>
          </cell>
          <cell r="M19">
            <v>2</v>
          </cell>
        </row>
        <row r="20">
          <cell r="B20">
            <v>1</v>
          </cell>
          <cell r="C20">
            <v>0</v>
          </cell>
          <cell r="D20">
            <v>0</v>
          </cell>
          <cell r="E20">
            <v>1</v>
          </cell>
          <cell r="F20">
            <v>0</v>
          </cell>
          <cell r="G20">
            <v>8409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1</v>
          </cell>
        </row>
        <row r="22">
          <cell r="B22">
            <v>2</v>
          </cell>
          <cell r="C22">
            <v>0</v>
          </cell>
          <cell r="D22">
            <v>0</v>
          </cell>
          <cell r="E22">
            <v>2</v>
          </cell>
          <cell r="F22">
            <v>0</v>
          </cell>
          <cell r="G22">
            <v>121078</v>
          </cell>
          <cell r="I22">
            <v>2</v>
          </cell>
          <cell r="J22">
            <v>3</v>
          </cell>
          <cell r="K22">
            <v>0</v>
          </cell>
          <cell r="L22">
            <v>0</v>
          </cell>
          <cell r="M22">
            <v>3</v>
          </cell>
        </row>
        <row r="23">
          <cell r="B23">
            <v>1</v>
          </cell>
          <cell r="C23">
            <v>2</v>
          </cell>
          <cell r="D23">
            <v>0</v>
          </cell>
          <cell r="E23">
            <v>3</v>
          </cell>
          <cell r="F23">
            <v>0</v>
          </cell>
          <cell r="G23">
            <v>40774</v>
          </cell>
          <cell r="I23">
            <v>3</v>
          </cell>
          <cell r="J23">
            <v>3</v>
          </cell>
          <cell r="K23">
            <v>0</v>
          </cell>
          <cell r="L23">
            <v>0</v>
          </cell>
          <cell r="M23">
            <v>3</v>
          </cell>
        </row>
        <row r="24">
          <cell r="B24">
            <v>0</v>
          </cell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3827</v>
          </cell>
          <cell r="I24">
            <v>1</v>
          </cell>
          <cell r="J24">
            <v>1</v>
          </cell>
          <cell r="K24">
            <v>0</v>
          </cell>
          <cell r="L24">
            <v>0</v>
          </cell>
          <cell r="M24">
            <v>1</v>
          </cell>
        </row>
        <row r="28">
          <cell r="B28">
            <v>1</v>
          </cell>
          <cell r="C28">
            <v>0</v>
          </cell>
          <cell r="D28">
            <v>0</v>
          </cell>
          <cell r="E28">
            <v>1</v>
          </cell>
          <cell r="F28">
            <v>0</v>
          </cell>
          <cell r="G28">
            <v>66211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1</v>
          </cell>
        </row>
        <row r="31">
          <cell r="B31">
            <v>0</v>
          </cell>
          <cell r="C31">
            <v>1</v>
          </cell>
          <cell r="D31">
            <v>0</v>
          </cell>
          <cell r="E31">
            <v>1</v>
          </cell>
          <cell r="F31">
            <v>0</v>
          </cell>
          <cell r="G31">
            <v>5105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2</v>
          </cell>
          <cell r="C32">
            <v>2</v>
          </cell>
          <cell r="D32">
            <v>0</v>
          </cell>
          <cell r="E32">
            <v>4</v>
          </cell>
          <cell r="F32">
            <v>0</v>
          </cell>
          <cell r="G32">
            <v>94409</v>
          </cell>
          <cell r="I32">
            <v>4</v>
          </cell>
          <cell r="J32">
            <v>6</v>
          </cell>
          <cell r="K32">
            <v>0</v>
          </cell>
          <cell r="L32">
            <v>0</v>
          </cell>
          <cell r="M32">
            <v>6</v>
          </cell>
        </row>
        <row r="33">
          <cell r="B33">
            <v>4</v>
          </cell>
          <cell r="C33">
            <v>3</v>
          </cell>
          <cell r="D33">
            <v>0</v>
          </cell>
          <cell r="E33">
            <v>7</v>
          </cell>
          <cell r="F33">
            <v>0</v>
          </cell>
          <cell r="G33">
            <v>212161</v>
          </cell>
          <cell r="I33">
            <v>7</v>
          </cell>
          <cell r="J33">
            <v>8</v>
          </cell>
          <cell r="K33">
            <v>1</v>
          </cell>
          <cell r="L33">
            <v>0</v>
          </cell>
          <cell r="M33">
            <v>7</v>
          </cell>
        </row>
        <row r="34">
          <cell r="B34">
            <v>9</v>
          </cell>
          <cell r="C34">
            <v>4</v>
          </cell>
          <cell r="D34">
            <v>0</v>
          </cell>
          <cell r="E34">
            <v>13</v>
          </cell>
          <cell r="F34">
            <v>0</v>
          </cell>
          <cell r="G34">
            <v>381602</v>
          </cell>
          <cell r="I34">
            <v>13</v>
          </cell>
          <cell r="J34">
            <v>13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6</v>
          </cell>
          <cell r="C35">
            <v>0</v>
          </cell>
          <cell r="D35">
            <v>1</v>
          </cell>
          <cell r="E35">
            <v>7</v>
          </cell>
          <cell r="F35">
            <v>1138</v>
          </cell>
          <cell r="G35">
            <v>276295</v>
          </cell>
          <cell r="H35">
            <v>2</v>
          </cell>
          <cell r="I35">
            <v>5</v>
          </cell>
          <cell r="J35">
            <v>6</v>
          </cell>
          <cell r="K35">
            <v>0</v>
          </cell>
          <cell r="L35">
            <v>1</v>
          </cell>
          <cell r="M35">
            <v>5</v>
          </cell>
        </row>
        <row r="37">
          <cell r="B37">
            <v>5</v>
          </cell>
          <cell r="C37">
            <v>4</v>
          </cell>
          <cell r="D37">
            <v>0</v>
          </cell>
          <cell r="E37">
            <v>9</v>
          </cell>
          <cell r="F37">
            <v>0</v>
          </cell>
          <cell r="G37">
            <v>361038</v>
          </cell>
          <cell r="I37">
            <v>9</v>
          </cell>
          <cell r="J37">
            <v>10</v>
          </cell>
          <cell r="K37">
            <v>0</v>
          </cell>
          <cell r="L37">
            <v>0</v>
          </cell>
          <cell r="M37">
            <v>10</v>
          </cell>
        </row>
        <row r="38">
          <cell r="B38">
            <v>5</v>
          </cell>
          <cell r="C38">
            <v>2</v>
          </cell>
          <cell r="D38">
            <v>0</v>
          </cell>
          <cell r="E38">
            <v>7</v>
          </cell>
          <cell r="F38">
            <v>0</v>
          </cell>
          <cell r="G38">
            <v>257073</v>
          </cell>
          <cell r="I38">
            <v>7</v>
          </cell>
          <cell r="J38">
            <v>11</v>
          </cell>
          <cell r="K38">
            <v>1</v>
          </cell>
          <cell r="L38">
            <v>0</v>
          </cell>
          <cell r="M38">
            <v>10</v>
          </cell>
        </row>
        <row r="39">
          <cell r="B39">
            <v>6</v>
          </cell>
          <cell r="C39">
            <v>1</v>
          </cell>
          <cell r="D39">
            <v>0</v>
          </cell>
          <cell r="E39">
            <v>7</v>
          </cell>
          <cell r="F39">
            <v>0</v>
          </cell>
          <cell r="G39">
            <v>230868</v>
          </cell>
          <cell r="I39">
            <v>7</v>
          </cell>
          <cell r="J39">
            <v>7</v>
          </cell>
          <cell r="K39">
            <v>0</v>
          </cell>
          <cell r="L39">
            <v>0</v>
          </cell>
          <cell r="M39">
            <v>7</v>
          </cell>
        </row>
        <row r="40">
          <cell r="B40">
            <v>3</v>
          </cell>
          <cell r="C40">
            <v>1</v>
          </cell>
          <cell r="D40">
            <v>0</v>
          </cell>
          <cell r="E40">
            <v>4</v>
          </cell>
          <cell r="F40">
            <v>0</v>
          </cell>
          <cell r="G40">
            <v>217015</v>
          </cell>
          <cell r="I40">
            <v>4</v>
          </cell>
          <cell r="J40">
            <v>4</v>
          </cell>
          <cell r="K40">
            <v>0</v>
          </cell>
          <cell r="L40">
            <v>0</v>
          </cell>
          <cell r="M40">
            <v>4</v>
          </cell>
        </row>
        <row r="41">
          <cell r="B41">
            <v>3</v>
          </cell>
          <cell r="C41">
            <v>1</v>
          </cell>
          <cell r="D41">
            <v>0</v>
          </cell>
          <cell r="E41">
            <v>4</v>
          </cell>
          <cell r="F41">
            <v>0</v>
          </cell>
          <cell r="G41">
            <v>184584</v>
          </cell>
          <cell r="I41">
            <v>4</v>
          </cell>
          <cell r="J41">
            <v>4</v>
          </cell>
          <cell r="K41">
            <v>0</v>
          </cell>
          <cell r="L41">
            <v>0</v>
          </cell>
          <cell r="M41">
            <v>4</v>
          </cell>
        </row>
        <row r="43">
          <cell r="B43">
            <v>3</v>
          </cell>
          <cell r="C43">
            <v>0</v>
          </cell>
          <cell r="D43">
            <v>0</v>
          </cell>
          <cell r="E43">
            <v>3</v>
          </cell>
          <cell r="F43">
            <v>0</v>
          </cell>
          <cell r="G43">
            <v>191377</v>
          </cell>
          <cell r="I43">
            <v>3</v>
          </cell>
          <cell r="J43">
            <v>3</v>
          </cell>
          <cell r="K43">
            <v>0</v>
          </cell>
          <cell r="L43">
            <v>0</v>
          </cell>
          <cell r="M43">
            <v>3</v>
          </cell>
        </row>
        <row r="44">
          <cell r="B44">
            <v>9</v>
          </cell>
          <cell r="C44">
            <v>2</v>
          </cell>
          <cell r="D44">
            <v>0</v>
          </cell>
          <cell r="E44">
            <v>11</v>
          </cell>
          <cell r="F44">
            <v>0</v>
          </cell>
          <cell r="G44">
            <v>474831</v>
          </cell>
          <cell r="H44">
            <v>1</v>
          </cell>
          <cell r="I44">
            <v>10</v>
          </cell>
          <cell r="J44">
            <v>13</v>
          </cell>
          <cell r="K44">
            <v>0</v>
          </cell>
          <cell r="L44">
            <v>1</v>
          </cell>
          <cell r="M44">
            <v>12</v>
          </cell>
        </row>
        <row r="46">
          <cell r="B46">
            <v>1</v>
          </cell>
          <cell r="C46">
            <v>0</v>
          </cell>
          <cell r="D46">
            <v>0</v>
          </cell>
          <cell r="E46">
            <v>1</v>
          </cell>
          <cell r="F46">
            <v>0</v>
          </cell>
          <cell r="G46">
            <v>91577</v>
          </cell>
          <cell r="I46">
            <v>1</v>
          </cell>
          <cell r="J46">
            <v>2</v>
          </cell>
          <cell r="K46">
            <v>0</v>
          </cell>
          <cell r="L46">
            <v>1</v>
          </cell>
          <cell r="M46">
            <v>1</v>
          </cell>
        </row>
        <row r="47">
          <cell r="B47">
            <v>1</v>
          </cell>
          <cell r="C47">
            <v>0</v>
          </cell>
          <cell r="D47">
            <v>0</v>
          </cell>
          <cell r="E47">
            <v>1</v>
          </cell>
          <cell r="F47">
            <v>0</v>
          </cell>
          <cell r="G47">
            <v>41061</v>
          </cell>
          <cell r="I47">
            <v>1</v>
          </cell>
          <cell r="J47">
            <v>2</v>
          </cell>
          <cell r="K47">
            <v>0</v>
          </cell>
          <cell r="L47">
            <v>1</v>
          </cell>
          <cell r="M47">
            <v>1</v>
          </cell>
        </row>
        <row r="48">
          <cell r="B48">
            <v>9</v>
          </cell>
          <cell r="C48">
            <v>1</v>
          </cell>
          <cell r="D48">
            <v>0</v>
          </cell>
          <cell r="E48">
            <v>10</v>
          </cell>
          <cell r="F48">
            <v>0</v>
          </cell>
          <cell r="G48">
            <v>354093</v>
          </cell>
          <cell r="H48">
            <v>2</v>
          </cell>
          <cell r="I48">
            <v>8</v>
          </cell>
          <cell r="J48">
            <v>9</v>
          </cell>
          <cell r="K48">
            <v>0</v>
          </cell>
          <cell r="L48">
            <v>1</v>
          </cell>
          <cell r="M48">
            <v>8</v>
          </cell>
        </row>
        <row r="49">
          <cell r="B49">
            <v>4</v>
          </cell>
          <cell r="C49">
            <v>0</v>
          </cell>
          <cell r="D49">
            <v>0</v>
          </cell>
          <cell r="E49">
            <v>4</v>
          </cell>
          <cell r="F49">
            <v>0</v>
          </cell>
          <cell r="G49">
            <v>153630</v>
          </cell>
          <cell r="I49">
            <v>4</v>
          </cell>
          <cell r="J49">
            <v>5</v>
          </cell>
          <cell r="K49">
            <v>0</v>
          </cell>
          <cell r="L49">
            <v>0</v>
          </cell>
          <cell r="M49">
            <v>5</v>
          </cell>
        </row>
        <row r="50">
          <cell r="B50">
            <v>3</v>
          </cell>
          <cell r="C50">
            <v>1</v>
          </cell>
          <cell r="D50">
            <v>0</v>
          </cell>
          <cell r="E50">
            <v>4</v>
          </cell>
          <cell r="F50">
            <v>0</v>
          </cell>
          <cell r="G50">
            <v>146713</v>
          </cell>
          <cell r="H50">
            <v>1</v>
          </cell>
          <cell r="I50">
            <v>3</v>
          </cell>
          <cell r="J50">
            <v>5</v>
          </cell>
          <cell r="K50">
            <v>0</v>
          </cell>
          <cell r="L50">
            <v>0</v>
          </cell>
          <cell r="M50">
            <v>5</v>
          </cell>
        </row>
        <row r="51">
          <cell r="B51">
            <v>1</v>
          </cell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36614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1</v>
          </cell>
        </row>
        <row r="52">
          <cell r="B52">
            <v>4</v>
          </cell>
          <cell r="C52">
            <v>1</v>
          </cell>
          <cell r="D52">
            <v>0</v>
          </cell>
          <cell r="E52">
            <v>5</v>
          </cell>
          <cell r="F52">
            <v>0</v>
          </cell>
          <cell r="G52">
            <v>178260</v>
          </cell>
          <cell r="I52">
            <v>5</v>
          </cell>
          <cell r="J52">
            <v>10</v>
          </cell>
          <cell r="K52">
            <v>0</v>
          </cell>
          <cell r="L52">
            <v>1</v>
          </cell>
          <cell r="M52">
            <v>9</v>
          </cell>
        </row>
        <row r="54">
          <cell r="B54">
            <v>0</v>
          </cell>
          <cell r="C54">
            <v>1</v>
          </cell>
          <cell r="D54">
            <v>0</v>
          </cell>
          <cell r="E54">
            <v>1</v>
          </cell>
          <cell r="F54">
            <v>0</v>
          </cell>
          <cell r="G54">
            <v>33548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1</v>
          </cell>
        </row>
        <row r="55">
          <cell r="B55">
            <v>7</v>
          </cell>
          <cell r="C55">
            <v>1</v>
          </cell>
          <cell r="D55">
            <v>0</v>
          </cell>
          <cell r="E55">
            <v>8</v>
          </cell>
          <cell r="F55">
            <v>0</v>
          </cell>
          <cell r="G55">
            <v>336439</v>
          </cell>
          <cell r="H55">
            <v>1</v>
          </cell>
          <cell r="I55">
            <v>7</v>
          </cell>
          <cell r="J55">
            <v>8</v>
          </cell>
          <cell r="K55">
            <v>0</v>
          </cell>
          <cell r="L55">
            <v>0</v>
          </cell>
          <cell r="M55">
            <v>8</v>
          </cell>
        </row>
        <row r="56">
          <cell r="B56">
            <v>2</v>
          </cell>
          <cell r="C56">
            <v>0</v>
          </cell>
          <cell r="D56">
            <v>0</v>
          </cell>
          <cell r="E56">
            <v>2</v>
          </cell>
          <cell r="F56">
            <v>0</v>
          </cell>
          <cell r="G56">
            <v>122501</v>
          </cell>
          <cell r="I56">
            <v>2</v>
          </cell>
          <cell r="J56">
            <v>4</v>
          </cell>
          <cell r="K56">
            <v>0</v>
          </cell>
          <cell r="L56">
            <v>0</v>
          </cell>
          <cell r="M56">
            <v>4</v>
          </cell>
        </row>
        <row r="57">
          <cell r="B57">
            <v>4</v>
          </cell>
          <cell r="C57">
            <v>2</v>
          </cell>
          <cell r="D57">
            <v>0</v>
          </cell>
          <cell r="E57">
            <v>6</v>
          </cell>
          <cell r="F57">
            <v>0</v>
          </cell>
          <cell r="G57">
            <v>253772</v>
          </cell>
          <cell r="I57">
            <v>6</v>
          </cell>
          <cell r="J57">
            <v>7</v>
          </cell>
          <cell r="K57">
            <v>0</v>
          </cell>
          <cell r="L57">
            <v>0</v>
          </cell>
          <cell r="M57">
            <v>7</v>
          </cell>
        </row>
        <row r="58">
          <cell r="B58">
            <v>7</v>
          </cell>
          <cell r="C58">
            <v>7</v>
          </cell>
          <cell r="D58">
            <v>0</v>
          </cell>
          <cell r="E58">
            <v>14</v>
          </cell>
          <cell r="F58">
            <v>0</v>
          </cell>
          <cell r="G58">
            <v>329284</v>
          </cell>
          <cell r="H58">
            <v>1</v>
          </cell>
          <cell r="I58">
            <v>13</v>
          </cell>
          <cell r="J58">
            <v>14</v>
          </cell>
          <cell r="K58">
            <v>0</v>
          </cell>
          <cell r="L58">
            <v>1</v>
          </cell>
          <cell r="M58">
            <v>14</v>
          </cell>
        </row>
        <row r="59">
          <cell r="B59">
            <v>5</v>
          </cell>
          <cell r="C59">
            <v>2</v>
          </cell>
          <cell r="D59">
            <v>0</v>
          </cell>
          <cell r="E59">
            <v>7</v>
          </cell>
          <cell r="F59">
            <v>0</v>
          </cell>
          <cell r="G59">
            <v>190339</v>
          </cell>
          <cell r="I59">
            <v>7</v>
          </cell>
          <cell r="J59">
            <v>9</v>
          </cell>
          <cell r="K59">
            <v>0</v>
          </cell>
          <cell r="L59">
            <v>0</v>
          </cell>
          <cell r="M59">
            <v>9</v>
          </cell>
        </row>
        <row r="60">
          <cell r="B60">
            <v>7</v>
          </cell>
          <cell r="C60">
            <v>2</v>
          </cell>
          <cell r="D60">
            <v>0</v>
          </cell>
          <cell r="E60">
            <v>9</v>
          </cell>
          <cell r="F60">
            <v>0</v>
          </cell>
          <cell r="G60">
            <v>539424</v>
          </cell>
          <cell r="I60">
            <v>9</v>
          </cell>
          <cell r="J60">
            <v>10</v>
          </cell>
          <cell r="K60">
            <v>0</v>
          </cell>
          <cell r="L60">
            <v>0</v>
          </cell>
          <cell r="M60">
            <v>10</v>
          </cell>
        </row>
        <row r="61">
          <cell r="B61">
            <v>3</v>
          </cell>
          <cell r="C61">
            <v>2</v>
          </cell>
          <cell r="D61">
            <v>0</v>
          </cell>
          <cell r="E61">
            <v>5</v>
          </cell>
          <cell r="F61">
            <v>0</v>
          </cell>
          <cell r="G61">
            <v>161779</v>
          </cell>
          <cell r="I61">
            <v>5</v>
          </cell>
          <cell r="J61">
            <v>8</v>
          </cell>
          <cell r="K61">
            <v>1</v>
          </cell>
          <cell r="L61">
            <v>0</v>
          </cell>
          <cell r="M61">
            <v>7</v>
          </cell>
        </row>
        <row r="65">
          <cell r="B65">
            <v>1</v>
          </cell>
          <cell r="C65">
            <v>0</v>
          </cell>
          <cell r="D65">
            <v>0</v>
          </cell>
          <cell r="E65">
            <v>1</v>
          </cell>
          <cell r="F65">
            <v>0</v>
          </cell>
          <cell r="G65">
            <v>9061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1</v>
          </cell>
        </row>
        <row r="66">
          <cell r="B66">
            <v>0</v>
          </cell>
          <cell r="C66">
            <v>1</v>
          </cell>
          <cell r="D66">
            <v>0</v>
          </cell>
          <cell r="E66">
            <v>1</v>
          </cell>
          <cell r="F66">
            <v>0</v>
          </cell>
          <cell r="G66">
            <v>5281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1</v>
          </cell>
        </row>
        <row r="69">
          <cell r="B69">
            <v>134</v>
          </cell>
          <cell r="C69">
            <v>53</v>
          </cell>
          <cell r="D69">
            <v>3</v>
          </cell>
          <cell r="E69">
            <v>190</v>
          </cell>
          <cell r="F69">
            <v>3256</v>
          </cell>
          <cell r="G69">
            <v>6916251</v>
          </cell>
          <cell r="H69">
            <v>10</v>
          </cell>
          <cell r="I69">
            <v>180</v>
          </cell>
          <cell r="J69">
            <v>218</v>
          </cell>
          <cell r="K69">
            <v>5</v>
          </cell>
          <cell r="L69">
            <v>7</v>
          </cell>
          <cell r="M69">
            <v>207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8"/>
  <sheetViews>
    <sheetView topLeftCell="A27" workbookViewId="0">
      <selection activeCell="U10" sqref="U10"/>
    </sheetView>
  </sheetViews>
  <sheetFormatPr defaultColWidth="13.875" defaultRowHeight="15.75"/>
  <cols>
    <col min="1" max="1" width="5.75" style="10" customWidth="1"/>
    <col min="2" max="2" width="9.75" style="53" bestFit="1" customWidth="1"/>
    <col min="3" max="10" width="7.625" style="10" customWidth="1"/>
    <col min="11" max="11" width="7.5" style="10" customWidth="1"/>
    <col min="12" max="13" width="7.625" style="10" customWidth="1"/>
    <col min="14" max="14" width="13.625" style="54" customWidth="1"/>
    <col min="15" max="15" width="9" style="10" customWidth="1"/>
    <col min="16" max="16" width="12.75" style="10" customWidth="1"/>
    <col min="17" max="17" width="12.75" style="12" customWidth="1"/>
    <col min="18" max="18" width="11.875" style="13" customWidth="1"/>
    <col min="19" max="241" width="9" style="10" customWidth="1"/>
    <col min="242" max="242" width="3.875" style="10" customWidth="1"/>
    <col min="243" max="243" width="2.875" style="10" customWidth="1"/>
    <col min="244" max="244" width="8" style="10" bestFit="1" customWidth="1"/>
    <col min="245" max="245" width="6.125" style="10" customWidth="1"/>
    <col min="246" max="246" width="5.5" style="10" customWidth="1"/>
    <col min="247" max="247" width="6.125" style="10" customWidth="1"/>
    <col min="248" max="248" width="6.375" style="10" customWidth="1"/>
    <col min="249" max="249" width="8" style="10" bestFit="1" customWidth="1"/>
    <col min="250" max="250" width="14.5" style="10" bestFit="1" customWidth="1"/>
    <col min="251" max="251" width="12.125" style="10" customWidth="1"/>
    <col min="252" max="256" width="13.875" style="10"/>
    <col min="257" max="257" width="5.75" style="10" customWidth="1"/>
    <col min="258" max="258" width="9.75" style="10" bestFit="1" customWidth="1"/>
    <col min="259" max="266" width="7.625" style="10" customWidth="1"/>
    <col min="267" max="267" width="7.5" style="10" customWidth="1"/>
    <col min="268" max="269" width="7.625" style="10" customWidth="1"/>
    <col min="270" max="270" width="13.625" style="10" customWidth="1"/>
    <col min="271" max="271" width="9" style="10" customWidth="1"/>
    <col min="272" max="273" width="12.75" style="10" customWidth="1"/>
    <col min="274" max="274" width="11.875" style="10" customWidth="1"/>
    <col min="275" max="497" width="9" style="10" customWidth="1"/>
    <col min="498" max="498" width="3.875" style="10" customWidth="1"/>
    <col min="499" max="499" width="2.875" style="10" customWidth="1"/>
    <col min="500" max="500" width="8" style="10" bestFit="1" customWidth="1"/>
    <col min="501" max="501" width="6.125" style="10" customWidth="1"/>
    <col min="502" max="502" width="5.5" style="10" customWidth="1"/>
    <col min="503" max="503" width="6.125" style="10" customWidth="1"/>
    <col min="504" max="504" width="6.375" style="10" customWidth="1"/>
    <col min="505" max="505" width="8" style="10" bestFit="1" customWidth="1"/>
    <col min="506" max="506" width="14.5" style="10" bestFit="1" customWidth="1"/>
    <col min="507" max="507" width="12.125" style="10" customWidth="1"/>
    <col min="508" max="512" width="13.875" style="10"/>
    <col min="513" max="513" width="5.75" style="10" customWidth="1"/>
    <col min="514" max="514" width="9.75" style="10" bestFit="1" customWidth="1"/>
    <col min="515" max="522" width="7.625" style="10" customWidth="1"/>
    <col min="523" max="523" width="7.5" style="10" customWidth="1"/>
    <col min="524" max="525" width="7.625" style="10" customWidth="1"/>
    <col min="526" max="526" width="13.625" style="10" customWidth="1"/>
    <col min="527" max="527" width="9" style="10" customWidth="1"/>
    <col min="528" max="529" width="12.75" style="10" customWidth="1"/>
    <col min="530" max="530" width="11.875" style="10" customWidth="1"/>
    <col min="531" max="753" width="9" style="10" customWidth="1"/>
    <col min="754" max="754" width="3.875" style="10" customWidth="1"/>
    <col min="755" max="755" width="2.875" style="10" customWidth="1"/>
    <col min="756" max="756" width="8" style="10" bestFit="1" customWidth="1"/>
    <col min="757" max="757" width="6.125" style="10" customWidth="1"/>
    <col min="758" max="758" width="5.5" style="10" customWidth="1"/>
    <col min="759" max="759" width="6.125" style="10" customWidth="1"/>
    <col min="760" max="760" width="6.375" style="10" customWidth="1"/>
    <col min="761" max="761" width="8" style="10" bestFit="1" customWidth="1"/>
    <col min="762" max="762" width="14.5" style="10" bestFit="1" customWidth="1"/>
    <col min="763" max="763" width="12.125" style="10" customWidth="1"/>
    <col min="764" max="768" width="13.875" style="10"/>
    <col min="769" max="769" width="5.75" style="10" customWidth="1"/>
    <col min="770" max="770" width="9.75" style="10" bestFit="1" customWidth="1"/>
    <col min="771" max="778" width="7.625" style="10" customWidth="1"/>
    <col min="779" max="779" width="7.5" style="10" customWidth="1"/>
    <col min="780" max="781" width="7.625" style="10" customWidth="1"/>
    <col min="782" max="782" width="13.625" style="10" customWidth="1"/>
    <col min="783" max="783" width="9" style="10" customWidth="1"/>
    <col min="784" max="785" width="12.75" style="10" customWidth="1"/>
    <col min="786" max="786" width="11.875" style="10" customWidth="1"/>
    <col min="787" max="1009" width="9" style="10" customWidth="1"/>
    <col min="1010" max="1010" width="3.875" style="10" customWidth="1"/>
    <col min="1011" max="1011" width="2.875" style="10" customWidth="1"/>
    <col min="1012" max="1012" width="8" style="10" bestFit="1" customWidth="1"/>
    <col min="1013" max="1013" width="6.125" style="10" customWidth="1"/>
    <col min="1014" max="1014" width="5.5" style="10" customWidth="1"/>
    <col min="1015" max="1015" width="6.125" style="10" customWidth="1"/>
    <col min="1016" max="1016" width="6.375" style="10" customWidth="1"/>
    <col min="1017" max="1017" width="8" style="10" bestFit="1" customWidth="1"/>
    <col min="1018" max="1018" width="14.5" style="10" bestFit="1" customWidth="1"/>
    <col min="1019" max="1019" width="12.125" style="10" customWidth="1"/>
    <col min="1020" max="1024" width="13.875" style="10"/>
    <col min="1025" max="1025" width="5.75" style="10" customWidth="1"/>
    <col min="1026" max="1026" width="9.75" style="10" bestFit="1" customWidth="1"/>
    <col min="1027" max="1034" width="7.625" style="10" customWidth="1"/>
    <col min="1035" max="1035" width="7.5" style="10" customWidth="1"/>
    <col min="1036" max="1037" width="7.625" style="10" customWidth="1"/>
    <col min="1038" max="1038" width="13.625" style="10" customWidth="1"/>
    <col min="1039" max="1039" width="9" style="10" customWidth="1"/>
    <col min="1040" max="1041" width="12.75" style="10" customWidth="1"/>
    <col min="1042" max="1042" width="11.875" style="10" customWidth="1"/>
    <col min="1043" max="1265" width="9" style="10" customWidth="1"/>
    <col min="1266" max="1266" width="3.875" style="10" customWidth="1"/>
    <col min="1267" max="1267" width="2.875" style="10" customWidth="1"/>
    <col min="1268" max="1268" width="8" style="10" bestFit="1" customWidth="1"/>
    <col min="1269" max="1269" width="6.125" style="10" customWidth="1"/>
    <col min="1270" max="1270" width="5.5" style="10" customWidth="1"/>
    <col min="1271" max="1271" width="6.125" style="10" customWidth="1"/>
    <col min="1272" max="1272" width="6.375" style="10" customWidth="1"/>
    <col min="1273" max="1273" width="8" style="10" bestFit="1" customWidth="1"/>
    <col min="1274" max="1274" width="14.5" style="10" bestFit="1" customWidth="1"/>
    <col min="1275" max="1275" width="12.125" style="10" customWidth="1"/>
    <col min="1276" max="1280" width="13.875" style="10"/>
    <col min="1281" max="1281" width="5.75" style="10" customWidth="1"/>
    <col min="1282" max="1282" width="9.75" style="10" bestFit="1" customWidth="1"/>
    <col min="1283" max="1290" width="7.625" style="10" customWidth="1"/>
    <col min="1291" max="1291" width="7.5" style="10" customWidth="1"/>
    <col min="1292" max="1293" width="7.625" style="10" customWidth="1"/>
    <col min="1294" max="1294" width="13.625" style="10" customWidth="1"/>
    <col min="1295" max="1295" width="9" style="10" customWidth="1"/>
    <col min="1296" max="1297" width="12.75" style="10" customWidth="1"/>
    <col min="1298" max="1298" width="11.875" style="10" customWidth="1"/>
    <col min="1299" max="1521" width="9" style="10" customWidth="1"/>
    <col min="1522" max="1522" width="3.875" style="10" customWidth="1"/>
    <col min="1523" max="1523" width="2.875" style="10" customWidth="1"/>
    <col min="1524" max="1524" width="8" style="10" bestFit="1" customWidth="1"/>
    <col min="1525" max="1525" width="6.125" style="10" customWidth="1"/>
    <col min="1526" max="1526" width="5.5" style="10" customWidth="1"/>
    <col min="1527" max="1527" width="6.125" style="10" customWidth="1"/>
    <col min="1528" max="1528" width="6.375" style="10" customWidth="1"/>
    <col min="1529" max="1529" width="8" style="10" bestFit="1" customWidth="1"/>
    <col min="1530" max="1530" width="14.5" style="10" bestFit="1" customWidth="1"/>
    <col min="1531" max="1531" width="12.125" style="10" customWidth="1"/>
    <col min="1532" max="1536" width="13.875" style="10"/>
    <col min="1537" max="1537" width="5.75" style="10" customWidth="1"/>
    <col min="1538" max="1538" width="9.75" style="10" bestFit="1" customWidth="1"/>
    <col min="1539" max="1546" width="7.625" style="10" customWidth="1"/>
    <col min="1547" max="1547" width="7.5" style="10" customWidth="1"/>
    <col min="1548" max="1549" width="7.625" style="10" customWidth="1"/>
    <col min="1550" max="1550" width="13.625" style="10" customWidth="1"/>
    <col min="1551" max="1551" width="9" style="10" customWidth="1"/>
    <col min="1552" max="1553" width="12.75" style="10" customWidth="1"/>
    <col min="1554" max="1554" width="11.875" style="10" customWidth="1"/>
    <col min="1555" max="1777" width="9" style="10" customWidth="1"/>
    <col min="1778" max="1778" width="3.875" style="10" customWidth="1"/>
    <col min="1779" max="1779" width="2.875" style="10" customWidth="1"/>
    <col min="1780" max="1780" width="8" style="10" bestFit="1" customWidth="1"/>
    <col min="1781" max="1781" width="6.125" style="10" customWidth="1"/>
    <col min="1782" max="1782" width="5.5" style="10" customWidth="1"/>
    <col min="1783" max="1783" width="6.125" style="10" customWidth="1"/>
    <col min="1784" max="1784" width="6.375" style="10" customWidth="1"/>
    <col min="1785" max="1785" width="8" style="10" bestFit="1" customWidth="1"/>
    <col min="1786" max="1786" width="14.5" style="10" bestFit="1" customWidth="1"/>
    <col min="1787" max="1787" width="12.125" style="10" customWidth="1"/>
    <col min="1788" max="1792" width="13.875" style="10"/>
    <col min="1793" max="1793" width="5.75" style="10" customWidth="1"/>
    <col min="1794" max="1794" width="9.75" style="10" bestFit="1" customWidth="1"/>
    <col min="1795" max="1802" width="7.625" style="10" customWidth="1"/>
    <col min="1803" max="1803" width="7.5" style="10" customWidth="1"/>
    <col min="1804" max="1805" width="7.625" style="10" customWidth="1"/>
    <col min="1806" max="1806" width="13.625" style="10" customWidth="1"/>
    <col min="1807" max="1807" width="9" style="10" customWidth="1"/>
    <col min="1808" max="1809" width="12.75" style="10" customWidth="1"/>
    <col min="1810" max="1810" width="11.875" style="10" customWidth="1"/>
    <col min="1811" max="2033" width="9" style="10" customWidth="1"/>
    <col min="2034" max="2034" width="3.875" style="10" customWidth="1"/>
    <col min="2035" max="2035" width="2.875" style="10" customWidth="1"/>
    <col min="2036" max="2036" width="8" style="10" bestFit="1" customWidth="1"/>
    <col min="2037" max="2037" width="6.125" style="10" customWidth="1"/>
    <col min="2038" max="2038" width="5.5" style="10" customWidth="1"/>
    <col min="2039" max="2039" width="6.125" style="10" customWidth="1"/>
    <col min="2040" max="2040" width="6.375" style="10" customWidth="1"/>
    <col min="2041" max="2041" width="8" style="10" bestFit="1" customWidth="1"/>
    <col min="2042" max="2042" width="14.5" style="10" bestFit="1" customWidth="1"/>
    <col min="2043" max="2043" width="12.125" style="10" customWidth="1"/>
    <col min="2044" max="2048" width="13.875" style="10"/>
    <col min="2049" max="2049" width="5.75" style="10" customWidth="1"/>
    <col min="2050" max="2050" width="9.75" style="10" bestFit="1" customWidth="1"/>
    <col min="2051" max="2058" width="7.625" style="10" customWidth="1"/>
    <col min="2059" max="2059" width="7.5" style="10" customWidth="1"/>
    <col min="2060" max="2061" width="7.625" style="10" customWidth="1"/>
    <col min="2062" max="2062" width="13.625" style="10" customWidth="1"/>
    <col min="2063" max="2063" width="9" style="10" customWidth="1"/>
    <col min="2064" max="2065" width="12.75" style="10" customWidth="1"/>
    <col min="2066" max="2066" width="11.875" style="10" customWidth="1"/>
    <col min="2067" max="2289" width="9" style="10" customWidth="1"/>
    <col min="2290" max="2290" width="3.875" style="10" customWidth="1"/>
    <col min="2291" max="2291" width="2.875" style="10" customWidth="1"/>
    <col min="2292" max="2292" width="8" style="10" bestFit="1" customWidth="1"/>
    <col min="2293" max="2293" width="6.125" style="10" customWidth="1"/>
    <col min="2294" max="2294" width="5.5" style="10" customWidth="1"/>
    <col min="2295" max="2295" width="6.125" style="10" customWidth="1"/>
    <col min="2296" max="2296" width="6.375" style="10" customWidth="1"/>
    <col min="2297" max="2297" width="8" style="10" bestFit="1" customWidth="1"/>
    <col min="2298" max="2298" width="14.5" style="10" bestFit="1" customWidth="1"/>
    <col min="2299" max="2299" width="12.125" style="10" customWidth="1"/>
    <col min="2300" max="2304" width="13.875" style="10"/>
    <col min="2305" max="2305" width="5.75" style="10" customWidth="1"/>
    <col min="2306" max="2306" width="9.75" style="10" bestFit="1" customWidth="1"/>
    <col min="2307" max="2314" width="7.625" style="10" customWidth="1"/>
    <col min="2315" max="2315" width="7.5" style="10" customWidth="1"/>
    <col min="2316" max="2317" width="7.625" style="10" customWidth="1"/>
    <col min="2318" max="2318" width="13.625" style="10" customWidth="1"/>
    <col min="2319" max="2319" width="9" style="10" customWidth="1"/>
    <col min="2320" max="2321" width="12.75" style="10" customWidth="1"/>
    <col min="2322" max="2322" width="11.875" style="10" customWidth="1"/>
    <col min="2323" max="2545" width="9" style="10" customWidth="1"/>
    <col min="2546" max="2546" width="3.875" style="10" customWidth="1"/>
    <col min="2547" max="2547" width="2.875" style="10" customWidth="1"/>
    <col min="2548" max="2548" width="8" style="10" bestFit="1" customWidth="1"/>
    <col min="2549" max="2549" width="6.125" style="10" customWidth="1"/>
    <col min="2550" max="2550" width="5.5" style="10" customWidth="1"/>
    <col min="2551" max="2551" width="6.125" style="10" customWidth="1"/>
    <col min="2552" max="2552" width="6.375" style="10" customWidth="1"/>
    <col min="2553" max="2553" width="8" style="10" bestFit="1" customWidth="1"/>
    <col min="2554" max="2554" width="14.5" style="10" bestFit="1" customWidth="1"/>
    <col min="2555" max="2555" width="12.125" style="10" customWidth="1"/>
    <col min="2556" max="2560" width="13.875" style="10"/>
    <col min="2561" max="2561" width="5.75" style="10" customWidth="1"/>
    <col min="2562" max="2562" width="9.75" style="10" bestFit="1" customWidth="1"/>
    <col min="2563" max="2570" width="7.625" style="10" customWidth="1"/>
    <col min="2571" max="2571" width="7.5" style="10" customWidth="1"/>
    <col min="2572" max="2573" width="7.625" style="10" customWidth="1"/>
    <col min="2574" max="2574" width="13.625" style="10" customWidth="1"/>
    <col min="2575" max="2575" width="9" style="10" customWidth="1"/>
    <col min="2576" max="2577" width="12.75" style="10" customWidth="1"/>
    <col min="2578" max="2578" width="11.875" style="10" customWidth="1"/>
    <col min="2579" max="2801" width="9" style="10" customWidth="1"/>
    <col min="2802" max="2802" width="3.875" style="10" customWidth="1"/>
    <col min="2803" max="2803" width="2.875" style="10" customWidth="1"/>
    <col min="2804" max="2804" width="8" style="10" bestFit="1" customWidth="1"/>
    <col min="2805" max="2805" width="6.125" style="10" customWidth="1"/>
    <col min="2806" max="2806" width="5.5" style="10" customWidth="1"/>
    <col min="2807" max="2807" width="6.125" style="10" customWidth="1"/>
    <col min="2808" max="2808" width="6.375" style="10" customWidth="1"/>
    <col min="2809" max="2809" width="8" style="10" bestFit="1" customWidth="1"/>
    <col min="2810" max="2810" width="14.5" style="10" bestFit="1" customWidth="1"/>
    <col min="2811" max="2811" width="12.125" style="10" customWidth="1"/>
    <col min="2812" max="2816" width="13.875" style="10"/>
    <col min="2817" max="2817" width="5.75" style="10" customWidth="1"/>
    <col min="2818" max="2818" width="9.75" style="10" bestFit="1" customWidth="1"/>
    <col min="2819" max="2826" width="7.625" style="10" customWidth="1"/>
    <col min="2827" max="2827" width="7.5" style="10" customWidth="1"/>
    <col min="2828" max="2829" width="7.625" style="10" customWidth="1"/>
    <col min="2830" max="2830" width="13.625" style="10" customWidth="1"/>
    <col min="2831" max="2831" width="9" style="10" customWidth="1"/>
    <col min="2832" max="2833" width="12.75" style="10" customWidth="1"/>
    <col min="2834" max="2834" width="11.875" style="10" customWidth="1"/>
    <col min="2835" max="3057" width="9" style="10" customWidth="1"/>
    <col min="3058" max="3058" width="3.875" style="10" customWidth="1"/>
    <col min="3059" max="3059" width="2.875" style="10" customWidth="1"/>
    <col min="3060" max="3060" width="8" style="10" bestFit="1" customWidth="1"/>
    <col min="3061" max="3061" width="6.125" style="10" customWidth="1"/>
    <col min="3062" max="3062" width="5.5" style="10" customWidth="1"/>
    <col min="3063" max="3063" width="6.125" style="10" customWidth="1"/>
    <col min="3064" max="3064" width="6.375" style="10" customWidth="1"/>
    <col min="3065" max="3065" width="8" style="10" bestFit="1" customWidth="1"/>
    <col min="3066" max="3066" width="14.5" style="10" bestFit="1" customWidth="1"/>
    <col min="3067" max="3067" width="12.125" style="10" customWidth="1"/>
    <col min="3068" max="3072" width="13.875" style="10"/>
    <col min="3073" max="3073" width="5.75" style="10" customWidth="1"/>
    <col min="3074" max="3074" width="9.75" style="10" bestFit="1" customWidth="1"/>
    <col min="3075" max="3082" width="7.625" style="10" customWidth="1"/>
    <col min="3083" max="3083" width="7.5" style="10" customWidth="1"/>
    <col min="3084" max="3085" width="7.625" style="10" customWidth="1"/>
    <col min="3086" max="3086" width="13.625" style="10" customWidth="1"/>
    <col min="3087" max="3087" width="9" style="10" customWidth="1"/>
    <col min="3088" max="3089" width="12.75" style="10" customWidth="1"/>
    <col min="3090" max="3090" width="11.875" style="10" customWidth="1"/>
    <col min="3091" max="3313" width="9" style="10" customWidth="1"/>
    <col min="3314" max="3314" width="3.875" style="10" customWidth="1"/>
    <col min="3315" max="3315" width="2.875" style="10" customWidth="1"/>
    <col min="3316" max="3316" width="8" style="10" bestFit="1" customWidth="1"/>
    <col min="3317" max="3317" width="6.125" style="10" customWidth="1"/>
    <col min="3318" max="3318" width="5.5" style="10" customWidth="1"/>
    <col min="3319" max="3319" width="6.125" style="10" customWidth="1"/>
    <col min="3320" max="3320" width="6.375" style="10" customWidth="1"/>
    <col min="3321" max="3321" width="8" style="10" bestFit="1" customWidth="1"/>
    <col min="3322" max="3322" width="14.5" style="10" bestFit="1" customWidth="1"/>
    <col min="3323" max="3323" width="12.125" style="10" customWidth="1"/>
    <col min="3324" max="3328" width="13.875" style="10"/>
    <col min="3329" max="3329" width="5.75" style="10" customWidth="1"/>
    <col min="3330" max="3330" width="9.75" style="10" bestFit="1" customWidth="1"/>
    <col min="3331" max="3338" width="7.625" style="10" customWidth="1"/>
    <col min="3339" max="3339" width="7.5" style="10" customWidth="1"/>
    <col min="3340" max="3341" width="7.625" style="10" customWidth="1"/>
    <col min="3342" max="3342" width="13.625" style="10" customWidth="1"/>
    <col min="3343" max="3343" width="9" style="10" customWidth="1"/>
    <col min="3344" max="3345" width="12.75" style="10" customWidth="1"/>
    <col min="3346" max="3346" width="11.875" style="10" customWidth="1"/>
    <col min="3347" max="3569" width="9" style="10" customWidth="1"/>
    <col min="3570" max="3570" width="3.875" style="10" customWidth="1"/>
    <col min="3571" max="3571" width="2.875" style="10" customWidth="1"/>
    <col min="3572" max="3572" width="8" style="10" bestFit="1" customWidth="1"/>
    <col min="3573" max="3573" width="6.125" style="10" customWidth="1"/>
    <col min="3574" max="3574" width="5.5" style="10" customWidth="1"/>
    <col min="3575" max="3575" width="6.125" style="10" customWidth="1"/>
    <col min="3576" max="3576" width="6.375" style="10" customWidth="1"/>
    <col min="3577" max="3577" width="8" style="10" bestFit="1" customWidth="1"/>
    <col min="3578" max="3578" width="14.5" style="10" bestFit="1" customWidth="1"/>
    <col min="3579" max="3579" width="12.125" style="10" customWidth="1"/>
    <col min="3580" max="3584" width="13.875" style="10"/>
    <col min="3585" max="3585" width="5.75" style="10" customWidth="1"/>
    <col min="3586" max="3586" width="9.75" style="10" bestFit="1" customWidth="1"/>
    <col min="3587" max="3594" width="7.625" style="10" customWidth="1"/>
    <col min="3595" max="3595" width="7.5" style="10" customWidth="1"/>
    <col min="3596" max="3597" width="7.625" style="10" customWidth="1"/>
    <col min="3598" max="3598" width="13.625" style="10" customWidth="1"/>
    <col min="3599" max="3599" width="9" style="10" customWidth="1"/>
    <col min="3600" max="3601" width="12.75" style="10" customWidth="1"/>
    <col min="3602" max="3602" width="11.875" style="10" customWidth="1"/>
    <col min="3603" max="3825" width="9" style="10" customWidth="1"/>
    <col min="3826" max="3826" width="3.875" style="10" customWidth="1"/>
    <col min="3827" max="3827" width="2.875" style="10" customWidth="1"/>
    <col min="3828" max="3828" width="8" style="10" bestFit="1" customWidth="1"/>
    <col min="3829" max="3829" width="6.125" style="10" customWidth="1"/>
    <col min="3830" max="3830" width="5.5" style="10" customWidth="1"/>
    <col min="3831" max="3831" width="6.125" style="10" customWidth="1"/>
    <col min="3832" max="3832" width="6.375" style="10" customWidth="1"/>
    <col min="3833" max="3833" width="8" style="10" bestFit="1" customWidth="1"/>
    <col min="3834" max="3834" width="14.5" style="10" bestFit="1" customWidth="1"/>
    <col min="3835" max="3835" width="12.125" style="10" customWidth="1"/>
    <col min="3836" max="3840" width="13.875" style="10"/>
    <col min="3841" max="3841" width="5.75" style="10" customWidth="1"/>
    <col min="3842" max="3842" width="9.75" style="10" bestFit="1" customWidth="1"/>
    <col min="3843" max="3850" width="7.625" style="10" customWidth="1"/>
    <col min="3851" max="3851" width="7.5" style="10" customWidth="1"/>
    <col min="3852" max="3853" width="7.625" style="10" customWidth="1"/>
    <col min="3854" max="3854" width="13.625" style="10" customWidth="1"/>
    <col min="3855" max="3855" width="9" style="10" customWidth="1"/>
    <col min="3856" max="3857" width="12.75" style="10" customWidth="1"/>
    <col min="3858" max="3858" width="11.875" style="10" customWidth="1"/>
    <col min="3859" max="4081" width="9" style="10" customWidth="1"/>
    <col min="4082" max="4082" width="3.875" style="10" customWidth="1"/>
    <col min="4083" max="4083" width="2.875" style="10" customWidth="1"/>
    <col min="4084" max="4084" width="8" style="10" bestFit="1" customWidth="1"/>
    <col min="4085" max="4085" width="6.125" style="10" customWidth="1"/>
    <col min="4086" max="4086" width="5.5" style="10" customWidth="1"/>
    <col min="4087" max="4087" width="6.125" style="10" customWidth="1"/>
    <col min="4088" max="4088" width="6.375" style="10" customWidth="1"/>
    <col min="4089" max="4089" width="8" style="10" bestFit="1" customWidth="1"/>
    <col min="4090" max="4090" width="14.5" style="10" bestFit="1" customWidth="1"/>
    <col min="4091" max="4091" width="12.125" style="10" customWidth="1"/>
    <col min="4092" max="4096" width="13.875" style="10"/>
    <col min="4097" max="4097" width="5.75" style="10" customWidth="1"/>
    <col min="4098" max="4098" width="9.75" style="10" bestFit="1" customWidth="1"/>
    <col min="4099" max="4106" width="7.625" style="10" customWidth="1"/>
    <col min="4107" max="4107" width="7.5" style="10" customWidth="1"/>
    <col min="4108" max="4109" width="7.625" style="10" customWidth="1"/>
    <col min="4110" max="4110" width="13.625" style="10" customWidth="1"/>
    <col min="4111" max="4111" width="9" style="10" customWidth="1"/>
    <col min="4112" max="4113" width="12.75" style="10" customWidth="1"/>
    <col min="4114" max="4114" width="11.875" style="10" customWidth="1"/>
    <col min="4115" max="4337" width="9" style="10" customWidth="1"/>
    <col min="4338" max="4338" width="3.875" style="10" customWidth="1"/>
    <col min="4339" max="4339" width="2.875" style="10" customWidth="1"/>
    <col min="4340" max="4340" width="8" style="10" bestFit="1" customWidth="1"/>
    <col min="4341" max="4341" width="6.125" style="10" customWidth="1"/>
    <col min="4342" max="4342" width="5.5" style="10" customWidth="1"/>
    <col min="4343" max="4343" width="6.125" style="10" customWidth="1"/>
    <col min="4344" max="4344" width="6.375" style="10" customWidth="1"/>
    <col min="4345" max="4345" width="8" style="10" bestFit="1" customWidth="1"/>
    <col min="4346" max="4346" width="14.5" style="10" bestFit="1" customWidth="1"/>
    <col min="4347" max="4347" width="12.125" style="10" customWidth="1"/>
    <col min="4348" max="4352" width="13.875" style="10"/>
    <col min="4353" max="4353" width="5.75" style="10" customWidth="1"/>
    <col min="4354" max="4354" width="9.75" style="10" bestFit="1" customWidth="1"/>
    <col min="4355" max="4362" width="7.625" style="10" customWidth="1"/>
    <col min="4363" max="4363" width="7.5" style="10" customWidth="1"/>
    <col min="4364" max="4365" width="7.625" style="10" customWidth="1"/>
    <col min="4366" max="4366" width="13.625" style="10" customWidth="1"/>
    <col min="4367" max="4367" width="9" style="10" customWidth="1"/>
    <col min="4368" max="4369" width="12.75" style="10" customWidth="1"/>
    <col min="4370" max="4370" width="11.875" style="10" customWidth="1"/>
    <col min="4371" max="4593" width="9" style="10" customWidth="1"/>
    <col min="4594" max="4594" width="3.875" style="10" customWidth="1"/>
    <col min="4595" max="4595" width="2.875" style="10" customWidth="1"/>
    <col min="4596" max="4596" width="8" style="10" bestFit="1" customWidth="1"/>
    <col min="4597" max="4597" width="6.125" style="10" customWidth="1"/>
    <col min="4598" max="4598" width="5.5" style="10" customWidth="1"/>
    <col min="4599" max="4599" width="6.125" style="10" customWidth="1"/>
    <col min="4600" max="4600" width="6.375" style="10" customWidth="1"/>
    <col min="4601" max="4601" width="8" style="10" bestFit="1" customWidth="1"/>
    <col min="4602" max="4602" width="14.5" style="10" bestFit="1" customWidth="1"/>
    <col min="4603" max="4603" width="12.125" style="10" customWidth="1"/>
    <col min="4604" max="4608" width="13.875" style="10"/>
    <col min="4609" max="4609" width="5.75" style="10" customWidth="1"/>
    <col min="4610" max="4610" width="9.75" style="10" bestFit="1" customWidth="1"/>
    <col min="4611" max="4618" width="7.625" style="10" customWidth="1"/>
    <col min="4619" max="4619" width="7.5" style="10" customWidth="1"/>
    <col min="4620" max="4621" width="7.625" style="10" customWidth="1"/>
    <col min="4622" max="4622" width="13.625" style="10" customWidth="1"/>
    <col min="4623" max="4623" width="9" style="10" customWidth="1"/>
    <col min="4624" max="4625" width="12.75" style="10" customWidth="1"/>
    <col min="4626" max="4626" width="11.875" style="10" customWidth="1"/>
    <col min="4627" max="4849" width="9" style="10" customWidth="1"/>
    <col min="4850" max="4850" width="3.875" style="10" customWidth="1"/>
    <col min="4851" max="4851" width="2.875" style="10" customWidth="1"/>
    <col min="4852" max="4852" width="8" style="10" bestFit="1" customWidth="1"/>
    <col min="4853" max="4853" width="6.125" style="10" customWidth="1"/>
    <col min="4854" max="4854" width="5.5" style="10" customWidth="1"/>
    <col min="4855" max="4855" width="6.125" style="10" customWidth="1"/>
    <col min="4856" max="4856" width="6.375" style="10" customWidth="1"/>
    <col min="4857" max="4857" width="8" style="10" bestFit="1" customWidth="1"/>
    <col min="4858" max="4858" width="14.5" style="10" bestFit="1" customWidth="1"/>
    <col min="4859" max="4859" width="12.125" style="10" customWidth="1"/>
    <col min="4860" max="4864" width="13.875" style="10"/>
    <col min="4865" max="4865" width="5.75" style="10" customWidth="1"/>
    <col min="4866" max="4866" width="9.75" style="10" bestFit="1" customWidth="1"/>
    <col min="4867" max="4874" width="7.625" style="10" customWidth="1"/>
    <col min="4875" max="4875" width="7.5" style="10" customWidth="1"/>
    <col min="4876" max="4877" width="7.625" style="10" customWidth="1"/>
    <col min="4878" max="4878" width="13.625" style="10" customWidth="1"/>
    <col min="4879" max="4879" width="9" style="10" customWidth="1"/>
    <col min="4880" max="4881" width="12.75" style="10" customWidth="1"/>
    <col min="4882" max="4882" width="11.875" style="10" customWidth="1"/>
    <col min="4883" max="5105" width="9" style="10" customWidth="1"/>
    <col min="5106" max="5106" width="3.875" style="10" customWidth="1"/>
    <col min="5107" max="5107" width="2.875" style="10" customWidth="1"/>
    <col min="5108" max="5108" width="8" style="10" bestFit="1" customWidth="1"/>
    <col min="5109" max="5109" width="6.125" style="10" customWidth="1"/>
    <col min="5110" max="5110" width="5.5" style="10" customWidth="1"/>
    <col min="5111" max="5111" width="6.125" style="10" customWidth="1"/>
    <col min="5112" max="5112" width="6.375" style="10" customWidth="1"/>
    <col min="5113" max="5113" width="8" style="10" bestFit="1" customWidth="1"/>
    <col min="5114" max="5114" width="14.5" style="10" bestFit="1" customWidth="1"/>
    <col min="5115" max="5115" width="12.125" style="10" customWidth="1"/>
    <col min="5116" max="5120" width="13.875" style="10"/>
    <col min="5121" max="5121" width="5.75" style="10" customWidth="1"/>
    <col min="5122" max="5122" width="9.75" style="10" bestFit="1" customWidth="1"/>
    <col min="5123" max="5130" width="7.625" style="10" customWidth="1"/>
    <col min="5131" max="5131" width="7.5" style="10" customWidth="1"/>
    <col min="5132" max="5133" width="7.625" style="10" customWidth="1"/>
    <col min="5134" max="5134" width="13.625" style="10" customWidth="1"/>
    <col min="5135" max="5135" width="9" style="10" customWidth="1"/>
    <col min="5136" max="5137" width="12.75" style="10" customWidth="1"/>
    <col min="5138" max="5138" width="11.875" style="10" customWidth="1"/>
    <col min="5139" max="5361" width="9" style="10" customWidth="1"/>
    <col min="5362" max="5362" width="3.875" style="10" customWidth="1"/>
    <col min="5363" max="5363" width="2.875" style="10" customWidth="1"/>
    <col min="5364" max="5364" width="8" style="10" bestFit="1" customWidth="1"/>
    <col min="5365" max="5365" width="6.125" style="10" customWidth="1"/>
    <col min="5366" max="5366" width="5.5" style="10" customWidth="1"/>
    <col min="5367" max="5367" width="6.125" style="10" customWidth="1"/>
    <col min="5368" max="5368" width="6.375" style="10" customWidth="1"/>
    <col min="5369" max="5369" width="8" style="10" bestFit="1" customWidth="1"/>
    <col min="5370" max="5370" width="14.5" style="10" bestFit="1" customWidth="1"/>
    <col min="5371" max="5371" width="12.125" style="10" customWidth="1"/>
    <col min="5372" max="5376" width="13.875" style="10"/>
    <col min="5377" max="5377" width="5.75" style="10" customWidth="1"/>
    <col min="5378" max="5378" width="9.75" style="10" bestFit="1" customWidth="1"/>
    <col min="5379" max="5386" width="7.625" style="10" customWidth="1"/>
    <col min="5387" max="5387" width="7.5" style="10" customWidth="1"/>
    <col min="5388" max="5389" width="7.625" style="10" customWidth="1"/>
    <col min="5390" max="5390" width="13.625" style="10" customWidth="1"/>
    <col min="5391" max="5391" width="9" style="10" customWidth="1"/>
    <col min="5392" max="5393" width="12.75" style="10" customWidth="1"/>
    <col min="5394" max="5394" width="11.875" style="10" customWidth="1"/>
    <col min="5395" max="5617" width="9" style="10" customWidth="1"/>
    <col min="5618" max="5618" width="3.875" style="10" customWidth="1"/>
    <col min="5619" max="5619" width="2.875" style="10" customWidth="1"/>
    <col min="5620" max="5620" width="8" style="10" bestFit="1" customWidth="1"/>
    <col min="5621" max="5621" width="6.125" style="10" customWidth="1"/>
    <col min="5622" max="5622" width="5.5" style="10" customWidth="1"/>
    <col min="5623" max="5623" width="6.125" style="10" customWidth="1"/>
    <col min="5624" max="5624" width="6.375" style="10" customWidth="1"/>
    <col min="5625" max="5625" width="8" style="10" bestFit="1" customWidth="1"/>
    <col min="5626" max="5626" width="14.5" style="10" bestFit="1" customWidth="1"/>
    <col min="5627" max="5627" width="12.125" style="10" customWidth="1"/>
    <col min="5628" max="5632" width="13.875" style="10"/>
    <col min="5633" max="5633" width="5.75" style="10" customWidth="1"/>
    <col min="5634" max="5634" width="9.75" style="10" bestFit="1" customWidth="1"/>
    <col min="5635" max="5642" width="7.625" style="10" customWidth="1"/>
    <col min="5643" max="5643" width="7.5" style="10" customWidth="1"/>
    <col min="5644" max="5645" width="7.625" style="10" customWidth="1"/>
    <col min="5646" max="5646" width="13.625" style="10" customWidth="1"/>
    <col min="5647" max="5647" width="9" style="10" customWidth="1"/>
    <col min="5648" max="5649" width="12.75" style="10" customWidth="1"/>
    <col min="5650" max="5650" width="11.875" style="10" customWidth="1"/>
    <col min="5651" max="5873" width="9" style="10" customWidth="1"/>
    <col min="5874" max="5874" width="3.875" style="10" customWidth="1"/>
    <col min="5875" max="5875" width="2.875" style="10" customWidth="1"/>
    <col min="5876" max="5876" width="8" style="10" bestFit="1" customWidth="1"/>
    <col min="5877" max="5877" width="6.125" style="10" customWidth="1"/>
    <col min="5878" max="5878" width="5.5" style="10" customWidth="1"/>
    <col min="5879" max="5879" width="6.125" style="10" customWidth="1"/>
    <col min="5880" max="5880" width="6.375" style="10" customWidth="1"/>
    <col min="5881" max="5881" width="8" style="10" bestFit="1" customWidth="1"/>
    <col min="5882" max="5882" width="14.5" style="10" bestFit="1" customWidth="1"/>
    <col min="5883" max="5883" width="12.125" style="10" customWidth="1"/>
    <col min="5884" max="5888" width="13.875" style="10"/>
    <col min="5889" max="5889" width="5.75" style="10" customWidth="1"/>
    <col min="5890" max="5890" width="9.75" style="10" bestFit="1" customWidth="1"/>
    <col min="5891" max="5898" width="7.625" style="10" customWidth="1"/>
    <col min="5899" max="5899" width="7.5" style="10" customWidth="1"/>
    <col min="5900" max="5901" width="7.625" style="10" customWidth="1"/>
    <col min="5902" max="5902" width="13.625" style="10" customWidth="1"/>
    <col min="5903" max="5903" width="9" style="10" customWidth="1"/>
    <col min="5904" max="5905" width="12.75" style="10" customWidth="1"/>
    <col min="5906" max="5906" width="11.875" style="10" customWidth="1"/>
    <col min="5907" max="6129" width="9" style="10" customWidth="1"/>
    <col min="6130" max="6130" width="3.875" style="10" customWidth="1"/>
    <col min="6131" max="6131" width="2.875" style="10" customWidth="1"/>
    <col min="6132" max="6132" width="8" style="10" bestFit="1" customWidth="1"/>
    <col min="6133" max="6133" width="6.125" style="10" customWidth="1"/>
    <col min="6134" max="6134" width="5.5" style="10" customWidth="1"/>
    <col min="6135" max="6135" width="6.125" style="10" customWidth="1"/>
    <col min="6136" max="6136" width="6.375" style="10" customWidth="1"/>
    <col min="6137" max="6137" width="8" style="10" bestFit="1" customWidth="1"/>
    <col min="6138" max="6138" width="14.5" style="10" bestFit="1" customWidth="1"/>
    <col min="6139" max="6139" width="12.125" style="10" customWidth="1"/>
    <col min="6140" max="6144" width="13.875" style="10"/>
    <col min="6145" max="6145" width="5.75" style="10" customWidth="1"/>
    <col min="6146" max="6146" width="9.75" style="10" bestFit="1" customWidth="1"/>
    <col min="6147" max="6154" width="7.625" style="10" customWidth="1"/>
    <col min="6155" max="6155" width="7.5" style="10" customWidth="1"/>
    <col min="6156" max="6157" width="7.625" style="10" customWidth="1"/>
    <col min="6158" max="6158" width="13.625" style="10" customWidth="1"/>
    <col min="6159" max="6159" width="9" style="10" customWidth="1"/>
    <col min="6160" max="6161" width="12.75" style="10" customWidth="1"/>
    <col min="6162" max="6162" width="11.875" style="10" customWidth="1"/>
    <col min="6163" max="6385" width="9" style="10" customWidth="1"/>
    <col min="6386" max="6386" width="3.875" style="10" customWidth="1"/>
    <col min="6387" max="6387" width="2.875" style="10" customWidth="1"/>
    <col min="6388" max="6388" width="8" style="10" bestFit="1" customWidth="1"/>
    <col min="6389" max="6389" width="6.125" style="10" customWidth="1"/>
    <col min="6390" max="6390" width="5.5" style="10" customWidth="1"/>
    <col min="6391" max="6391" width="6.125" style="10" customWidth="1"/>
    <col min="6392" max="6392" width="6.375" style="10" customWidth="1"/>
    <col min="6393" max="6393" width="8" style="10" bestFit="1" customWidth="1"/>
    <col min="6394" max="6394" width="14.5" style="10" bestFit="1" customWidth="1"/>
    <col min="6395" max="6395" width="12.125" style="10" customWidth="1"/>
    <col min="6396" max="6400" width="13.875" style="10"/>
    <col min="6401" max="6401" width="5.75" style="10" customWidth="1"/>
    <col min="6402" max="6402" width="9.75" style="10" bestFit="1" customWidth="1"/>
    <col min="6403" max="6410" width="7.625" style="10" customWidth="1"/>
    <col min="6411" max="6411" width="7.5" style="10" customWidth="1"/>
    <col min="6412" max="6413" width="7.625" style="10" customWidth="1"/>
    <col min="6414" max="6414" width="13.625" style="10" customWidth="1"/>
    <col min="6415" max="6415" width="9" style="10" customWidth="1"/>
    <col min="6416" max="6417" width="12.75" style="10" customWidth="1"/>
    <col min="6418" max="6418" width="11.875" style="10" customWidth="1"/>
    <col min="6419" max="6641" width="9" style="10" customWidth="1"/>
    <col min="6642" max="6642" width="3.875" style="10" customWidth="1"/>
    <col min="6643" max="6643" width="2.875" style="10" customWidth="1"/>
    <col min="6644" max="6644" width="8" style="10" bestFit="1" customWidth="1"/>
    <col min="6645" max="6645" width="6.125" style="10" customWidth="1"/>
    <col min="6646" max="6646" width="5.5" style="10" customWidth="1"/>
    <col min="6647" max="6647" width="6.125" style="10" customWidth="1"/>
    <col min="6648" max="6648" width="6.375" style="10" customWidth="1"/>
    <col min="6649" max="6649" width="8" style="10" bestFit="1" customWidth="1"/>
    <col min="6650" max="6650" width="14.5" style="10" bestFit="1" customWidth="1"/>
    <col min="6651" max="6651" width="12.125" style="10" customWidth="1"/>
    <col min="6652" max="6656" width="13.875" style="10"/>
    <col min="6657" max="6657" width="5.75" style="10" customWidth="1"/>
    <col min="6658" max="6658" width="9.75" style="10" bestFit="1" customWidth="1"/>
    <col min="6659" max="6666" width="7.625" style="10" customWidth="1"/>
    <col min="6667" max="6667" width="7.5" style="10" customWidth="1"/>
    <col min="6668" max="6669" width="7.625" style="10" customWidth="1"/>
    <col min="6670" max="6670" width="13.625" style="10" customWidth="1"/>
    <col min="6671" max="6671" width="9" style="10" customWidth="1"/>
    <col min="6672" max="6673" width="12.75" style="10" customWidth="1"/>
    <col min="6674" max="6674" width="11.875" style="10" customWidth="1"/>
    <col min="6675" max="6897" width="9" style="10" customWidth="1"/>
    <col min="6898" max="6898" width="3.875" style="10" customWidth="1"/>
    <col min="6899" max="6899" width="2.875" style="10" customWidth="1"/>
    <col min="6900" max="6900" width="8" style="10" bestFit="1" customWidth="1"/>
    <col min="6901" max="6901" width="6.125" style="10" customWidth="1"/>
    <col min="6902" max="6902" width="5.5" style="10" customWidth="1"/>
    <col min="6903" max="6903" width="6.125" style="10" customWidth="1"/>
    <col min="6904" max="6904" width="6.375" style="10" customWidth="1"/>
    <col min="6905" max="6905" width="8" style="10" bestFit="1" customWidth="1"/>
    <col min="6906" max="6906" width="14.5" style="10" bestFit="1" customWidth="1"/>
    <col min="6907" max="6907" width="12.125" style="10" customWidth="1"/>
    <col min="6908" max="6912" width="13.875" style="10"/>
    <col min="6913" max="6913" width="5.75" style="10" customWidth="1"/>
    <col min="6914" max="6914" width="9.75" style="10" bestFit="1" customWidth="1"/>
    <col min="6915" max="6922" width="7.625" style="10" customWidth="1"/>
    <col min="6923" max="6923" width="7.5" style="10" customWidth="1"/>
    <col min="6924" max="6925" width="7.625" style="10" customWidth="1"/>
    <col min="6926" max="6926" width="13.625" style="10" customWidth="1"/>
    <col min="6927" max="6927" width="9" style="10" customWidth="1"/>
    <col min="6928" max="6929" width="12.75" style="10" customWidth="1"/>
    <col min="6930" max="6930" width="11.875" style="10" customWidth="1"/>
    <col min="6931" max="7153" width="9" style="10" customWidth="1"/>
    <col min="7154" max="7154" width="3.875" style="10" customWidth="1"/>
    <col min="7155" max="7155" width="2.875" style="10" customWidth="1"/>
    <col min="7156" max="7156" width="8" style="10" bestFit="1" customWidth="1"/>
    <col min="7157" max="7157" width="6.125" style="10" customWidth="1"/>
    <col min="7158" max="7158" width="5.5" style="10" customWidth="1"/>
    <col min="7159" max="7159" width="6.125" style="10" customWidth="1"/>
    <col min="7160" max="7160" width="6.375" style="10" customWidth="1"/>
    <col min="7161" max="7161" width="8" style="10" bestFit="1" customWidth="1"/>
    <col min="7162" max="7162" width="14.5" style="10" bestFit="1" customWidth="1"/>
    <col min="7163" max="7163" width="12.125" style="10" customWidth="1"/>
    <col min="7164" max="7168" width="13.875" style="10"/>
    <col min="7169" max="7169" width="5.75" style="10" customWidth="1"/>
    <col min="7170" max="7170" width="9.75" style="10" bestFit="1" customWidth="1"/>
    <col min="7171" max="7178" width="7.625" style="10" customWidth="1"/>
    <col min="7179" max="7179" width="7.5" style="10" customWidth="1"/>
    <col min="7180" max="7181" width="7.625" style="10" customWidth="1"/>
    <col min="7182" max="7182" width="13.625" style="10" customWidth="1"/>
    <col min="7183" max="7183" width="9" style="10" customWidth="1"/>
    <col min="7184" max="7185" width="12.75" style="10" customWidth="1"/>
    <col min="7186" max="7186" width="11.875" style="10" customWidth="1"/>
    <col min="7187" max="7409" width="9" style="10" customWidth="1"/>
    <col min="7410" max="7410" width="3.875" style="10" customWidth="1"/>
    <col min="7411" max="7411" width="2.875" style="10" customWidth="1"/>
    <col min="7412" max="7412" width="8" style="10" bestFit="1" customWidth="1"/>
    <col min="7413" max="7413" width="6.125" style="10" customWidth="1"/>
    <col min="7414" max="7414" width="5.5" style="10" customWidth="1"/>
    <col min="7415" max="7415" width="6.125" style="10" customWidth="1"/>
    <col min="7416" max="7416" width="6.375" style="10" customWidth="1"/>
    <col min="7417" max="7417" width="8" style="10" bestFit="1" customWidth="1"/>
    <col min="7418" max="7418" width="14.5" style="10" bestFit="1" customWidth="1"/>
    <col min="7419" max="7419" width="12.125" style="10" customWidth="1"/>
    <col min="7420" max="7424" width="13.875" style="10"/>
    <col min="7425" max="7425" width="5.75" style="10" customWidth="1"/>
    <col min="7426" max="7426" width="9.75" style="10" bestFit="1" customWidth="1"/>
    <col min="7427" max="7434" width="7.625" style="10" customWidth="1"/>
    <col min="7435" max="7435" width="7.5" style="10" customWidth="1"/>
    <col min="7436" max="7437" width="7.625" style="10" customWidth="1"/>
    <col min="7438" max="7438" width="13.625" style="10" customWidth="1"/>
    <col min="7439" max="7439" width="9" style="10" customWidth="1"/>
    <col min="7440" max="7441" width="12.75" style="10" customWidth="1"/>
    <col min="7442" max="7442" width="11.875" style="10" customWidth="1"/>
    <col min="7443" max="7665" width="9" style="10" customWidth="1"/>
    <col min="7666" max="7666" width="3.875" style="10" customWidth="1"/>
    <col min="7667" max="7667" width="2.875" style="10" customWidth="1"/>
    <col min="7668" max="7668" width="8" style="10" bestFit="1" customWidth="1"/>
    <col min="7669" max="7669" width="6.125" style="10" customWidth="1"/>
    <col min="7670" max="7670" width="5.5" style="10" customWidth="1"/>
    <col min="7671" max="7671" width="6.125" style="10" customWidth="1"/>
    <col min="7672" max="7672" width="6.375" style="10" customWidth="1"/>
    <col min="7673" max="7673" width="8" style="10" bestFit="1" customWidth="1"/>
    <col min="7674" max="7674" width="14.5" style="10" bestFit="1" customWidth="1"/>
    <col min="7675" max="7675" width="12.125" style="10" customWidth="1"/>
    <col min="7676" max="7680" width="13.875" style="10"/>
    <col min="7681" max="7681" width="5.75" style="10" customWidth="1"/>
    <col min="7682" max="7682" width="9.75" style="10" bestFit="1" customWidth="1"/>
    <col min="7683" max="7690" width="7.625" style="10" customWidth="1"/>
    <col min="7691" max="7691" width="7.5" style="10" customWidth="1"/>
    <col min="7692" max="7693" width="7.625" style="10" customWidth="1"/>
    <col min="7694" max="7694" width="13.625" style="10" customWidth="1"/>
    <col min="7695" max="7695" width="9" style="10" customWidth="1"/>
    <col min="7696" max="7697" width="12.75" style="10" customWidth="1"/>
    <col min="7698" max="7698" width="11.875" style="10" customWidth="1"/>
    <col min="7699" max="7921" width="9" style="10" customWidth="1"/>
    <col min="7922" max="7922" width="3.875" style="10" customWidth="1"/>
    <col min="7923" max="7923" width="2.875" style="10" customWidth="1"/>
    <col min="7924" max="7924" width="8" style="10" bestFit="1" customWidth="1"/>
    <col min="7925" max="7925" width="6.125" style="10" customWidth="1"/>
    <col min="7926" max="7926" width="5.5" style="10" customWidth="1"/>
    <col min="7927" max="7927" width="6.125" style="10" customWidth="1"/>
    <col min="7928" max="7928" width="6.375" style="10" customWidth="1"/>
    <col min="7929" max="7929" width="8" style="10" bestFit="1" customWidth="1"/>
    <col min="7930" max="7930" width="14.5" style="10" bestFit="1" customWidth="1"/>
    <col min="7931" max="7931" width="12.125" style="10" customWidth="1"/>
    <col min="7932" max="7936" width="13.875" style="10"/>
    <col min="7937" max="7937" width="5.75" style="10" customWidth="1"/>
    <col min="7938" max="7938" width="9.75" style="10" bestFit="1" customWidth="1"/>
    <col min="7939" max="7946" width="7.625" style="10" customWidth="1"/>
    <col min="7947" max="7947" width="7.5" style="10" customWidth="1"/>
    <col min="7948" max="7949" width="7.625" style="10" customWidth="1"/>
    <col min="7950" max="7950" width="13.625" style="10" customWidth="1"/>
    <col min="7951" max="7951" width="9" style="10" customWidth="1"/>
    <col min="7952" max="7953" width="12.75" style="10" customWidth="1"/>
    <col min="7954" max="7954" width="11.875" style="10" customWidth="1"/>
    <col min="7955" max="8177" width="9" style="10" customWidth="1"/>
    <col min="8178" max="8178" width="3.875" style="10" customWidth="1"/>
    <col min="8179" max="8179" width="2.875" style="10" customWidth="1"/>
    <col min="8180" max="8180" width="8" style="10" bestFit="1" customWidth="1"/>
    <col min="8181" max="8181" width="6.125" style="10" customWidth="1"/>
    <col min="8182" max="8182" width="5.5" style="10" customWidth="1"/>
    <col min="8183" max="8183" width="6.125" style="10" customWidth="1"/>
    <col min="8184" max="8184" width="6.375" style="10" customWidth="1"/>
    <col min="8185" max="8185" width="8" style="10" bestFit="1" customWidth="1"/>
    <col min="8186" max="8186" width="14.5" style="10" bestFit="1" customWidth="1"/>
    <col min="8187" max="8187" width="12.125" style="10" customWidth="1"/>
    <col min="8188" max="8192" width="13.875" style="10"/>
    <col min="8193" max="8193" width="5.75" style="10" customWidth="1"/>
    <col min="8194" max="8194" width="9.75" style="10" bestFit="1" customWidth="1"/>
    <col min="8195" max="8202" width="7.625" style="10" customWidth="1"/>
    <col min="8203" max="8203" width="7.5" style="10" customWidth="1"/>
    <col min="8204" max="8205" width="7.625" style="10" customWidth="1"/>
    <col min="8206" max="8206" width="13.625" style="10" customWidth="1"/>
    <col min="8207" max="8207" width="9" style="10" customWidth="1"/>
    <col min="8208" max="8209" width="12.75" style="10" customWidth="1"/>
    <col min="8210" max="8210" width="11.875" style="10" customWidth="1"/>
    <col min="8211" max="8433" width="9" style="10" customWidth="1"/>
    <col min="8434" max="8434" width="3.875" style="10" customWidth="1"/>
    <col min="8435" max="8435" width="2.875" style="10" customWidth="1"/>
    <col min="8436" max="8436" width="8" style="10" bestFit="1" customWidth="1"/>
    <col min="8437" max="8437" width="6.125" style="10" customWidth="1"/>
    <col min="8438" max="8438" width="5.5" style="10" customWidth="1"/>
    <col min="8439" max="8439" width="6.125" style="10" customWidth="1"/>
    <col min="8440" max="8440" width="6.375" style="10" customWidth="1"/>
    <col min="8441" max="8441" width="8" style="10" bestFit="1" customWidth="1"/>
    <col min="8442" max="8442" width="14.5" style="10" bestFit="1" customWidth="1"/>
    <col min="8443" max="8443" width="12.125" style="10" customWidth="1"/>
    <col min="8444" max="8448" width="13.875" style="10"/>
    <col min="8449" max="8449" width="5.75" style="10" customWidth="1"/>
    <col min="8450" max="8450" width="9.75" style="10" bestFit="1" customWidth="1"/>
    <col min="8451" max="8458" width="7.625" style="10" customWidth="1"/>
    <col min="8459" max="8459" width="7.5" style="10" customWidth="1"/>
    <col min="8460" max="8461" width="7.625" style="10" customWidth="1"/>
    <col min="8462" max="8462" width="13.625" style="10" customWidth="1"/>
    <col min="8463" max="8463" width="9" style="10" customWidth="1"/>
    <col min="8464" max="8465" width="12.75" style="10" customWidth="1"/>
    <col min="8466" max="8466" width="11.875" style="10" customWidth="1"/>
    <col min="8467" max="8689" width="9" style="10" customWidth="1"/>
    <col min="8690" max="8690" width="3.875" style="10" customWidth="1"/>
    <col min="8691" max="8691" width="2.875" style="10" customWidth="1"/>
    <col min="8692" max="8692" width="8" style="10" bestFit="1" customWidth="1"/>
    <col min="8693" max="8693" width="6.125" style="10" customWidth="1"/>
    <col min="8694" max="8694" width="5.5" style="10" customWidth="1"/>
    <col min="8695" max="8695" width="6.125" style="10" customWidth="1"/>
    <col min="8696" max="8696" width="6.375" style="10" customWidth="1"/>
    <col min="8697" max="8697" width="8" style="10" bestFit="1" customWidth="1"/>
    <col min="8698" max="8698" width="14.5" style="10" bestFit="1" customWidth="1"/>
    <col min="8699" max="8699" width="12.125" style="10" customWidth="1"/>
    <col min="8700" max="8704" width="13.875" style="10"/>
    <col min="8705" max="8705" width="5.75" style="10" customWidth="1"/>
    <col min="8706" max="8706" width="9.75" style="10" bestFit="1" customWidth="1"/>
    <col min="8707" max="8714" width="7.625" style="10" customWidth="1"/>
    <col min="8715" max="8715" width="7.5" style="10" customWidth="1"/>
    <col min="8716" max="8717" width="7.625" style="10" customWidth="1"/>
    <col min="8718" max="8718" width="13.625" style="10" customWidth="1"/>
    <col min="8719" max="8719" width="9" style="10" customWidth="1"/>
    <col min="8720" max="8721" width="12.75" style="10" customWidth="1"/>
    <col min="8722" max="8722" width="11.875" style="10" customWidth="1"/>
    <col min="8723" max="8945" width="9" style="10" customWidth="1"/>
    <col min="8946" max="8946" width="3.875" style="10" customWidth="1"/>
    <col min="8947" max="8947" width="2.875" style="10" customWidth="1"/>
    <col min="8948" max="8948" width="8" style="10" bestFit="1" customWidth="1"/>
    <col min="8949" max="8949" width="6.125" style="10" customWidth="1"/>
    <col min="8950" max="8950" width="5.5" style="10" customWidth="1"/>
    <col min="8951" max="8951" width="6.125" style="10" customWidth="1"/>
    <col min="8952" max="8952" width="6.375" style="10" customWidth="1"/>
    <col min="8953" max="8953" width="8" style="10" bestFit="1" customWidth="1"/>
    <col min="8954" max="8954" width="14.5" style="10" bestFit="1" customWidth="1"/>
    <col min="8955" max="8955" width="12.125" style="10" customWidth="1"/>
    <col min="8956" max="8960" width="13.875" style="10"/>
    <col min="8961" max="8961" width="5.75" style="10" customWidth="1"/>
    <col min="8962" max="8962" width="9.75" style="10" bestFit="1" customWidth="1"/>
    <col min="8963" max="8970" width="7.625" style="10" customWidth="1"/>
    <col min="8971" max="8971" width="7.5" style="10" customWidth="1"/>
    <col min="8972" max="8973" width="7.625" style="10" customWidth="1"/>
    <col min="8974" max="8974" width="13.625" style="10" customWidth="1"/>
    <col min="8975" max="8975" width="9" style="10" customWidth="1"/>
    <col min="8976" max="8977" width="12.75" style="10" customWidth="1"/>
    <col min="8978" max="8978" width="11.875" style="10" customWidth="1"/>
    <col min="8979" max="9201" width="9" style="10" customWidth="1"/>
    <col min="9202" max="9202" width="3.875" style="10" customWidth="1"/>
    <col min="9203" max="9203" width="2.875" style="10" customWidth="1"/>
    <col min="9204" max="9204" width="8" style="10" bestFit="1" customWidth="1"/>
    <col min="9205" max="9205" width="6.125" style="10" customWidth="1"/>
    <col min="9206" max="9206" width="5.5" style="10" customWidth="1"/>
    <col min="9207" max="9207" width="6.125" style="10" customWidth="1"/>
    <col min="9208" max="9208" width="6.375" style="10" customWidth="1"/>
    <col min="9209" max="9209" width="8" style="10" bestFit="1" customWidth="1"/>
    <col min="9210" max="9210" width="14.5" style="10" bestFit="1" customWidth="1"/>
    <col min="9211" max="9211" width="12.125" style="10" customWidth="1"/>
    <col min="9212" max="9216" width="13.875" style="10"/>
    <col min="9217" max="9217" width="5.75" style="10" customWidth="1"/>
    <col min="9218" max="9218" width="9.75" style="10" bestFit="1" customWidth="1"/>
    <col min="9219" max="9226" width="7.625" style="10" customWidth="1"/>
    <col min="9227" max="9227" width="7.5" style="10" customWidth="1"/>
    <col min="9228" max="9229" width="7.625" style="10" customWidth="1"/>
    <col min="9230" max="9230" width="13.625" style="10" customWidth="1"/>
    <col min="9231" max="9231" width="9" style="10" customWidth="1"/>
    <col min="9232" max="9233" width="12.75" style="10" customWidth="1"/>
    <col min="9234" max="9234" width="11.875" style="10" customWidth="1"/>
    <col min="9235" max="9457" width="9" style="10" customWidth="1"/>
    <col min="9458" max="9458" width="3.875" style="10" customWidth="1"/>
    <col min="9459" max="9459" width="2.875" style="10" customWidth="1"/>
    <col min="9460" max="9460" width="8" style="10" bestFit="1" customWidth="1"/>
    <col min="9461" max="9461" width="6.125" style="10" customWidth="1"/>
    <col min="9462" max="9462" width="5.5" style="10" customWidth="1"/>
    <col min="9463" max="9463" width="6.125" style="10" customWidth="1"/>
    <col min="9464" max="9464" width="6.375" style="10" customWidth="1"/>
    <col min="9465" max="9465" width="8" style="10" bestFit="1" customWidth="1"/>
    <col min="9466" max="9466" width="14.5" style="10" bestFit="1" customWidth="1"/>
    <col min="9467" max="9467" width="12.125" style="10" customWidth="1"/>
    <col min="9468" max="9472" width="13.875" style="10"/>
    <col min="9473" max="9473" width="5.75" style="10" customWidth="1"/>
    <col min="9474" max="9474" width="9.75" style="10" bestFit="1" customWidth="1"/>
    <col min="9475" max="9482" width="7.625" style="10" customWidth="1"/>
    <col min="9483" max="9483" width="7.5" style="10" customWidth="1"/>
    <col min="9484" max="9485" width="7.625" style="10" customWidth="1"/>
    <col min="9486" max="9486" width="13.625" style="10" customWidth="1"/>
    <col min="9487" max="9487" width="9" style="10" customWidth="1"/>
    <col min="9488" max="9489" width="12.75" style="10" customWidth="1"/>
    <col min="9490" max="9490" width="11.875" style="10" customWidth="1"/>
    <col min="9491" max="9713" width="9" style="10" customWidth="1"/>
    <col min="9714" max="9714" width="3.875" style="10" customWidth="1"/>
    <col min="9715" max="9715" width="2.875" style="10" customWidth="1"/>
    <col min="9716" max="9716" width="8" style="10" bestFit="1" customWidth="1"/>
    <col min="9717" max="9717" width="6.125" style="10" customWidth="1"/>
    <col min="9718" max="9718" width="5.5" style="10" customWidth="1"/>
    <col min="9719" max="9719" width="6.125" style="10" customWidth="1"/>
    <col min="9720" max="9720" width="6.375" style="10" customWidth="1"/>
    <col min="9721" max="9721" width="8" style="10" bestFit="1" customWidth="1"/>
    <col min="9722" max="9722" width="14.5" style="10" bestFit="1" customWidth="1"/>
    <col min="9723" max="9723" width="12.125" style="10" customWidth="1"/>
    <col min="9724" max="9728" width="13.875" style="10"/>
    <col min="9729" max="9729" width="5.75" style="10" customWidth="1"/>
    <col min="9730" max="9730" width="9.75" style="10" bestFit="1" customWidth="1"/>
    <col min="9731" max="9738" width="7.625" style="10" customWidth="1"/>
    <col min="9739" max="9739" width="7.5" style="10" customWidth="1"/>
    <col min="9740" max="9741" width="7.625" style="10" customWidth="1"/>
    <col min="9742" max="9742" width="13.625" style="10" customWidth="1"/>
    <col min="9743" max="9743" width="9" style="10" customWidth="1"/>
    <col min="9744" max="9745" width="12.75" style="10" customWidth="1"/>
    <col min="9746" max="9746" width="11.875" style="10" customWidth="1"/>
    <col min="9747" max="9969" width="9" style="10" customWidth="1"/>
    <col min="9970" max="9970" width="3.875" style="10" customWidth="1"/>
    <col min="9971" max="9971" width="2.875" style="10" customWidth="1"/>
    <col min="9972" max="9972" width="8" style="10" bestFit="1" customWidth="1"/>
    <col min="9973" max="9973" width="6.125" style="10" customWidth="1"/>
    <col min="9974" max="9974" width="5.5" style="10" customWidth="1"/>
    <col min="9975" max="9975" width="6.125" style="10" customWidth="1"/>
    <col min="9976" max="9976" width="6.375" style="10" customWidth="1"/>
    <col min="9977" max="9977" width="8" style="10" bestFit="1" customWidth="1"/>
    <col min="9978" max="9978" width="14.5" style="10" bestFit="1" customWidth="1"/>
    <col min="9979" max="9979" width="12.125" style="10" customWidth="1"/>
    <col min="9980" max="9984" width="13.875" style="10"/>
    <col min="9985" max="9985" width="5.75" style="10" customWidth="1"/>
    <col min="9986" max="9986" width="9.75" style="10" bestFit="1" customWidth="1"/>
    <col min="9987" max="9994" width="7.625" style="10" customWidth="1"/>
    <col min="9995" max="9995" width="7.5" style="10" customWidth="1"/>
    <col min="9996" max="9997" width="7.625" style="10" customWidth="1"/>
    <col min="9998" max="9998" width="13.625" style="10" customWidth="1"/>
    <col min="9999" max="9999" width="9" style="10" customWidth="1"/>
    <col min="10000" max="10001" width="12.75" style="10" customWidth="1"/>
    <col min="10002" max="10002" width="11.875" style="10" customWidth="1"/>
    <col min="10003" max="10225" width="9" style="10" customWidth="1"/>
    <col min="10226" max="10226" width="3.875" style="10" customWidth="1"/>
    <col min="10227" max="10227" width="2.875" style="10" customWidth="1"/>
    <col min="10228" max="10228" width="8" style="10" bestFit="1" customWidth="1"/>
    <col min="10229" max="10229" width="6.125" style="10" customWidth="1"/>
    <col min="10230" max="10230" width="5.5" style="10" customWidth="1"/>
    <col min="10231" max="10231" width="6.125" style="10" customWidth="1"/>
    <col min="10232" max="10232" width="6.375" style="10" customWidth="1"/>
    <col min="10233" max="10233" width="8" style="10" bestFit="1" customWidth="1"/>
    <col min="10234" max="10234" width="14.5" style="10" bestFit="1" customWidth="1"/>
    <col min="10235" max="10235" width="12.125" style="10" customWidth="1"/>
    <col min="10236" max="10240" width="13.875" style="10"/>
    <col min="10241" max="10241" width="5.75" style="10" customWidth="1"/>
    <col min="10242" max="10242" width="9.75" style="10" bestFit="1" customWidth="1"/>
    <col min="10243" max="10250" width="7.625" style="10" customWidth="1"/>
    <col min="10251" max="10251" width="7.5" style="10" customWidth="1"/>
    <col min="10252" max="10253" width="7.625" style="10" customWidth="1"/>
    <col min="10254" max="10254" width="13.625" style="10" customWidth="1"/>
    <col min="10255" max="10255" width="9" style="10" customWidth="1"/>
    <col min="10256" max="10257" width="12.75" style="10" customWidth="1"/>
    <col min="10258" max="10258" width="11.875" style="10" customWidth="1"/>
    <col min="10259" max="10481" width="9" style="10" customWidth="1"/>
    <col min="10482" max="10482" width="3.875" style="10" customWidth="1"/>
    <col min="10483" max="10483" width="2.875" style="10" customWidth="1"/>
    <col min="10484" max="10484" width="8" style="10" bestFit="1" customWidth="1"/>
    <col min="10485" max="10485" width="6.125" style="10" customWidth="1"/>
    <col min="10486" max="10486" width="5.5" style="10" customWidth="1"/>
    <col min="10487" max="10487" width="6.125" style="10" customWidth="1"/>
    <col min="10488" max="10488" width="6.375" style="10" customWidth="1"/>
    <col min="10489" max="10489" width="8" style="10" bestFit="1" customWidth="1"/>
    <col min="10490" max="10490" width="14.5" style="10" bestFit="1" customWidth="1"/>
    <col min="10491" max="10491" width="12.125" style="10" customWidth="1"/>
    <col min="10492" max="10496" width="13.875" style="10"/>
    <col min="10497" max="10497" width="5.75" style="10" customWidth="1"/>
    <col min="10498" max="10498" width="9.75" style="10" bestFit="1" customWidth="1"/>
    <col min="10499" max="10506" width="7.625" style="10" customWidth="1"/>
    <col min="10507" max="10507" width="7.5" style="10" customWidth="1"/>
    <col min="10508" max="10509" width="7.625" style="10" customWidth="1"/>
    <col min="10510" max="10510" width="13.625" style="10" customWidth="1"/>
    <col min="10511" max="10511" width="9" style="10" customWidth="1"/>
    <col min="10512" max="10513" width="12.75" style="10" customWidth="1"/>
    <col min="10514" max="10514" width="11.875" style="10" customWidth="1"/>
    <col min="10515" max="10737" width="9" style="10" customWidth="1"/>
    <col min="10738" max="10738" width="3.875" style="10" customWidth="1"/>
    <col min="10739" max="10739" width="2.875" style="10" customWidth="1"/>
    <col min="10740" max="10740" width="8" style="10" bestFit="1" customWidth="1"/>
    <col min="10741" max="10741" width="6.125" style="10" customWidth="1"/>
    <col min="10742" max="10742" width="5.5" style="10" customWidth="1"/>
    <col min="10743" max="10743" width="6.125" style="10" customWidth="1"/>
    <col min="10744" max="10744" width="6.375" style="10" customWidth="1"/>
    <col min="10745" max="10745" width="8" style="10" bestFit="1" customWidth="1"/>
    <col min="10746" max="10746" width="14.5" style="10" bestFit="1" customWidth="1"/>
    <col min="10747" max="10747" width="12.125" style="10" customWidth="1"/>
    <col min="10748" max="10752" width="13.875" style="10"/>
    <col min="10753" max="10753" width="5.75" style="10" customWidth="1"/>
    <col min="10754" max="10754" width="9.75" style="10" bestFit="1" customWidth="1"/>
    <col min="10755" max="10762" width="7.625" style="10" customWidth="1"/>
    <col min="10763" max="10763" width="7.5" style="10" customWidth="1"/>
    <col min="10764" max="10765" width="7.625" style="10" customWidth="1"/>
    <col min="10766" max="10766" width="13.625" style="10" customWidth="1"/>
    <col min="10767" max="10767" width="9" style="10" customWidth="1"/>
    <col min="10768" max="10769" width="12.75" style="10" customWidth="1"/>
    <col min="10770" max="10770" width="11.875" style="10" customWidth="1"/>
    <col min="10771" max="10993" width="9" style="10" customWidth="1"/>
    <col min="10994" max="10994" width="3.875" style="10" customWidth="1"/>
    <col min="10995" max="10995" width="2.875" style="10" customWidth="1"/>
    <col min="10996" max="10996" width="8" style="10" bestFit="1" customWidth="1"/>
    <col min="10997" max="10997" width="6.125" style="10" customWidth="1"/>
    <col min="10998" max="10998" width="5.5" style="10" customWidth="1"/>
    <col min="10999" max="10999" width="6.125" style="10" customWidth="1"/>
    <col min="11000" max="11000" width="6.375" style="10" customWidth="1"/>
    <col min="11001" max="11001" width="8" style="10" bestFit="1" customWidth="1"/>
    <col min="11002" max="11002" width="14.5" style="10" bestFit="1" customWidth="1"/>
    <col min="11003" max="11003" width="12.125" style="10" customWidth="1"/>
    <col min="11004" max="11008" width="13.875" style="10"/>
    <col min="11009" max="11009" width="5.75" style="10" customWidth="1"/>
    <col min="11010" max="11010" width="9.75" style="10" bestFit="1" customWidth="1"/>
    <col min="11011" max="11018" width="7.625" style="10" customWidth="1"/>
    <col min="11019" max="11019" width="7.5" style="10" customWidth="1"/>
    <col min="11020" max="11021" width="7.625" style="10" customWidth="1"/>
    <col min="11022" max="11022" width="13.625" style="10" customWidth="1"/>
    <col min="11023" max="11023" width="9" style="10" customWidth="1"/>
    <col min="11024" max="11025" width="12.75" style="10" customWidth="1"/>
    <col min="11026" max="11026" width="11.875" style="10" customWidth="1"/>
    <col min="11027" max="11249" width="9" style="10" customWidth="1"/>
    <col min="11250" max="11250" width="3.875" style="10" customWidth="1"/>
    <col min="11251" max="11251" width="2.875" style="10" customWidth="1"/>
    <col min="11252" max="11252" width="8" style="10" bestFit="1" customWidth="1"/>
    <col min="11253" max="11253" width="6.125" style="10" customWidth="1"/>
    <col min="11254" max="11254" width="5.5" style="10" customWidth="1"/>
    <col min="11255" max="11255" width="6.125" style="10" customWidth="1"/>
    <col min="11256" max="11256" width="6.375" style="10" customWidth="1"/>
    <col min="11257" max="11257" width="8" style="10" bestFit="1" customWidth="1"/>
    <col min="11258" max="11258" width="14.5" style="10" bestFit="1" customWidth="1"/>
    <col min="11259" max="11259" width="12.125" style="10" customWidth="1"/>
    <col min="11260" max="11264" width="13.875" style="10"/>
    <col min="11265" max="11265" width="5.75" style="10" customWidth="1"/>
    <col min="11266" max="11266" width="9.75" style="10" bestFit="1" customWidth="1"/>
    <col min="11267" max="11274" width="7.625" style="10" customWidth="1"/>
    <col min="11275" max="11275" width="7.5" style="10" customWidth="1"/>
    <col min="11276" max="11277" width="7.625" style="10" customWidth="1"/>
    <col min="11278" max="11278" width="13.625" style="10" customWidth="1"/>
    <col min="11279" max="11279" width="9" style="10" customWidth="1"/>
    <col min="11280" max="11281" width="12.75" style="10" customWidth="1"/>
    <col min="11282" max="11282" width="11.875" style="10" customWidth="1"/>
    <col min="11283" max="11505" width="9" style="10" customWidth="1"/>
    <col min="11506" max="11506" width="3.875" style="10" customWidth="1"/>
    <col min="11507" max="11507" width="2.875" style="10" customWidth="1"/>
    <col min="11508" max="11508" width="8" style="10" bestFit="1" customWidth="1"/>
    <col min="11509" max="11509" width="6.125" style="10" customWidth="1"/>
    <col min="11510" max="11510" width="5.5" style="10" customWidth="1"/>
    <col min="11511" max="11511" width="6.125" style="10" customWidth="1"/>
    <col min="11512" max="11512" width="6.375" style="10" customWidth="1"/>
    <col min="11513" max="11513" width="8" style="10" bestFit="1" customWidth="1"/>
    <col min="11514" max="11514" width="14.5" style="10" bestFit="1" customWidth="1"/>
    <col min="11515" max="11515" width="12.125" style="10" customWidth="1"/>
    <col min="11516" max="11520" width="13.875" style="10"/>
    <col min="11521" max="11521" width="5.75" style="10" customWidth="1"/>
    <col min="11522" max="11522" width="9.75" style="10" bestFit="1" customWidth="1"/>
    <col min="11523" max="11530" width="7.625" style="10" customWidth="1"/>
    <col min="11531" max="11531" width="7.5" style="10" customWidth="1"/>
    <col min="11532" max="11533" width="7.625" style="10" customWidth="1"/>
    <col min="11534" max="11534" width="13.625" style="10" customWidth="1"/>
    <col min="11535" max="11535" width="9" style="10" customWidth="1"/>
    <col min="11536" max="11537" width="12.75" style="10" customWidth="1"/>
    <col min="11538" max="11538" width="11.875" style="10" customWidth="1"/>
    <col min="11539" max="11761" width="9" style="10" customWidth="1"/>
    <col min="11762" max="11762" width="3.875" style="10" customWidth="1"/>
    <col min="11763" max="11763" width="2.875" style="10" customWidth="1"/>
    <col min="11764" max="11764" width="8" style="10" bestFit="1" customWidth="1"/>
    <col min="11765" max="11765" width="6.125" style="10" customWidth="1"/>
    <col min="11766" max="11766" width="5.5" style="10" customWidth="1"/>
    <col min="11767" max="11767" width="6.125" style="10" customWidth="1"/>
    <col min="11768" max="11768" width="6.375" style="10" customWidth="1"/>
    <col min="11769" max="11769" width="8" style="10" bestFit="1" customWidth="1"/>
    <col min="11770" max="11770" width="14.5" style="10" bestFit="1" customWidth="1"/>
    <col min="11771" max="11771" width="12.125" style="10" customWidth="1"/>
    <col min="11772" max="11776" width="13.875" style="10"/>
    <col min="11777" max="11777" width="5.75" style="10" customWidth="1"/>
    <col min="11778" max="11778" width="9.75" style="10" bestFit="1" customWidth="1"/>
    <col min="11779" max="11786" width="7.625" style="10" customWidth="1"/>
    <col min="11787" max="11787" width="7.5" style="10" customWidth="1"/>
    <col min="11788" max="11789" width="7.625" style="10" customWidth="1"/>
    <col min="11790" max="11790" width="13.625" style="10" customWidth="1"/>
    <col min="11791" max="11791" width="9" style="10" customWidth="1"/>
    <col min="11792" max="11793" width="12.75" style="10" customWidth="1"/>
    <col min="11794" max="11794" width="11.875" style="10" customWidth="1"/>
    <col min="11795" max="12017" width="9" style="10" customWidth="1"/>
    <col min="12018" max="12018" width="3.875" style="10" customWidth="1"/>
    <col min="12019" max="12019" width="2.875" style="10" customWidth="1"/>
    <col min="12020" max="12020" width="8" style="10" bestFit="1" customWidth="1"/>
    <col min="12021" max="12021" width="6.125" style="10" customWidth="1"/>
    <col min="12022" max="12022" width="5.5" style="10" customWidth="1"/>
    <col min="12023" max="12023" width="6.125" style="10" customWidth="1"/>
    <col min="12024" max="12024" width="6.375" style="10" customWidth="1"/>
    <col min="12025" max="12025" width="8" style="10" bestFit="1" customWidth="1"/>
    <col min="12026" max="12026" width="14.5" style="10" bestFit="1" customWidth="1"/>
    <col min="12027" max="12027" width="12.125" style="10" customWidth="1"/>
    <col min="12028" max="12032" width="13.875" style="10"/>
    <col min="12033" max="12033" width="5.75" style="10" customWidth="1"/>
    <col min="12034" max="12034" width="9.75" style="10" bestFit="1" customWidth="1"/>
    <col min="12035" max="12042" width="7.625" style="10" customWidth="1"/>
    <col min="12043" max="12043" width="7.5" style="10" customWidth="1"/>
    <col min="12044" max="12045" width="7.625" style="10" customWidth="1"/>
    <col min="12046" max="12046" width="13.625" style="10" customWidth="1"/>
    <col min="12047" max="12047" width="9" style="10" customWidth="1"/>
    <col min="12048" max="12049" width="12.75" style="10" customWidth="1"/>
    <col min="12050" max="12050" width="11.875" style="10" customWidth="1"/>
    <col min="12051" max="12273" width="9" style="10" customWidth="1"/>
    <col min="12274" max="12274" width="3.875" style="10" customWidth="1"/>
    <col min="12275" max="12275" width="2.875" style="10" customWidth="1"/>
    <col min="12276" max="12276" width="8" style="10" bestFit="1" customWidth="1"/>
    <col min="12277" max="12277" width="6.125" style="10" customWidth="1"/>
    <col min="12278" max="12278" width="5.5" style="10" customWidth="1"/>
    <col min="12279" max="12279" width="6.125" style="10" customWidth="1"/>
    <col min="12280" max="12280" width="6.375" style="10" customWidth="1"/>
    <col min="12281" max="12281" width="8" style="10" bestFit="1" customWidth="1"/>
    <col min="12282" max="12282" width="14.5" style="10" bestFit="1" customWidth="1"/>
    <col min="12283" max="12283" width="12.125" style="10" customWidth="1"/>
    <col min="12284" max="12288" width="13.875" style="10"/>
    <col min="12289" max="12289" width="5.75" style="10" customWidth="1"/>
    <col min="12290" max="12290" width="9.75" style="10" bestFit="1" customWidth="1"/>
    <col min="12291" max="12298" width="7.625" style="10" customWidth="1"/>
    <col min="12299" max="12299" width="7.5" style="10" customWidth="1"/>
    <col min="12300" max="12301" width="7.625" style="10" customWidth="1"/>
    <col min="12302" max="12302" width="13.625" style="10" customWidth="1"/>
    <col min="12303" max="12303" width="9" style="10" customWidth="1"/>
    <col min="12304" max="12305" width="12.75" style="10" customWidth="1"/>
    <col min="12306" max="12306" width="11.875" style="10" customWidth="1"/>
    <col min="12307" max="12529" width="9" style="10" customWidth="1"/>
    <col min="12530" max="12530" width="3.875" style="10" customWidth="1"/>
    <col min="12531" max="12531" width="2.875" style="10" customWidth="1"/>
    <col min="12532" max="12532" width="8" style="10" bestFit="1" customWidth="1"/>
    <col min="12533" max="12533" width="6.125" style="10" customWidth="1"/>
    <col min="12534" max="12534" width="5.5" style="10" customWidth="1"/>
    <col min="12535" max="12535" width="6.125" style="10" customWidth="1"/>
    <col min="12536" max="12536" width="6.375" style="10" customWidth="1"/>
    <col min="12537" max="12537" width="8" style="10" bestFit="1" customWidth="1"/>
    <col min="12538" max="12538" width="14.5" style="10" bestFit="1" customWidth="1"/>
    <col min="12539" max="12539" width="12.125" style="10" customWidth="1"/>
    <col min="12540" max="12544" width="13.875" style="10"/>
    <col min="12545" max="12545" width="5.75" style="10" customWidth="1"/>
    <col min="12546" max="12546" width="9.75" style="10" bestFit="1" customWidth="1"/>
    <col min="12547" max="12554" width="7.625" style="10" customWidth="1"/>
    <col min="12555" max="12555" width="7.5" style="10" customWidth="1"/>
    <col min="12556" max="12557" width="7.625" style="10" customWidth="1"/>
    <col min="12558" max="12558" width="13.625" style="10" customWidth="1"/>
    <col min="12559" max="12559" width="9" style="10" customWidth="1"/>
    <col min="12560" max="12561" width="12.75" style="10" customWidth="1"/>
    <col min="12562" max="12562" width="11.875" style="10" customWidth="1"/>
    <col min="12563" max="12785" width="9" style="10" customWidth="1"/>
    <col min="12786" max="12786" width="3.875" style="10" customWidth="1"/>
    <col min="12787" max="12787" width="2.875" style="10" customWidth="1"/>
    <col min="12788" max="12788" width="8" style="10" bestFit="1" customWidth="1"/>
    <col min="12789" max="12789" width="6.125" style="10" customWidth="1"/>
    <col min="12790" max="12790" width="5.5" style="10" customWidth="1"/>
    <col min="12791" max="12791" width="6.125" style="10" customWidth="1"/>
    <col min="12792" max="12792" width="6.375" style="10" customWidth="1"/>
    <col min="12793" max="12793" width="8" style="10" bestFit="1" customWidth="1"/>
    <col min="12794" max="12794" width="14.5" style="10" bestFit="1" customWidth="1"/>
    <col min="12795" max="12795" width="12.125" style="10" customWidth="1"/>
    <col min="12796" max="12800" width="13.875" style="10"/>
    <col min="12801" max="12801" width="5.75" style="10" customWidth="1"/>
    <col min="12802" max="12802" width="9.75" style="10" bestFit="1" customWidth="1"/>
    <col min="12803" max="12810" width="7.625" style="10" customWidth="1"/>
    <col min="12811" max="12811" width="7.5" style="10" customWidth="1"/>
    <col min="12812" max="12813" width="7.625" style="10" customWidth="1"/>
    <col min="12814" max="12814" width="13.625" style="10" customWidth="1"/>
    <col min="12815" max="12815" width="9" style="10" customWidth="1"/>
    <col min="12816" max="12817" width="12.75" style="10" customWidth="1"/>
    <col min="12818" max="12818" width="11.875" style="10" customWidth="1"/>
    <col min="12819" max="13041" width="9" style="10" customWidth="1"/>
    <col min="13042" max="13042" width="3.875" style="10" customWidth="1"/>
    <col min="13043" max="13043" width="2.875" style="10" customWidth="1"/>
    <col min="13044" max="13044" width="8" style="10" bestFit="1" customWidth="1"/>
    <col min="13045" max="13045" width="6.125" style="10" customWidth="1"/>
    <col min="13046" max="13046" width="5.5" style="10" customWidth="1"/>
    <col min="13047" max="13047" width="6.125" style="10" customWidth="1"/>
    <col min="13048" max="13048" width="6.375" style="10" customWidth="1"/>
    <col min="13049" max="13049" width="8" style="10" bestFit="1" customWidth="1"/>
    <col min="13050" max="13050" width="14.5" style="10" bestFit="1" customWidth="1"/>
    <col min="13051" max="13051" width="12.125" style="10" customWidth="1"/>
    <col min="13052" max="13056" width="13.875" style="10"/>
    <col min="13057" max="13057" width="5.75" style="10" customWidth="1"/>
    <col min="13058" max="13058" width="9.75" style="10" bestFit="1" customWidth="1"/>
    <col min="13059" max="13066" width="7.625" style="10" customWidth="1"/>
    <col min="13067" max="13067" width="7.5" style="10" customWidth="1"/>
    <col min="13068" max="13069" width="7.625" style="10" customWidth="1"/>
    <col min="13070" max="13070" width="13.625" style="10" customWidth="1"/>
    <col min="13071" max="13071" width="9" style="10" customWidth="1"/>
    <col min="13072" max="13073" width="12.75" style="10" customWidth="1"/>
    <col min="13074" max="13074" width="11.875" style="10" customWidth="1"/>
    <col min="13075" max="13297" width="9" style="10" customWidth="1"/>
    <col min="13298" max="13298" width="3.875" style="10" customWidth="1"/>
    <col min="13299" max="13299" width="2.875" style="10" customWidth="1"/>
    <col min="13300" max="13300" width="8" style="10" bestFit="1" customWidth="1"/>
    <col min="13301" max="13301" width="6.125" style="10" customWidth="1"/>
    <col min="13302" max="13302" width="5.5" style="10" customWidth="1"/>
    <col min="13303" max="13303" width="6.125" style="10" customWidth="1"/>
    <col min="13304" max="13304" width="6.375" style="10" customWidth="1"/>
    <col min="13305" max="13305" width="8" style="10" bestFit="1" customWidth="1"/>
    <col min="13306" max="13306" width="14.5" style="10" bestFit="1" customWidth="1"/>
    <col min="13307" max="13307" width="12.125" style="10" customWidth="1"/>
    <col min="13308" max="13312" width="13.875" style="10"/>
    <col min="13313" max="13313" width="5.75" style="10" customWidth="1"/>
    <col min="13314" max="13314" width="9.75" style="10" bestFit="1" customWidth="1"/>
    <col min="13315" max="13322" width="7.625" style="10" customWidth="1"/>
    <col min="13323" max="13323" width="7.5" style="10" customWidth="1"/>
    <col min="13324" max="13325" width="7.625" style="10" customWidth="1"/>
    <col min="13326" max="13326" width="13.625" style="10" customWidth="1"/>
    <col min="13327" max="13327" width="9" style="10" customWidth="1"/>
    <col min="13328" max="13329" width="12.75" style="10" customWidth="1"/>
    <col min="13330" max="13330" width="11.875" style="10" customWidth="1"/>
    <col min="13331" max="13553" width="9" style="10" customWidth="1"/>
    <col min="13554" max="13554" width="3.875" style="10" customWidth="1"/>
    <col min="13555" max="13555" width="2.875" style="10" customWidth="1"/>
    <col min="13556" max="13556" width="8" style="10" bestFit="1" customWidth="1"/>
    <col min="13557" max="13557" width="6.125" style="10" customWidth="1"/>
    <col min="13558" max="13558" width="5.5" style="10" customWidth="1"/>
    <col min="13559" max="13559" width="6.125" style="10" customWidth="1"/>
    <col min="13560" max="13560" width="6.375" style="10" customWidth="1"/>
    <col min="13561" max="13561" width="8" style="10" bestFit="1" customWidth="1"/>
    <col min="13562" max="13562" width="14.5" style="10" bestFit="1" customWidth="1"/>
    <col min="13563" max="13563" width="12.125" style="10" customWidth="1"/>
    <col min="13564" max="13568" width="13.875" style="10"/>
    <col min="13569" max="13569" width="5.75" style="10" customWidth="1"/>
    <col min="13570" max="13570" width="9.75" style="10" bestFit="1" customWidth="1"/>
    <col min="13571" max="13578" width="7.625" style="10" customWidth="1"/>
    <col min="13579" max="13579" width="7.5" style="10" customWidth="1"/>
    <col min="13580" max="13581" width="7.625" style="10" customWidth="1"/>
    <col min="13582" max="13582" width="13.625" style="10" customWidth="1"/>
    <col min="13583" max="13583" width="9" style="10" customWidth="1"/>
    <col min="13584" max="13585" width="12.75" style="10" customWidth="1"/>
    <col min="13586" max="13586" width="11.875" style="10" customWidth="1"/>
    <col min="13587" max="13809" width="9" style="10" customWidth="1"/>
    <col min="13810" max="13810" width="3.875" style="10" customWidth="1"/>
    <col min="13811" max="13811" width="2.875" style="10" customWidth="1"/>
    <col min="13812" max="13812" width="8" style="10" bestFit="1" customWidth="1"/>
    <col min="13813" max="13813" width="6.125" style="10" customWidth="1"/>
    <col min="13814" max="13814" width="5.5" style="10" customWidth="1"/>
    <col min="13815" max="13815" width="6.125" style="10" customWidth="1"/>
    <col min="13816" max="13816" width="6.375" style="10" customWidth="1"/>
    <col min="13817" max="13817" width="8" style="10" bestFit="1" customWidth="1"/>
    <col min="13818" max="13818" width="14.5" style="10" bestFit="1" customWidth="1"/>
    <col min="13819" max="13819" width="12.125" style="10" customWidth="1"/>
    <col min="13820" max="13824" width="13.875" style="10"/>
    <col min="13825" max="13825" width="5.75" style="10" customWidth="1"/>
    <col min="13826" max="13826" width="9.75" style="10" bestFit="1" customWidth="1"/>
    <col min="13827" max="13834" width="7.625" style="10" customWidth="1"/>
    <col min="13835" max="13835" width="7.5" style="10" customWidth="1"/>
    <col min="13836" max="13837" width="7.625" style="10" customWidth="1"/>
    <col min="13838" max="13838" width="13.625" style="10" customWidth="1"/>
    <col min="13839" max="13839" width="9" style="10" customWidth="1"/>
    <col min="13840" max="13841" width="12.75" style="10" customWidth="1"/>
    <col min="13842" max="13842" width="11.875" style="10" customWidth="1"/>
    <col min="13843" max="14065" width="9" style="10" customWidth="1"/>
    <col min="14066" max="14066" width="3.875" style="10" customWidth="1"/>
    <col min="14067" max="14067" width="2.875" style="10" customWidth="1"/>
    <col min="14068" max="14068" width="8" style="10" bestFit="1" customWidth="1"/>
    <col min="14069" max="14069" width="6.125" style="10" customWidth="1"/>
    <col min="14070" max="14070" width="5.5" style="10" customWidth="1"/>
    <col min="14071" max="14071" width="6.125" style="10" customWidth="1"/>
    <col min="14072" max="14072" width="6.375" style="10" customWidth="1"/>
    <col min="14073" max="14073" width="8" style="10" bestFit="1" customWidth="1"/>
    <col min="14074" max="14074" width="14.5" style="10" bestFit="1" customWidth="1"/>
    <col min="14075" max="14075" width="12.125" style="10" customWidth="1"/>
    <col min="14076" max="14080" width="13.875" style="10"/>
    <col min="14081" max="14081" width="5.75" style="10" customWidth="1"/>
    <col min="14082" max="14082" width="9.75" style="10" bestFit="1" customWidth="1"/>
    <col min="14083" max="14090" width="7.625" style="10" customWidth="1"/>
    <col min="14091" max="14091" width="7.5" style="10" customWidth="1"/>
    <col min="14092" max="14093" width="7.625" style="10" customWidth="1"/>
    <col min="14094" max="14094" width="13.625" style="10" customWidth="1"/>
    <col min="14095" max="14095" width="9" style="10" customWidth="1"/>
    <col min="14096" max="14097" width="12.75" style="10" customWidth="1"/>
    <col min="14098" max="14098" width="11.875" style="10" customWidth="1"/>
    <col min="14099" max="14321" width="9" style="10" customWidth="1"/>
    <col min="14322" max="14322" width="3.875" style="10" customWidth="1"/>
    <col min="14323" max="14323" width="2.875" style="10" customWidth="1"/>
    <col min="14324" max="14324" width="8" style="10" bestFit="1" customWidth="1"/>
    <col min="14325" max="14325" width="6.125" style="10" customWidth="1"/>
    <col min="14326" max="14326" width="5.5" style="10" customWidth="1"/>
    <col min="14327" max="14327" width="6.125" style="10" customWidth="1"/>
    <col min="14328" max="14328" width="6.375" style="10" customWidth="1"/>
    <col min="14329" max="14329" width="8" style="10" bestFit="1" customWidth="1"/>
    <col min="14330" max="14330" width="14.5" style="10" bestFit="1" customWidth="1"/>
    <col min="14331" max="14331" width="12.125" style="10" customWidth="1"/>
    <col min="14332" max="14336" width="13.875" style="10"/>
    <col min="14337" max="14337" width="5.75" style="10" customWidth="1"/>
    <col min="14338" max="14338" width="9.75" style="10" bestFit="1" customWidth="1"/>
    <col min="14339" max="14346" width="7.625" style="10" customWidth="1"/>
    <col min="14347" max="14347" width="7.5" style="10" customWidth="1"/>
    <col min="14348" max="14349" width="7.625" style="10" customWidth="1"/>
    <col min="14350" max="14350" width="13.625" style="10" customWidth="1"/>
    <col min="14351" max="14351" width="9" style="10" customWidth="1"/>
    <col min="14352" max="14353" width="12.75" style="10" customWidth="1"/>
    <col min="14354" max="14354" width="11.875" style="10" customWidth="1"/>
    <col min="14355" max="14577" width="9" style="10" customWidth="1"/>
    <col min="14578" max="14578" width="3.875" style="10" customWidth="1"/>
    <col min="14579" max="14579" width="2.875" style="10" customWidth="1"/>
    <col min="14580" max="14580" width="8" style="10" bestFit="1" customWidth="1"/>
    <col min="14581" max="14581" width="6.125" style="10" customWidth="1"/>
    <col min="14582" max="14582" width="5.5" style="10" customWidth="1"/>
    <col min="14583" max="14583" width="6.125" style="10" customWidth="1"/>
    <col min="14584" max="14584" width="6.375" style="10" customWidth="1"/>
    <col min="14585" max="14585" width="8" style="10" bestFit="1" customWidth="1"/>
    <col min="14586" max="14586" width="14.5" style="10" bestFit="1" customWidth="1"/>
    <col min="14587" max="14587" width="12.125" style="10" customWidth="1"/>
    <col min="14588" max="14592" width="13.875" style="10"/>
    <col min="14593" max="14593" width="5.75" style="10" customWidth="1"/>
    <col min="14594" max="14594" width="9.75" style="10" bestFit="1" customWidth="1"/>
    <col min="14595" max="14602" width="7.625" style="10" customWidth="1"/>
    <col min="14603" max="14603" width="7.5" style="10" customWidth="1"/>
    <col min="14604" max="14605" width="7.625" style="10" customWidth="1"/>
    <col min="14606" max="14606" width="13.625" style="10" customWidth="1"/>
    <col min="14607" max="14607" width="9" style="10" customWidth="1"/>
    <col min="14608" max="14609" width="12.75" style="10" customWidth="1"/>
    <col min="14610" max="14610" width="11.875" style="10" customWidth="1"/>
    <col min="14611" max="14833" width="9" style="10" customWidth="1"/>
    <col min="14834" max="14834" width="3.875" style="10" customWidth="1"/>
    <col min="14835" max="14835" width="2.875" style="10" customWidth="1"/>
    <col min="14836" max="14836" width="8" style="10" bestFit="1" customWidth="1"/>
    <col min="14837" max="14837" width="6.125" style="10" customWidth="1"/>
    <col min="14838" max="14838" width="5.5" style="10" customWidth="1"/>
    <col min="14839" max="14839" width="6.125" style="10" customWidth="1"/>
    <col min="14840" max="14840" width="6.375" style="10" customWidth="1"/>
    <col min="14841" max="14841" width="8" style="10" bestFit="1" customWidth="1"/>
    <col min="14842" max="14842" width="14.5" style="10" bestFit="1" customWidth="1"/>
    <col min="14843" max="14843" width="12.125" style="10" customWidth="1"/>
    <col min="14844" max="14848" width="13.875" style="10"/>
    <col min="14849" max="14849" width="5.75" style="10" customWidth="1"/>
    <col min="14850" max="14850" width="9.75" style="10" bestFit="1" customWidth="1"/>
    <col min="14851" max="14858" width="7.625" style="10" customWidth="1"/>
    <col min="14859" max="14859" width="7.5" style="10" customWidth="1"/>
    <col min="14860" max="14861" width="7.625" style="10" customWidth="1"/>
    <col min="14862" max="14862" width="13.625" style="10" customWidth="1"/>
    <col min="14863" max="14863" width="9" style="10" customWidth="1"/>
    <col min="14864" max="14865" width="12.75" style="10" customWidth="1"/>
    <col min="14866" max="14866" width="11.875" style="10" customWidth="1"/>
    <col min="14867" max="15089" width="9" style="10" customWidth="1"/>
    <col min="15090" max="15090" width="3.875" style="10" customWidth="1"/>
    <col min="15091" max="15091" width="2.875" style="10" customWidth="1"/>
    <col min="15092" max="15092" width="8" style="10" bestFit="1" customWidth="1"/>
    <col min="15093" max="15093" width="6.125" style="10" customWidth="1"/>
    <col min="15094" max="15094" width="5.5" style="10" customWidth="1"/>
    <col min="15095" max="15095" width="6.125" style="10" customWidth="1"/>
    <col min="15096" max="15096" width="6.375" style="10" customWidth="1"/>
    <col min="15097" max="15097" width="8" style="10" bestFit="1" customWidth="1"/>
    <col min="15098" max="15098" width="14.5" style="10" bestFit="1" customWidth="1"/>
    <col min="15099" max="15099" width="12.125" style="10" customWidth="1"/>
    <col min="15100" max="15104" width="13.875" style="10"/>
    <col min="15105" max="15105" width="5.75" style="10" customWidth="1"/>
    <col min="15106" max="15106" width="9.75" style="10" bestFit="1" customWidth="1"/>
    <col min="15107" max="15114" width="7.625" style="10" customWidth="1"/>
    <col min="15115" max="15115" width="7.5" style="10" customWidth="1"/>
    <col min="15116" max="15117" width="7.625" style="10" customWidth="1"/>
    <col min="15118" max="15118" width="13.625" style="10" customWidth="1"/>
    <col min="15119" max="15119" width="9" style="10" customWidth="1"/>
    <col min="15120" max="15121" width="12.75" style="10" customWidth="1"/>
    <col min="15122" max="15122" width="11.875" style="10" customWidth="1"/>
    <col min="15123" max="15345" width="9" style="10" customWidth="1"/>
    <col min="15346" max="15346" width="3.875" style="10" customWidth="1"/>
    <col min="15347" max="15347" width="2.875" style="10" customWidth="1"/>
    <col min="15348" max="15348" width="8" style="10" bestFit="1" customWidth="1"/>
    <col min="15349" max="15349" width="6.125" style="10" customWidth="1"/>
    <col min="15350" max="15350" width="5.5" style="10" customWidth="1"/>
    <col min="15351" max="15351" width="6.125" style="10" customWidth="1"/>
    <col min="15352" max="15352" width="6.375" style="10" customWidth="1"/>
    <col min="15353" max="15353" width="8" style="10" bestFit="1" customWidth="1"/>
    <col min="15354" max="15354" width="14.5" style="10" bestFit="1" customWidth="1"/>
    <col min="15355" max="15355" width="12.125" style="10" customWidth="1"/>
    <col min="15356" max="15360" width="13.875" style="10"/>
    <col min="15361" max="15361" width="5.75" style="10" customWidth="1"/>
    <col min="15362" max="15362" width="9.75" style="10" bestFit="1" customWidth="1"/>
    <col min="15363" max="15370" width="7.625" style="10" customWidth="1"/>
    <col min="15371" max="15371" width="7.5" style="10" customWidth="1"/>
    <col min="15372" max="15373" width="7.625" style="10" customWidth="1"/>
    <col min="15374" max="15374" width="13.625" style="10" customWidth="1"/>
    <col min="15375" max="15375" width="9" style="10" customWidth="1"/>
    <col min="15376" max="15377" width="12.75" style="10" customWidth="1"/>
    <col min="15378" max="15378" width="11.875" style="10" customWidth="1"/>
    <col min="15379" max="15601" width="9" style="10" customWidth="1"/>
    <col min="15602" max="15602" width="3.875" style="10" customWidth="1"/>
    <col min="15603" max="15603" width="2.875" style="10" customWidth="1"/>
    <col min="15604" max="15604" width="8" style="10" bestFit="1" customWidth="1"/>
    <col min="15605" max="15605" width="6.125" style="10" customWidth="1"/>
    <col min="15606" max="15606" width="5.5" style="10" customWidth="1"/>
    <col min="15607" max="15607" width="6.125" style="10" customWidth="1"/>
    <col min="15608" max="15608" width="6.375" style="10" customWidth="1"/>
    <col min="15609" max="15609" width="8" style="10" bestFit="1" customWidth="1"/>
    <col min="15610" max="15610" width="14.5" style="10" bestFit="1" customWidth="1"/>
    <col min="15611" max="15611" width="12.125" style="10" customWidth="1"/>
    <col min="15612" max="15616" width="13.875" style="10"/>
    <col min="15617" max="15617" width="5.75" style="10" customWidth="1"/>
    <col min="15618" max="15618" width="9.75" style="10" bestFit="1" customWidth="1"/>
    <col min="15619" max="15626" width="7.625" style="10" customWidth="1"/>
    <col min="15627" max="15627" width="7.5" style="10" customWidth="1"/>
    <col min="15628" max="15629" width="7.625" style="10" customWidth="1"/>
    <col min="15630" max="15630" width="13.625" style="10" customWidth="1"/>
    <col min="15631" max="15631" width="9" style="10" customWidth="1"/>
    <col min="15632" max="15633" width="12.75" style="10" customWidth="1"/>
    <col min="15634" max="15634" width="11.875" style="10" customWidth="1"/>
    <col min="15635" max="15857" width="9" style="10" customWidth="1"/>
    <col min="15858" max="15858" width="3.875" style="10" customWidth="1"/>
    <col min="15859" max="15859" width="2.875" style="10" customWidth="1"/>
    <col min="15860" max="15860" width="8" style="10" bestFit="1" customWidth="1"/>
    <col min="15861" max="15861" width="6.125" style="10" customWidth="1"/>
    <col min="15862" max="15862" width="5.5" style="10" customWidth="1"/>
    <col min="15863" max="15863" width="6.125" style="10" customWidth="1"/>
    <col min="15864" max="15864" width="6.375" style="10" customWidth="1"/>
    <col min="15865" max="15865" width="8" style="10" bestFit="1" customWidth="1"/>
    <col min="15866" max="15866" width="14.5" style="10" bestFit="1" customWidth="1"/>
    <col min="15867" max="15867" width="12.125" style="10" customWidth="1"/>
    <col min="15868" max="15872" width="13.875" style="10"/>
    <col min="15873" max="15873" width="5.75" style="10" customWidth="1"/>
    <col min="15874" max="15874" width="9.75" style="10" bestFit="1" customWidth="1"/>
    <col min="15875" max="15882" width="7.625" style="10" customWidth="1"/>
    <col min="15883" max="15883" width="7.5" style="10" customWidth="1"/>
    <col min="15884" max="15885" width="7.625" style="10" customWidth="1"/>
    <col min="15886" max="15886" width="13.625" style="10" customWidth="1"/>
    <col min="15887" max="15887" width="9" style="10" customWidth="1"/>
    <col min="15888" max="15889" width="12.75" style="10" customWidth="1"/>
    <col min="15890" max="15890" width="11.875" style="10" customWidth="1"/>
    <col min="15891" max="16113" width="9" style="10" customWidth="1"/>
    <col min="16114" max="16114" width="3.875" style="10" customWidth="1"/>
    <col min="16115" max="16115" width="2.875" style="10" customWidth="1"/>
    <col min="16116" max="16116" width="8" style="10" bestFit="1" customWidth="1"/>
    <col min="16117" max="16117" width="6.125" style="10" customWidth="1"/>
    <col min="16118" max="16118" width="5.5" style="10" customWidth="1"/>
    <col min="16119" max="16119" width="6.125" style="10" customWidth="1"/>
    <col min="16120" max="16120" width="6.375" style="10" customWidth="1"/>
    <col min="16121" max="16121" width="8" style="10" bestFit="1" customWidth="1"/>
    <col min="16122" max="16122" width="14.5" style="10" bestFit="1" customWidth="1"/>
    <col min="16123" max="16123" width="12.125" style="10" customWidth="1"/>
    <col min="16124" max="16128" width="13.875" style="10"/>
    <col min="16129" max="16129" width="5.75" style="10" customWidth="1"/>
    <col min="16130" max="16130" width="9.75" style="10" bestFit="1" customWidth="1"/>
    <col min="16131" max="16138" width="7.625" style="10" customWidth="1"/>
    <col min="16139" max="16139" width="7.5" style="10" customWidth="1"/>
    <col min="16140" max="16141" width="7.625" style="10" customWidth="1"/>
    <col min="16142" max="16142" width="13.625" style="10" customWidth="1"/>
    <col min="16143" max="16143" width="9" style="10" customWidth="1"/>
    <col min="16144" max="16145" width="12.75" style="10" customWidth="1"/>
    <col min="16146" max="16146" width="11.875" style="10" customWidth="1"/>
    <col min="16147" max="16369" width="9" style="10" customWidth="1"/>
    <col min="16370" max="16370" width="3.875" style="10" customWidth="1"/>
    <col min="16371" max="16371" width="2.875" style="10" customWidth="1"/>
    <col min="16372" max="16372" width="8" style="10" bestFit="1" customWidth="1"/>
    <col min="16373" max="16373" width="6.125" style="10" customWidth="1"/>
    <col min="16374" max="16374" width="5.5" style="10" customWidth="1"/>
    <col min="16375" max="16375" width="6.125" style="10" customWidth="1"/>
    <col min="16376" max="16376" width="6.375" style="10" customWidth="1"/>
    <col min="16377" max="16377" width="8" style="10" bestFit="1" customWidth="1"/>
    <col min="16378" max="16378" width="14.5" style="10" bestFit="1" customWidth="1"/>
    <col min="16379" max="16379" width="12.125" style="10" customWidth="1"/>
    <col min="16380" max="16384" width="13.875" style="10"/>
  </cols>
  <sheetData>
    <row r="1" spans="1:22" s="1" customFormat="1" ht="24.75" customHeight="1">
      <c r="B1" s="2"/>
      <c r="G1" s="3"/>
      <c r="H1" s="4" t="s">
        <v>14</v>
      </c>
      <c r="K1" s="4"/>
      <c r="L1" s="4"/>
      <c r="M1" s="4"/>
      <c r="N1" s="5"/>
      <c r="P1" s="3"/>
      <c r="Q1" s="6"/>
      <c r="R1" s="7"/>
    </row>
    <row r="2" spans="1:22" ht="21.95" customHeight="1" thickBot="1">
      <c r="A2" s="8"/>
      <c r="B2" s="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P2" s="11">
        <v>41399</v>
      </c>
    </row>
    <row r="3" spans="1:22" ht="24" customHeight="1">
      <c r="A3" s="467" t="s">
        <v>15</v>
      </c>
      <c r="B3" s="469" t="s">
        <v>16</v>
      </c>
      <c r="C3" s="471" t="s">
        <v>17</v>
      </c>
      <c r="D3" s="472"/>
      <c r="E3" s="472"/>
      <c r="F3" s="472"/>
      <c r="G3" s="472"/>
      <c r="H3" s="472"/>
      <c r="I3" s="473"/>
      <c r="J3" s="474" t="s">
        <v>18</v>
      </c>
      <c r="K3" s="475"/>
      <c r="L3" s="475"/>
      <c r="M3" s="476"/>
      <c r="N3" s="14" t="s">
        <v>19</v>
      </c>
      <c r="O3" s="15" t="s">
        <v>20</v>
      </c>
      <c r="P3" s="15" t="s">
        <v>21</v>
      </c>
      <c r="Q3" s="16" t="s">
        <v>22</v>
      </c>
    </row>
    <row r="4" spans="1:22" s="23" customFormat="1" ht="19.5" customHeight="1">
      <c r="A4" s="468"/>
      <c r="B4" s="470"/>
      <c r="C4" s="17" t="s">
        <v>23</v>
      </c>
      <c r="D4" s="17" t="s">
        <v>24</v>
      </c>
      <c r="E4" s="17" t="s">
        <v>25</v>
      </c>
      <c r="F4" s="17" t="s">
        <v>26</v>
      </c>
      <c r="G4" s="18" t="s">
        <v>27</v>
      </c>
      <c r="H4" s="18" t="s">
        <v>28</v>
      </c>
      <c r="I4" s="19" t="s">
        <v>29</v>
      </c>
      <c r="J4" s="18" t="s">
        <v>30</v>
      </c>
      <c r="K4" s="18" t="s">
        <v>31</v>
      </c>
      <c r="L4" s="18" t="s">
        <v>24</v>
      </c>
      <c r="M4" s="19" t="s">
        <v>32</v>
      </c>
      <c r="N4" s="20" t="s">
        <v>33</v>
      </c>
      <c r="O4" s="18"/>
      <c r="P4" s="21" t="s">
        <v>34</v>
      </c>
      <c r="Q4" s="22" t="s">
        <v>35</v>
      </c>
      <c r="R4" s="13"/>
    </row>
    <row r="5" spans="1:22" ht="24" customHeight="1">
      <c r="A5" s="477" t="s">
        <v>36</v>
      </c>
      <c r="B5" s="24" t="s">
        <v>0</v>
      </c>
      <c r="C5" s="25"/>
      <c r="D5" s="25"/>
      <c r="E5" s="25"/>
      <c r="F5" s="26">
        <f>SUM(C5:E5)</f>
        <v>0</v>
      </c>
      <c r="G5" s="25"/>
      <c r="H5" s="25"/>
      <c r="I5" s="27">
        <f>SUM(G5:H5)</f>
        <v>0</v>
      </c>
      <c r="J5" s="25"/>
      <c r="K5" s="25"/>
      <c r="L5" s="25"/>
      <c r="M5" s="27">
        <f>SUM(J5:L5)</f>
        <v>0</v>
      </c>
      <c r="N5" s="28" t="str">
        <f>(IF(C5=0,"",(J5+K5)/(C5)))</f>
        <v/>
      </c>
      <c r="O5" s="29"/>
      <c r="P5" s="30">
        <f>Q5-O5</f>
        <v>0</v>
      </c>
      <c r="Q5" s="31"/>
      <c r="V5" s="10" t="e">
        <f>VLOOKUP($B5,[1]Sheet1!$A$6:$D$52,2,0)</f>
        <v>#N/A</v>
      </c>
    </row>
    <row r="6" spans="1:22" ht="24" customHeight="1">
      <c r="A6" s="477"/>
      <c r="B6" s="24" t="s">
        <v>1</v>
      </c>
      <c r="C6" s="25"/>
      <c r="D6" s="25"/>
      <c r="E6" s="25"/>
      <c r="F6" s="26">
        <f t="shared" ref="F6:F37" si="0">SUM(C6:E6)</f>
        <v>0</v>
      </c>
      <c r="G6" s="25"/>
      <c r="H6" s="25">
        <v>2</v>
      </c>
      <c r="I6" s="27">
        <f t="shared" ref="I6:I20" si="1">SUM(G6:H6)</f>
        <v>2</v>
      </c>
      <c r="J6" s="25">
        <v>2</v>
      </c>
      <c r="K6" s="25"/>
      <c r="L6" s="25"/>
      <c r="M6" s="27">
        <f t="shared" ref="M6:M20" si="2">SUM(J6:L6)</f>
        <v>2</v>
      </c>
      <c r="N6" s="28">
        <v>2</v>
      </c>
      <c r="O6" s="29"/>
      <c r="P6" s="30">
        <f t="shared" ref="P6:P20" si="3">Q6-O6</f>
        <v>95584</v>
      </c>
      <c r="Q6" s="31">
        <v>95584</v>
      </c>
    </row>
    <row r="7" spans="1:22" ht="24" customHeight="1">
      <c r="A7" s="477"/>
      <c r="B7" s="24" t="s">
        <v>2</v>
      </c>
      <c r="C7" s="25"/>
      <c r="D7" s="25"/>
      <c r="E7" s="25"/>
      <c r="F7" s="26">
        <f t="shared" si="0"/>
        <v>0</v>
      </c>
      <c r="G7" s="25"/>
      <c r="H7" s="25"/>
      <c r="I7" s="27">
        <f t="shared" si="1"/>
        <v>0</v>
      </c>
      <c r="J7" s="25"/>
      <c r="K7" s="25"/>
      <c r="L7" s="25"/>
      <c r="M7" s="27">
        <f t="shared" si="2"/>
        <v>0</v>
      </c>
      <c r="N7" s="28" t="str">
        <f t="shared" ref="N7:N20" si="4">(IF(C7=0,"",(J7+K7)/(C7)))</f>
        <v/>
      </c>
      <c r="O7" s="29"/>
      <c r="P7" s="30">
        <f t="shared" si="3"/>
        <v>0</v>
      </c>
      <c r="Q7" s="31"/>
    </row>
    <row r="8" spans="1:22" ht="24" customHeight="1">
      <c r="A8" s="477"/>
      <c r="B8" s="24" t="s">
        <v>3</v>
      </c>
      <c r="C8" s="25"/>
      <c r="D8" s="25"/>
      <c r="E8" s="25"/>
      <c r="F8" s="26">
        <f t="shared" si="0"/>
        <v>0</v>
      </c>
      <c r="G8" s="25"/>
      <c r="H8" s="25"/>
      <c r="I8" s="27">
        <f t="shared" si="1"/>
        <v>0</v>
      </c>
      <c r="J8" s="25"/>
      <c r="K8" s="25"/>
      <c r="L8" s="25"/>
      <c r="M8" s="27">
        <f t="shared" si="2"/>
        <v>0</v>
      </c>
      <c r="N8" s="28" t="str">
        <f t="shared" si="4"/>
        <v/>
      </c>
      <c r="O8" s="29"/>
      <c r="P8" s="30">
        <f t="shared" si="3"/>
        <v>0</v>
      </c>
      <c r="Q8" s="31"/>
    </row>
    <row r="9" spans="1:22" s="32" customFormat="1" ht="24" customHeight="1">
      <c r="A9" s="477"/>
      <c r="B9" s="24" t="s">
        <v>4</v>
      </c>
      <c r="C9" s="25"/>
      <c r="D9" s="25"/>
      <c r="E9" s="25"/>
      <c r="F9" s="26">
        <f t="shared" si="0"/>
        <v>0</v>
      </c>
      <c r="G9" s="25"/>
      <c r="H9" s="25"/>
      <c r="I9" s="27">
        <f t="shared" si="1"/>
        <v>0</v>
      </c>
      <c r="J9" s="25"/>
      <c r="K9" s="25"/>
      <c r="L9" s="25"/>
      <c r="M9" s="27">
        <f t="shared" si="2"/>
        <v>0</v>
      </c>
      <c r="N9" s="28" t="str">
        <f t="shared" si="4"/>
        <v/>
      </c>
      <c r="O9" s="29"/>
      <c r="P9" s="30">
        <f t="shared" si="3"/>
        <v>0</v>
      </c>
      <c r="Q9" s="31"/>
      <c r="R9" s="13"/>
      <c r="S9" s="10"/>
      <c r="T9" s="10"/>
      <c r="U9" s="10"/>
    </row>
    <row r="10" spans="1:22" ht="24" customHeight="1">
      <c r="A10" s="477"/>
      <c r="B10" s="24" t="s">
        <v>5</v>
      </c>
      <c r="C10" s="25"/>
      <c r="D10" s="25"/>
      <c r="E10" s="25"/>
      <c r="F10" s="26">
        <f t="shared" si="0"/>
        <v>0</v>
      </c>
      <c r="G10" s="25"/>
      <c r="H10" s="25"/>
      <c r="I10" s="27">
        <f t="shared" si="1"/>
        <v>0</v>
      </c>
      <c r="J10" s="25"/>
      <c r="K10" s="25"/>
      <c r="L10" s="25"/>
      <c r="M10" s="27">
        <f t="shared" si="2"/>
        <v>0</v>
      </c>
      <c r="N10" s="28" t="str">
        <f t="shared" si="4"/>
        <v/>
      </c>
      <c r="O10" s="29"/>
      <c r="P10" s="30">
        <f t="shared" si="3"/>
        <v>0</v>
      </c>
      <c r="Q10" s="31"/>
    </row>
    <row r="11" spans="1:22" ht="24" customHeight="1">
      <c r="A11" s="477"/>
      <c r="B11" s="24" t="s">
        <v>6</v>
      </c>
      <c r="C11" s="25"/>
      <c r="D11" s="25"/>
      <c r="E11" s="25"/>
      <c r="F11" s="26">
        <f t="shared" si="0"/>
        <v>0</v>
      </c>
      <c r="G11" s="25"/>
      <c r="H11" s="25"/>
      <c r="I11" s="27">
        <f t="shared" si="1"/>
        <v>0</v>
      </c>
      <c r="J11" s="25"/>
      <c r="K11" s="25"/>
      <c r="L11" s="25"/>
      <c r="M11" s="27">
        <f t="shared" si="2"/>
        <v>0</v>
      </c>
      <c r="N11" s="28" t="str">
        <f t="shared" si="4"/>
        <v/>
      </c>
      <c r="O11" s="29"/>
      <c r="P11" s="30">
        <f t="shared" si="3"/>
        <v>0</v>
      </c>
      <c r="Q11" s="31"/>
    </row>
    <row r="12" spans="1:22" ht="24" customHeight="1">
      <c r="A12" s="477"/>
      <c r="B12" s="24" t="s">
        <v>7</v>
      </c>
      <c r="C12" s="25"/>
      <c r="D12" s="25"/>
      <c r="E12" s="25"/>
      <c r="F12" s="26">
        <f t="shared" si="0"/>
        <v>0</v>
      </c>
      <c r="G12" s="25"/>
      <c r="H12" s="25"/>
      <c r="I12" s="27">
        <f t="shared" si="1"/>
        <v>0</v>
      </c>
      <c r="J12" s="25"/>
      <c r="K12" s="25"/>
      <c r="L12" s="25"/>
      <c r="M12" s="27">
        <f t="shared" si="2"/>
        <v>0</v>
      </c>
      <c r="N12" s="28" t="str">
        <f t="shared" si="4"/>
        <v/>
      </c>
      <c r="O12" s="29"/>
      <c r="P12" s="30">
        <f t="shared" si="3"/>
        <v>0</v>
      </c>
      <c r="Q12" s="31"/>
    </row>
    <row r="13" spans="1:22" ht="24" customHeight="1">
      <c r="A13" s="477"/>
      <c r="B13" s="24" t="s">
        <v>37</v>
      </c>
      <c r="C13" s="25">
        <v>15</v>
      </c>
      <c r="D13" s="25">
        <v>1</v>
      </c>
      <c r="E13" s="25">
        <v>2</v>
      </c>
      <c r="F13" s="26">
        <f t="shared" si="0"/>
        <v>18</v>
      </c>
      <c r="G13" s="25">
        <v>16</v>
      </c>
      <c r="H13" s="25"/>
      <c r="I13" s="27">
        <f t="shared" si="1"/>
        <v>16</v>
      </c>
      <c r="J13" s="25">
        <v>14</v>
      </c>
      <c r="K13" s="25">
        <v>2</v>
      </c>
      <c r="L13" s="25">
        <v>0</v>
      </c>
      <c r="M13" s="27">
        <f t="shared" si="2"/>
        <v>16</v>
      </c>
      <c r="N13" s="28">
        <f t="shared" si="4"/>
        <v>1.0666666666666667</v>
      </c>
      <c r="O13" s="29"/>
      <c r="P13" s="30">
        <f t="shared" si="3"/>
        <v>629879</v>
      </c>
      <c r="Q13" s="31">
        <v>629879</v>
      </c>
    </row>
    <row r="14" spans="1:22" ht="24" hidden="1" customHeight="1">
      <c r="A14" s="477"/>
      <c r="B14" s="24"/>
      <c r="C14" s="25"/>
      <c r="D14" s="25"/>
      <c r="E14" s="25"/>
      <c r="F14" s="26">
        <f t="shared" si="0"/>
        <v>0</v>
      </c>
      <c r="G14" s="25"/>
      <c r="H14" s="25"/>
      <c r="I14" s="27">
        <f t="shared" si="1"/>
        <v>0</v>
      </c>
      <c r="J14" s="33"/>
      <c r="K14" s="33"/>
      <c r="L14" s="33"/>
      <c r="M14" s="27">
        <f t="shared" si="2"/>
        <v>0</v>
      </c>
      <c r="N14" s="28" t="str">
        <f t="shared" si="4"/>
        <v/>
      </c>
      <c r="O14" s="29"/>
      <c r="P14" s="30">
        <f t="shared" si="3"/>
        <v>0</v>
      </c>
      <c r="Q14" s="31"/>
    </row>
    <row r="15" spans="1:22" ht="24" hidden="1" customHeight="1">
      <c r="A15" s="477"/>
      <c r="B15" s="24"/>
      <c r="C15" s="25"/>
      <c r="D15" s="25"/>
      <c r="E15" s="25"/>
      <c r="F15" s="26">
        <f t="shared" si="0"/>
        <v>0</v>
      </c>
      <c r="G15" s="25"/>
      <c r="H15" s="25"/>
      <c r="I15" s="27">
        <f t="shared" si="1"/>
        <v>0</v>
      </c>
      <c r="J15" s="33"/>
      <c r="K15" s="33"/>
      <c r="L15" s="33"/>
      <c r="M15" s="27">
        <f t="shared" si="2"/>
        <v>0</v>
      </c>
      <c r="N15" s="28" t="str">
        <f t="shared" si="4"/>
        <v/>
      </c>
      <c r="O15" s="29"/>
      <c r="P15" s="30">
        <f t="shared" si="3"/>
        <v>0</v>
      </c>
      <c r="Q15" s="31"/>
    </row>
    <row r="16" spans="1:22" ht="24" hidden="1" customHeight="1">
      <c r="A16" s="477"/>
      <c r="B16" s="24"/>
      <c r="C16" s="25"/>
      <c r="D16" s="25"/>
      <c r="E16" s="25"/>
      <c r="F16" s="26">
        <f t="shared" si="0"/>
        <v>0</v>
      </c>
      <c r="G16" s="25"/>
      <c r="H16" s="25"/>
      <c r="I16" s="27">
        <f t="shared" si="1"/>
        <v>0</v>
      </c>
      <c r="J16" s="33"/>
      <c r="K16" s="33"/>
      <c r="L16" s="33"/>
      <c r="M16" s="27">
        <f t="shared" si="2"/>
        <v>0</v>
      </c>
      <c r="N16" s="28" t="str">
        <f t="shared" si="4"/>
        <v/>
      </c>
      <c r="O16" s="29"/>
      <c r="P16" s="30">
        <f t="shared" si="3"/>
        <v>0</v>
      </c>
      <c r="Q16" s="31"/>
    </row>
    <row r="17" spans="1:18" ht="24" hidden="1" customHeight="1">
      <c r="A17" s="477"/>
      <c r="B17" s="24"/>
      <c r="C17" s="25"/>
      <c r="D17" s="25"/>
      <c r="E17" s="25"/>
      <c r="F17" s="26">
        <f t="shared" si="0"/>
        <v>0</v>
      </c>
      <c r="G17" s="25"/>
      <c r="H17" s="25"/>
      <c r="I17" s="27">
        <f t="shared" si="1"/>
        <v>0</v>
      </c>
      <c r="J17" s="33"/>
      <c r="K17" s="33"/>
      <c r="L17" s="33"/>
      <c r="M17" s="27">
        <f t="shared" si="2"/>
        <v>0</v>
      </c>
      <c r="N17" s="28" t="str">
        <f t="shared" si="4"/>
        <v/>
      </c>
      <c r="O17" s="29"/>
      <c r="P17" s="30">
        <f t="shared" si="3"/>
        <v>0</v>
      </c>
      <c r="Q17" s="31"/>
    </row>
    <row r="18" spans="1:18" ht="24" hidden="1" customHeight="1">
      <c r="A18" s="477"/>
      <c r="B18" s="24"/>
      <c r="C18" s="25"/>
      <c r="D18" s="25"/>
      <c r="E18" s="25"/>
      <c r="F18" s="26">
        <f t="shared" si="0"/>
        <v>0</v>
      </c>
      <c r="G18" s="25"/>
      <c r="H18" s="25"/>
      <c r="I18" s="27">
        <f t="shared" si="1"/>
        <v>0</v>
      </c>
      <c r="J18" s="33"/>
      <c r="K18" s="33"/>
      <c r="L18" s="33"/>
      <c r="M18" s="27">
        <f t="shared" si="2"/>
        <v>0</v>
      </c>
      <c r="N18" s="28" t="str">
        <f t="shared" si="4"/>
        <v/>
      </c>
      <c r="O18" s="29"/>
      <c r="P18" s="30">
        <f t="shared" si="3"/>
        <v>0</v>
      </c>
      <c r="Q18" s="31"/>
    </row>
    <row r="19" spans="1:18" ht="24" hidden="1" customHeight="1">
      <c r="A19" s="477"/>
      <c r="B19" s="24"/>
      <c r="C19" s="25"/>
      <c r="D19" s="25"/>
      <c r="E19" s="25"/>
      <c r="F19" s="26">
        <f t="shared" si="0"/>
        <v>0</v>
      </c>
      <c r="G19" s="25"/>
      <c r="H19" s="25"/>
      <c r="I19" s="27">
        <f t="shared" si="1"/>
        <v>0</v>
      </c>
      <c r="J19" s="33"/>
      <c r="K19" s="33"/>
      <c r="L19" s="33"/>
      <c r="M19" s="27">
        <f t="shared" si="2"/>
        <v>0</v>
      </c>
      <c r="N19" s="28" t="str">
        <f t="shared" si="4"/>
        <v/>
      </c>
      <c r="O19" s="29"/>
      <c r="P19" s="30">
        <f t="shared" si="3"/>
        <v>0</v>
      </c>
      <c r="Q19" s="31"/>
    </row>
    <row r="20" spans="1:18" ht="24" hidden="1" customHeight="1">
      <c r="A20" s="477"/>
      <c r="B20" s="24"/>
      <c r="C20" s="25"/>
      <c r="D20" s="25"/>
      <c r="E20" s="25"/>
      <c r="F20" s="26">
        <f t="shared" si="0"/>
        <v>0</v>
      </c>
      <c r="G20" s="25"/>
      <c r="H20" s="25"/>
      <c r="I20" s="27">
        <f t="shared" si="1"/>
        <v>0</v>
      </c>
      <c r="J20" s="33"/>
      <c r="K20" s="33"/>
      <c r="L20" s="33"/>
      <c r="M20" s="27">
        <f t="shared" si="2"/>
        <v>0</v>
      </c>
      <c r="N20" s="28" t="str">
        <f t="shared" si="4"/>
        <v/>
      </c>
      <c r="O20" s="29"/>
      <c r="P20" s="30">
        <f t="shared" si="3"/>
        <v>0</v>
      </c>
      <c r="Q20" s="31"/>
    </row>
    <row r="21" spans="1:18" s="35" customFormat="1" ht="24" customHeight="1">
      <c r="A21" s="461" t="s">
        <v>38</v>
      </c>
      <c r="B21" s="462"/>
      <c r="C21" s="27">
        <f>SUM(C5:C20)</f>
        <v>15</v>
      </c>
      <c r="D21" s="27">
        <f>SUM(D5:D20)</f>
        <v>1</v>
      </c>
      <c r="E21" s="27">
        <f>SUM(E5:E20)</f>
        <v>2</v>
      </c>
      <c r="F21" s="27">
        <f t="shared" si="0"/>
        <v>18</v>
      </c>
      <c r="G21" s="27">
        <f>SUM(G5:G20)</f>
        <v>16</v>
      </c>
      <c r="H21" s="27">
        <f>SUM(H5:H20)</f>
        <v>2</v>
      </c>
      <c r="I21" s="27">
        <f t="shared" ref="I21:I26" si="5">SUM(G21:H21)</f>
        <v>18</v>
      </c>
      <c r="J21" s="27">
        <f>SUM(J5:J20)</f>
        <v>16</v>
      </c>
      <c r="K21" s="27">
        <f>SUM(K5:K20)</f>
        <v>2</v>
      </c>
      <c r="L21" s="27">
        <f>SUM(L5:L20)</f>
        <v>0</v>
      </c>
      <c r="M21" s="27">
        <f>SUM(M5:M20)</f>
        <v>18</v>
      </c>
      <c r="N21" s="28">
        <f>IF(C21=0,"",((J21+K21)/(C21)))</f>
        <v>1.2</v>
      </c>
      <c r="O21" s="30">
        <f>SUM(O5:O20)</f>
        <v>0</v>
      </c>
      <c r="P21" s="30">
        <f>SUM(P5:P20)</f>
        <v>725463</v>
      </c>
      <c r="Q21" s="34">
        <f>SUM(Q5:Q13)</f>
        <v>725463</v>
      </c>
      <c r="R21" s="13"/>
    </row>
    <row r="22" spans="1:18" ht="24" customHeight="1">
      <c r="A22" s="477" t="s">
        <v>39</v>
      </c>
      <c r="B22" s="24" t="s">
        <v>8</v>
      </c>
      <c r="C22" s="25"/>
      <c r="D22" s="25"/>
      <c r="E22" s="25"/>
      <c r="F22" s="26">
        <f t="shared" si="0"/>
        <v>0</v>
      </c>
      <c r="G22" s="25"/>
      <c r="H22" s="25"/>
      <c r="I22" s="27">
        <f t="shared" si="5"/>
        <v>0</v>
      </c>
      <c r="J22" s="25"/>
      <c r="K22" s="25"/>
      <c r="L22" s="25">
        <v>0</v>
      </c>
      <c r="M22" s="27">
        <f>SUM(J22:L22)</f>
        <v>0</v>
      </c>
      <c r="N22" s="28" t="str">
        <f t="shared" ref="N22:N37" si="6">(IF(C22=0,"",(J22+K22)/(C22)))</f>
        <v/>
      </c>
      <c r="O22" s="29"/>
      <c r="P22" s="30">
        <f>Q22-O22</f>
        <v>0</v>
      </c>
      <c r="Q22" s="31"/>
    </row>
    <row r="23" spans="1:18" ht="24" customHeight="1">
      <c r="A23" s="477"/>
      <c r="B23" s="24" t="s">
        <v>9</v>
      </c>
      <c r="C23" s="25"/>
      <c r="D23" s="25"/>
      <c r="E23" s="25"/>
      <c r="F23" s="26">
        <f t="shared" si="0"/>
        <v>0</v>
      </c>
      <c r="G23" s="25"/>
      <c r="H23" s="25"/>
      <c r="I23" s="27">
        <f t="shared" si="5"/>
        <v>0</v>
      </c>
      <c r="J23" s="25"/>
      <c r="K23" s="25"/>
      <c r="L23" s="25">
        <v>0</v>
      </c>
      <c r="M23" s="27">
        <f>SUM(J23:L23)</f>
        <v>0</v>
      </c>
      <c r="N23" s="28" t="str">
        <f t="shared" si="6"/>
        <v/>
      </c>
      <c r="O23" s="29"/>
      <c r="P23" s="30">
        <f t="shared" ref="P23:P37" si="7">Q23-O23</f>
        <v>0</v>
      </c>
      <c r="Q23" s="31"/>
    </row>
    <row r="24" spans="1:18" ht="24" customHeight="1">
      <c r="A24" s="477"/>
      <c r="B24" s="24" t="s">
        <v>10</v>
      </c>
      <c r="C24" s="25"/>
      <c r="D24" s="25"/>
      <c r="E24" s="25"/>
      <c r="F24" s="26">
        <f t="shared" si="0"/>
        <v>0</v>
      </c>
      <c r="G24" s="25"/>
      <c r="H24" s="25"/>
      <c r="I24" s="27">
        <f t="shared" si="5"/>
        <v>0</v>
      </c>
      <c r="J24" s="25"/>
      <c r="K24" s="25"/>
      <c r="L24" s="25">
        <v>0</v>
      </c>
      <c r="M24" s="27">
        <f>SUM(J24:L24)</f>
        <v>0</v>
      </c>
      <c r="N24" s="28" t="str">
        <f t="shared" si="6"/>
        <v/>
      </c>
      <c r="O24" s="29"/>
      <c r="P24" s="30">
        <f t="shared" si="7"/>
        <v>0</v>
      </c>
      <c r="Q24" s="31"/>
    </row>
    <row r="25" spans="1:18" ht="24" customHeight="1">
      <c r="A25" s="477"/>
      <c r="B25" s="24" t="s">
        <v>11</v>
      </c>
      <c r="C25" s="25"/>
      <c r="D25" s="25"/>
      <c r="E25" s="25"/>
      <c r="F25" s="26">
        <f t="shared" si="0"/>
        <v>0</v>
      </c>
      <c r="G25" s="25"/>
      <c r="H25" s="25"/>
      <c r="I25" s="27">
        <f t="shared" si="5"/>
        <v>0</v>
      </c>
      <c r="J25" s="25"/>
      <c r="K25" s="25"/>
      <c r="L25" s="25">
        <v>0</v>
      </c>
      <c r="M25" s="27">
        <f>SUM(J25:L25)</f>
        <v>0</v>
      </c>
      <c r="N25" s="28" t="str">
        <f t="shared" si="6"/>
        <v/>
      </c>
      <c r="O25" s="29"/>
      <c r="P25" s="30">
        <f t="shared" si="7"/>
        <v>0</v>
      </c>
      <c r="Q25" s="31"/>
    </row>
    <row r="26" spans="1:18" ht="24" customHeight="1">
      <c r="A26" s="477"/>
      <c r="B26" s="24" t="s">
        <v>12</v>
      </c>
      <c r="C26" s="25"/>
      <c r="D26" s="25"/>
      <c r="E26" s="25"/>
      <c r="F26" s="26">
        <f t="shared" si="0"/>
        <v>0</v>
      </c>
      <c r="G26" s="25"/>
      <c r="H26" s="25"/>
      <c r="I26" s="27">
        <f t="shared" si="5"/>
        <v>0</v>
      </c>
      <c r="J26" s="25"/>
      <c r="K26" s="25"/>
      <c r="L26" s="25">
        <v>0</v>
      </c>
      <c r="M26" s="27">
        <f t="shared" ref="M26:M37" si="8">SUM(J26:L26)</f>
        <v>0</v>
      </c>
      <c r="N26" s="28" t="str">
        <f t="shared" si="6"/>
        <v/>
      </c>
      <c r="O26" s="29"/>
      <c r="P26" s="30">
        <f t="shared" si="7"/>
        <v>0</v>
      </c>
      <c r="Q26" s="31"/>
    </row>
    <row r="27" spans="1:18" ht="24" customHeight="1">
      <c r="A27" s="477"/>
      <c r="B27" s="24" t="s">
        <v>13</v>
      </c>
      <c r="C27" s="25"/>
      <c r="D27" s="25"/>
      <c r="E27" s="25"/>
      <c r="F27" s="26">
        <f t="shared" si="0"/>
        <v>0</v>
      </c>
      <c r="G27" s="25"/>
      <c r="H27" s="25"/>
      <c r="I27" s="27">
        <f t="shared" ref="I27:I37" si="9">SUM(G27:H27)</f>
        <v>0</v>
      </c>
      <c r="J27" s="25"/>
      <c r="K27" s="25"/>
      <c r="L27" s="25">
        <v>0</v>
      </c>
      <c r="M27" s="27">
        <f t="shared" si="8"/>
        <v>0</v>
      </c>
      <c r="N27" s="28" t="str">
        <f t="shared" si="6"/>
        <v/>
      </c>
      <c r="O27" s="29"/>
      <c r="P27" s="30">
        <f t="shared" si="7"/>
        <v>0</v>
      </c>
      <c r="Q27" s="31"/>
    </row>
    <row r="28" spans="1:18" ht="24" customHeight="1">
      <c r="A28" s="477"/>
      <c r="B28" s="36" t="s">
        <v>40</v>
      </c>
      <c r="C28" s="25"/>
      <c r="D28" s="25"/>
      <c r="E28" s="25"/>
      <c r="F28" s="26">
        <f t="shared" si="0"/>
        <v>0</v>
      </c>
      <c r="G28" s="25"/>
      <c r="H28" s="25"/>
      <c r="I28" s="27">
        <f t="shared" si="9"/>
        <v>0</v>
      </c>
      <c r="J28" s="25"/>
      <c r="K28" s="25"/>
      <c r="L28" s="25"/>
      <c r="M28" s="27">
        <f t="shared" si="8"/>
        <v>0</v>
      </c>
      <c r="N28" s="28" t="str">
        <f t="shared" si="6"/>
        <v/>
      </c>
      <c r="O28" s="29"/>
      <c r="P28" s="30">
        <f t="shared" si="7"/>
        <v>0</v>
      </c>
      <c r="Q28" s="31"/>
    </row>
    <row r="29" spans="1:18" ht="24" hidden="1" customHeight="1">
      <c r="A29" s="477"/>
      <c r="B29" s="36"/>
      <c r="C29" s="25"/>
      <c r="D29" s="25"/>
      <c r="E29" s="25"/>
      <c r="F29" s="26">
        <f t="shared" si="0"/>
        <v>0</v>
      </c>
      <c r="G29" s="25"/>
      <c r="H29" s="25"/>
      <c r="I29" s="27">
        <f t="shared" si="9"/>
        <v>0</v>
      </c>
      <c r="J29" s="33"/>
      <c r="K29" s="33"/>
      <c r="L29" s="33"/>
      <c r="M29" s="27">
        <f t="shared" si="8"/>
        <v>0</v>
      </c>
      <c r="N29" s="28" t="str">
        <f t="shared" si="6"/>
        <v/>
      </c>
      <c r="O29" s="29"/>
      <c r="P29" s="30">
        <f t="shared" si="7"/>
        <v>0</v>
      </c>
      <c r="Q29" s="31"/>
    </row>
    <row r="30" spans="1:18" ht="24" hidden="1" customHeight="1">
      <c r="A30" s="477"/>
      <c r="B30" s="36"/>
      <c r="C30" s="25"/>
      <c r="D30" s="25"/>
      <c r="E30" s="25"/>
      <c r="F30" s="26">
        <f t="shared" si="0"/>
        <v>0</v>
      </c>
      <c r="G30" s="25"/>
      <c r="H30" s="25"/>
      <c r="I30" s="27">
        <f t="shared" si="9"/>
        <v>0</v>
      </c>
      <c r="J30" s="33"/>
      <c r="K30" s="33"/>
      <c r="L30" s="33"/>
      <c r="M30" s="27">
        <f t="shared" si="8"/>
        <v>0</v>
      </c>
      <c r="N30" s="28" t="str">
        <f t="shared" si="6"/>
        <v/>
      </c>
      <c r="O30" s="29"/>
      <c r="P30" s="30">
        <f t="shared" si="7"/>
        <v>0</v>
      </c>
      <c r="Q30" s="31"/>
    </row>
    <row r="31" spans="1:18" ht="24" hidden="1" customHeight="1">
      <c r="A31" s="477"/>
      <c r="B31" s="36"/>
      <c r="C31" s="25"/>
      <c r="D31" s="25"/>
      <c r="E31" s="25"/>
      <c r="F31" s="26">
        <f t="shared" si="0"/>
        <v>0</v>
      </c>
      <c r="G31" s="25"/>
      <c r="H31" s="25"/>
      <c r="I31" s="27">
        <f t="shared" si="9"/>
        <v>0</v>
      </c>
      <c r="J31" s="33"/>
      <c r="K31" s="33"/>
      <c r="L31" s="33"/>
      <c r="M31" s="27">
        <f t="shared" si="8"/>
        <v>0</v>
      </c>
      <c r="N31" s="28" t="str">
        <f t="shared" si="6"/>
        <v/>
      </c>
      <c r="O31" s="29"/>
      <c r="P31" s="30">
        <f t="shared" si="7"/>
        <v>0</v>
      </c>
      <c r="Q31" s="31"/>
    </row>
    <row r="32" spans="1:18" ht="24" hidden="1" customHeight="1">
      <c r="A32" s="477"/>
      <c r="B32" s="36"/>
      <c r="C32" s="25"/>
      <c r="D32" s="25"/>
      <c r="E32" s="25"/>
      <c r="F32" s="26">
        <f t="shared" si="0"/>
        <v>0</v>
      </c>
      <c r="G32" s="25"/>
      <c r="H32" s="25"/>
      <c r="I32" s="27">
        <f t="shared" si="9"/>
        <v>0</v>
      </c>
      <c r="J32" s="33"/>
      <c r="K32" s="33"/>
      <c r="L32" s="33"/>
      <c r="M32" s="27">
        <f t="shared" si="8"/>
        <v>0</v>
      </c>
      <c r="N32" s="28" t="str">
        <f t="shared" si="6"/>
        <v/>
      </c>
      <c r="O32" s="29"/>
      <c r="P32" s="30">
        <f t="shared" si="7"/>
        <v>0</v>
      </c>
      <c r="Q32" s="31"/>
    </row>
    <row r="33" spans="1:18" ht="24" hidden="1" customHeight="1">
      <c r="A33" s="477"/>
      <c r="B33" s="36"/>
      <c r="C33" s="25"/>
      <c r="D33" s="25"/>
      <c r="E33" s="25"/>
      <c r="F33" s="26">
        <f t="shared" si="0"/>
        <v>0</v>
      </c>
      <c r="G33" s="25"/>
      <c r="H33" s="25"/>
      <c r="I33" s="27">
        <f t="shared" si="9"/>
        <v>0</v>
      </c>
      <c r="J33" s="33"/>
      <c r="K33" s="33"/>
      <c r="L33" s="33"/>
      <c r="M33" s="27">
        <f t="shared" si="8"/>
        <v>0</v>
      </c>
      <c r="N33" s="28" t="str">
        <f t="shared" si="6"/>
        <v/>
      </c>
      <c r="O33" s="29"/>
      <c r="P33" s="30">
        <f t="shared" si="7"/>
        <v>0</v>
      </c>
      <c r="Q33" s="31"/>
    </row>
    <row r="34" spans="1:18" ht="24" hidden="1" customHeight="1">
      <c r="A34" s="477"/>
      <c r="B34" s="36"/>
      <c r="C34" s="25"/>
      <c r="D34" s="25"/>
      <c r="E34" s="25"/>
      <c r="F34" s="26">
        <f>SUM(C34:E34)</f>
        <v>0</v>
      </c>
      <c r="G34" s="25"/>
      <c r="H34" s="25"/>
      <c r="I34" s="27">
        <f>SUM(G34:H34)</f>
        <v>0</v>
      </c>
      <c r="J34" s="33"/>
      <c r="K34" s="33"/>
      <c r="L34" s="33"/>
      <c r="M34" s="27">
        <f>SUM(J34:L34)</f>
        <v>0</v>
      </c>
      <c r="N34" s="28" t="str">
        <f>(IF(C34=0,"",(J34+K34)/(C34)))</f>
        <v/>
      </c>
      <c r="O34" s="29"/>
      <c r="P34" s="30">
        <f>Q34-O34</f>
        <v>0</v>
      </c>
      <c r="Q34" s="31"/>
    </row>
    <row r="35" spans="1:18" ht="24" hidden="1" customHeight="1">
      <c r="A35" s="477"/>
      <c r="B35" s="36"/>
      <c r="C35" s="25"/>
      <c r="D35" s="25"/>
      <c r="E35" s="25"/>
      <c r="F35" s="26">
        <f t="shared" si="0"/>
        <v>0</v>
      </c>
      <c r="G35" s="25"/>
      <c r="H35" s="25"/>
      <c r="I35" s="27">
        <f t="shared" si="9"/>
        <v>0</v>
      </c>
      <c r="J35" s="33"/>
      <c r="K35" s="33"/>
      <c r="L35" s="33"/>
      <c r="M35" s="27">
        <f t="shared" si="8"/>
        <v>0</v>
      </c>
      <c r="N35" s="28" t="str">
        <f t="shared" si="6"/>
        <v/>
      </c>
      <c r="O35" s="29"/>
      <c r="P35" s="30">
        <f t="shared" si="7"/>
        <v>0</v>
      </c>
      <c r="Q35" s="31"/>
    </row>
    <row r="36" spans="1:18" ht="24" hidden="1" customHeight="1">
      <c r="A36" s="477"/>
      <c r="B36" s="36"/>
      <c r="C36" s="25"/>
      <c r="D36" s="25"/>
      <c r="E36" s="25"/>
      <c r="F36" s="26">
        <f t="shared" si="0"/>
        <v>0</v>
      </c>
      <c r="G36" s="25"/>
      <c r="H36" s="25"/>
      <c r="I36" s="27">
        <f t="shared" si="9"/>
        <v>0</v>
      </c>
      <c r="J36" s="33"/>
      <c r="K36" s="33"/>
      <c r="L36" s="33"/>
      <c r="M36" s="27">
        <f t="shared" si="8"/>
        <v>0</v>
      </c>
      <c r="N36" s="28" t="str">
        <f t="shared" si="6"/>
        <v/>
      </c>
      <c r="O36" s="29"/>
      <c r="P36" s="30">
        <f t="shared" si="7"/>
        <v>0</v>
      </c>
      <c r="Q36" s="31"/>
    </row>
    <row r="37" spans="1:18" ht="24" hidden="1" customHeight="1">
      <c r="A37" s="477"/>
      <c r="B37" s="36"/>
      <c r="C37" s="25"/>
      <c r="D37" s="25"/>
      <c r="E37" s="25"/>
      <c r="F37" s="26">
        <f t="shared" si="0"/>
        <v>0</v>
      </c>
      <c r="G37" s="25"/>
      <c r="H37" s="25"/>
      <c r="I37" s="27">
        <f t="shared" si="9"/>
        <v>0</v>
      </c>
      <c r="J37" s="33"/>
      <c r="K37" s="33"/>
      <c r="L37" s="33"/>
      <c r="M37" s="27">
        <f t="shared" si="8"/>
        <v>0</v>
      </c>
      <c r="N37" s="28" t="str">
        <f t="shared" si="6"/>
        <v/>
      </c>
      <c r="O37" s="29"/>
      <c r="P37" s="30">
        <f t="shared" si="7"/>
        <v>0</v>
      </c>
      <c r="Q37" s="31"/>
    </row>
    <row r="38" spans="1:18" s="35" customFormat="1" ht="24" customHeight="1">
      <c r="A38" s="461" t="s">
        <v>38</v>
      </c>
      <c r="B38" s="462"/>
      <c r="C38" s="27">
        <f>SUM(C22:C37)</f>
        <v>0</v>
      </c>
      <c r="D38" s="27">
        <f>SUM(D22:D37)</f>
        <v>0</v>
      </c>
      <c r="E38" s="27">
        <f>SUM(E22:E37)</f>
        <v>0</v>
      </c>
      <c r="F38" s="27">
        <f>SUM(C38:E38)</f>
        <v>0</v>
      </c>
      <c r="G38" s="27">
        <f t="shared" ref="G38:M38" si="10">SUM(G22:G37)</f>
        <v>0</v>
      </c>
      <c r="H38" s="27">
        <f t="shared" si="10"/>
        <v>0</v>
      </c>
      <c r="I38" s="27">
        <f t="shared" si="10"/>
        <v>0</v>
      </c>
      <c r="J38" s="27">
        <f t="shared" si="10"/>
        <v>0</v>
      </c>
      <c r="K38" s="27">
        <f t="shared" si="10"/>
        <v>0</v>
      </c>
      <c r="L38" s="27">
        <f t="shared" si="10"/>
        <v>0</v>
      </c>
      <c r="M38" s="27">
        <f t="shared" si="10"/>
        <v>0</v>
      </c>
      <c r="N38" s="28" t="str">
        <f>IF(C38=0,"",((J38+K38)/(C38)))</f>
        <v/>
      </c>
      <c r="O38" s="30">
        <f>SUM(O22:O37)</f>
        <v>0</v>
      </c>
      <c r="P38" s="30">
        <f>SUM(P22:P37)</f>
        <v>0</v>
      </c>
      <c r="Q38" s="34">
        <f>SUM(Q22:Q37)</f>
        <v>0</v>
      </c>
      <c r="R38" s="13"/>
    </row>
    <row r="39" spans="1:18" ht="24" hidden="1" customHeight="1">
      <c r="A39" s="478" t="s">
        <v>41</v>
      </c>
      <c r="B39" s="24"/>
      <c r="C39" s="25"/>
      <c r="D39" s="25"/>
      <c r="E39" s="25"/>
      <c r="F39" s="26">
        <f t="shared" ref="F39:F54" si="11">SUM(C39:E39)</f>
        <v>0</v>
      </c>
      <c r="G39" s="25"/>
      <c r="H39" s="25"/>
      <c r="I39" s="27">
        <f t="shared" ref="I39:I54" si="12">SUM(G39:H39)</f>
        <v>0</v>
      </c>
      <c r="J39" s="25"/>
      <c r="K39" s="25"/>
      <c r="L39" s="25"/>
      <c r="M39" s="27">
        <f>SUM(J39:L39)</f>
        <v>0</v>
      </c>
      <c r="N39" s="28" t="str">
        <f t="shared" ref="N39:N54" si="13">(IF(C39=0,"",(J39+K39)/(C39)))</f>
        <v/>
      </c>
      <c r="O39" s="29"/>
      <c r="P39" s="30">
        <f>Q39-O39</f>
        <v>0</v>
      </c>
      <c r="Q39" s="31"/>
    </row>
    <row r="40" spans="1:18" ht="24" hidden="1" customHeight="1">
      <c r="A40" s="479"/>
      <c r="B40" s="24"/>
      <c r="C40" s="25"/>
      <c r="D40" s="25"/>
      <c r="E40" s="25"/>
      <c r="F40" s="26">
        <f t="shared" si="11"/>
        <v>0</v>
      </c>
      <c r="G40" s="25"/>
      <c r="H40" s="25"/>
      <c r="I40" s="27">
        <f t="shared" si="12"/>
        <v>0</v>
      </c>
      <c r="J40" s="25"/>
      <c r="K40" s="25"/>
      <c r="L40" s="25"/>
      <c r="M40" s="27">
        <f>SUM(J40:L40)</f>
        <v>0</v>
      </c>
      <c r="N40" s="28" t="str">
        <f t="shared" si="13"/>
        <v/>
      </c>
      <c r="O40" s="29"/>
      <c r="P40" s="30">
        <f t="shared" ref="P40:P54" si="14">Q40-O40</f>
        <v>0</v>
      </c>
      <c r="Q40" s="31"/>
    </row>
    <row r="41" spans="1:18" ht="24" hidden="1" customHeight="1">
      <c r="A41" s="479"/>
      <c r="B41" s="24"/>
      <c r="C41" s="25"/>
      <c r="D41" s="25"/>
      <c r="E41" s="25"/>
      <c r="F41" s="26">
        <f t="shared" si="11"/>
        <v>0</v>
      </c>
      <c r="G41" s="25"/>
      <c r="H41" s="25"/>
      <c r="I41" s="27">
        <f t="shared" si="12"/>
        <v>0</v>
      </c>
      <c r="J41" s="25"/>
      <c r="K41" s="25"/>
      <c r="L41" s="25"/>
      <c r="M41" s="27">
        <f>SUM(J41:L41)</f>
        <v>0</v>
      </c>
      <c r="N41" s="28" t="str">
        <f t="shared" si="13"/>
        <v/>
      </c>
      <c r="O41" s="29"/>
      <c r="P41" s="30">
        <f t="shared" si="14"/>
        <v>0</v>
      </c>
      <c r="Q41" s="31"/>
    </row>
    <row r="42" spans="1:18" ht="24" hidden="1" customHeight="1">
      <c r="A42" s="479"/>
      <c r="B42" s="37"/>
      <c r="C42" s="25"/>
      <c r="D42" s="25"/>
      <c r="E42" s="25"/>
      <c r="F42" s="26">
        <f t="shared" si="11"/>
        <v>0</v>
      </c>
      <c r="G42" s="25"/>
      <c r="H42" s="25"/>
      <c r="I42" s="27">
        <f t="shared" si="12"/>
        <v>0</v>
      </c>
      <c r="J42" s="25"/>
      <c r="K42" s="25"/>
      <c r="L42" s="25"/>
      <c r="M42" s="27">
        <f>SUM(J42:L42)</f>
        <v>0</v>
      </c>
      <c r="N42" s="28" t="str">
        <f t="shared" si="13"/>
        <v/>
      </c>
      <c r="O42" s="29"/>
      <c r="P42" s="30">
        <f t="shared" si="14"/>
        <v>0</v>
      </c>
      <c r="Q42" s="31"/>
    </row>
    <row r="43" spans="1:18" ht="24" hidden="1" customHeight="1">
      <c r="A43" s="479"/>
      <c r="B43" s="24"/>
      <c r="C43" s="25"/>
      <c r="D43" s="25"/>
      <c r="E43" s="25"/>
      <c r="F43" s="26">
        <f t="shared" si="11"/>
        <v>0</v>
      </c>
      <c r="G43" s="25"/>
      <c r="H43" s="25"/>
      <c r="I43" s="27">
        <f t="shared" si="12"/>
        <v>0</v>
      </c>
      <c r="J43" s="25"/>
      <c r="K43" s="25"/>
      <c r="L43" s="25"/>
      <c r="M43" s="27">
        <f>SUM(J43:L43)</f>
        <v>0</v>
      </c>
      <c r="N43" s="28" t="str">
        <f t="shared" si="13"/>
        <v/>
      </c>
      <c r="O43" s="29"/>
      <c r="P43" s="30">
        <f t="shared" si="14"/>
        <v>0</v>
      </c>
      <c r="Q43" s="31"/>
    </row>
    <row r="44" spans="1:18" ht="24" hidden="1" customHeight="1">
      <c r="A44" s="479"/>
      <c r="B44" s="24"/>
      <c r="C44" s="25"/>
      <c r="D44" s="25"/>
      <c r="E44" s="25"/>
      <c r="F44" s="26">
        <f t="shared" si="11"/>
        <v>0</v>
      </c>
      <c r="G44" s="25"/>
      <c r="H44" s="25"/>
      <c r="I44" s="27">
        <f t="shared" si="12"/>
        <v>0</v>
      </c>
      <c r="J44" s="25"/>
      <c r="K44" s="25"/>
      <c r="L44" s="25"/>
      <c r="M44" s="27">
        <f t="shared" ref="M44:M54" si="15">SUM(J44:L44)</f>
        <v>0</v>
      </c>
      <c r="N44" s="28" t="str">
        <f t="shared" si="13"/>
        <v/>
      </c>
      <c r="O44" s="29"/>
      <c r="P44" s="30">
        <f t="shared" si="14"/>
        <v>0</v>
      </c>
      <c r="Q44" s="31"/>
    </row>
    <row r="45" spans="1:18" ht="24" hidden="1" customHeight="1">
      <c r="A45" s="479"/>
      <c r="B45" s="38"/>
      <c r="C45" s="25"/>
      <c r="D45" s="25"/>
      <c r="E45" s="25"/>
      <c r="F45" s="26">
        <f t="shared" si="11"/>
        <v>0</v>
      </c>
      <c r="G45" s="25"/>
      <c r="H45" s="25"/>
      <c r="I45" s="27">
        <f t="shared" si="12"/>
        <v>0</v>
      </c>
      <c r="J45" s="25"/>
      <c r="K45" s="25"/>
      <c r="L45" s="25"/>
      <c r="M45" s="27">
        <f t="shared" si="15"/>
        <v>0</v>
      </c>
      <c r="N45" s="28" t="str">
        <f t="shared" si="13"/>
        <v/>
      </c>
      <c r="O45" s="29"/>
      <c r="P45" s="30">
        <f t="shared" si="14"/>
        <v>0</v>
      </c>
      <c r="Q45" s="31"/>
    </row>
    <row r="46" spans="1:18" s="32" customFormat="1" ht="24" hidden="1" customHeight="1">
      <c r="A46" s="479"/>
      <c r="B46" s="24"/>
      <c r="C46" s="25"/>
      <c r="D46" s="25"/>
      <c r="E46" s="25"/>
      <c r="F46" s="26">
        <f t="shared" si="11"/>
        <v>0</v>
      </c>
      <c r="G46" s="25"/>
      <c r="H46" s="25"/>
      <c r="I46" s="27">
        <f t="shared" si="12"/>
        <v>0</v>
      </c>
      <c r="J46" s="25"/>
      <c r="K46" s="25"/>
      <c r="L46" s="25"/>
      <c r="M46" s="27">
        <f t="shared" si="15"/>
        <v>0</v>
      </c>
      <c r="N46" s="28" t="str">
        <f t="shared" si="13"/>
        <v/>
      </c>
      <c r="O46" s="29"/>
      <c r="P46" s="30">
        <f t="shared" si="14"/>
        <v>0</v>
      </c>
      <c r="Q46" s="31"/>
      <c r="R46" s="13"/>
    </row>
    <row r="47" spans="1:18" s="32" customFormat="1" ht="24" hidden="1" customHeight="1">
      <c r="A47" s="479"/>
      <c r="B47" s="39"/>
      <c r="C47" s="40"/>
      <c r="D47" s="25"/>
      <c r="E47" s="25"/>
      <c r="F47" s="26">
        <f t="shared" si="11"/>
        <v>0</v>
      </c>
      <c r="G47" s="25"/>
      <c r="H47" s="25"/>
      <c r="I47" s="27">
        <f t="shared" si="12"/>
        <v>0</v>
      </c>
      <c r="J47" s="25"/>
      <c r="K47" s="25"/>
      <c r="L47" s="25"/>
      <c r="M47" s="27">
        <f t="shared" si="15"/>
        <v>0</v>
      </c>
      <c r="N47" s="28" t="str">
        <f t="shared" si="13"/>
        <v/>
      </c>
      <c r="O47" s="29"/>
      <c r="P47" s="30">
        <f t="shared" si="14"/>
        <v>0</v>
      </c>
      <c r="Q47" s="31"/>
      <c r="R47" s="13"/>
    </row>
    <row r="48" spans="1:18" s="32" customFormat="1" ht="24" hidden="1" customHeight="1">
      <c r="A48" s="479"/>
      <c r="B48" s="41"/>
      <c r="C48" s="25"/>
      <c r="D48" s="25"/>
      <c r="E48" s="25"/>
      <c r="F48" s="26">
        <f t="shared" si="11"/>
        <v>0</v>
      </c>
      <c r="G48" s="25"/>
      <c r="H48" s="25"/>
      <c r="I48" s="27">
        <f t="shared" si="12"/>
        <v>0</v>
      </c>
      <c r="J48" s="25"/>
      <c r="K48" s="25"/>
      <c r="L48" s="25"/>
      <c r="M48" s="27">
        <f t="shared" si="15"/>
        <v>0</v>
      </c>
      <c r="N48" s="28" t="str">
        <f t="shared" si="13"/>
        <v/>
      </c>
      <c r="O48" s="29"/>
      <c r="P48" s="30">
        <f t="shared" si="14"/>
        <v>0</v>
      </c>
      <c r="Q48" s="31"/>
      <c r="R48" s="13"/>
    </row>
    <row r="49" spans="1:18" s="32" customFormat="1" ht="24" hidden="1" customHeight="1">
      <c r="A49" s="479"/>
      <c r="B49" s="24"/>
      <c r="C49" s="25"/>
      <c r="D49" s="25"/>
      <c r="E49" s="25"/>
      <c r="F49" s="26">
        <f t="shared" si="11"/>
        <v>0</v>
      </c>
      <c r="G49" s="25"/>
      <c r="H49" s="25"/>
      <c r="I49" s="27">
        <f t="shared" si="12"/>
        <v>0</v>
      </c>
      <c r="J49" s="25"/>
      <c r="K49" s="25"/>
      <c r="L49" s="25"/>
      <c r="M49" s="27">
        <f t="shared" si="15"/>
        <v>0</v>
      </c>
      <c r="N49" s="28" t="str">
        <f t="shared" si="13"/>
        <v/>
      </c>
      <c r="O49" s="29"/>
      <c r="P49" s="30">
        <f t="shared" si="14"/>
        <v>0</v>
      </c>
      <c r="Q49" s="31"/>
      <c r="R49" s="13"/>
    </row>
    <row r="50" spans="1:18" s="32" customFormat="1" ht="24" hidden="1" customHeight="1">
      <c r="A50" s="479"/>
      <c r="B50" s="24"/>
      <c r="C50" s="25"/>
      <c r="D50" s="25"/>
      <c r="E50" s="25"/>
      <c r="F50" s="26">
        <f t="shared" si="11"/>
        <v>0</v>
      </c>
      <c r="G50" s="25"/>
      <c r="H50" s="25"/>
      <c r="I50" s="27">
        <f t="shared" si="12"/>
        <v>0</v>
      </c>
      <c r="J50" s="33"/>
      <c r="K50" s="33"/>
      <c r="L50" s="33"/>
      <c r="M50" s="27">
        <f t="shared" si="15"/>
        <v>0</v>
      </c>
      <c r="N50" s="28" t="str">
        <f t="shared" si="13"/>
        <v/>
      </c>
      <c r="O50" s="29"/>
      <c r="P50" s="30">
        <f t="shared" si="14"/>
        <v>0</v>
      </c>
      <c r="Q50" s="31"/>
      <c r="R50" s="13"/>
    </row>
    <row r="51" spans="1:18" s="32" customFormat="1" ht="24" hidden="1" customHeight="1">
      <c r="A51" s="479"/>
      <c r="B51" s="24"/>
      <c r="C51" s="25"/>
      <c r="D51" s="25"/>
      <c r="E51" s="25"/>
      <c r="F51" s="26">
        <f t="shared" si="11"/>
        <v>0</v>
      </c>
      <c r="G51" s="25"/>
      <c r="H51" s="25"/>
      <c r="I51" s="27">
        <f t="shared" si="12"/>
        <v>0</v>
      </c>
      <c r="J51" s="33"/>
      <c r="K51" s="33"/>
      <c r="L51" s="33"/>
      <c r="M51" s="27">
        <f t="shared" si="15"/>
        <v>0</v>
      </c>
      <c r="N51" s="28" t="str">
        <f t="shared" si="13"/>
        <v/>
      </c>
      <c r="O51" s="29"/>
      <c r="P51" s="30">
        <f t="shared" si="14"/>
        <v>0</v>
      </c>
      <c r="Q51" s="31"/>
      <c r="R51" s="13"/>
    </row>
    <row r="52" spans="1:18" s="32" customFormat="1" ht="24" hidden="1" customHeight="1">
      <c r="A52" s="479"/>
      <c r="B52" s="24"/>
      <c r="C52" s="25"/>
      <c r="D52" s="25"/>
      <c r="E52" s="25"/>
      <c r="F52" s="26">
        <f t="shared" si="11"/>
        <v>0</v>
      </c>
      <c r="G52" s="25"/>
      <c r="H52" s="25"/>
      <c r="I52" s="27">
        <f t="shared" si="12"/>
        <v>0</v>
      </c>
      <c r="J52" s="33"/>
      <c r="K52" s="33"/>
      <c r="L52" s="33"/>
      <c r="M52" s="27">
        <f t="shared" si="15"/>
        <v>0</v>
      </c>
      <c r="N52" s="28" t="str">
        <f t="shared" si="13"/>
        <v/>
      </c>
      <c r="O52" s="29"/>
      <c r="P52" s="30">
        <f t="shared" si="14"/>
        <v>0</v>
      </c>
      <c r="Q52" s="31"/>
      <c r="R52" s="13"/>
    </row>
    <row r="53" spans="1:18" ht="24" hidden="1" customHeight="1">
      <c r="A53" s="479"/>
      <c r="B53" s="24"/>
      <c r="C53" s="25"/>
      <c r="D53" s="25"/>
      <c r="E53" s="25"/>
      <c r="F53" s="26">
        <f t="shared" si="11"/>
        <v>0</v>
      </c>
      <c r="G53" s="25"/>
      <c r="H53" s="25"/>
      <c r="I53" s="27">
        <f t="shared" si="12"/>
        <v>0</v>
      </c>
      <c r="J53" s="33"/>
      <c r="K53" s="33"/>
      <c r="L53" s="33"/>
      <c r="M53" s="27">
        <f t="shared" si="15"/>
        <v>0</v>
      </c>
      <c r="N53" s="28" t="str">
        <f t="shared" si="13"/>
        <v/>
      </c>
      <c r="O53" s="29"/>
      <c r="P53" s="30">
        <f t="shared" si="14"/>
        <v>0</v>
      </c>
      <c r="Q53" s="31"/>
    </row>
    <row r="54" spans="1:18" ht="24" hidden="1" customHeight="1">
      <c r="A54" s="480"/>
      <c r="B54" s="24"/>
      <c r="C54" s="25"/>
      <c r="D54" s="25"/>
      <c r="E54" s="25"/>
      <c r="F54" s="26">
        <f t="shared" si="11"/>
        <v>0</v>
      </c>
      <c r="G54" s="25"/>
      <c r="H54" s="25"/>
      <c r="I54" s="27">
        <f t="shared" si="12"/>
        <v>0</v>
      </c>
      <c r="J54" s="33"/>
      <c r="K54" s="33"/>
      <c r="L54" s="33"/>
      <c r="M54" s="27">
        <f t="shared" si="15"/>
        <v>0</v>
      </c>
      <c r="N54" s="28" t="str">
        <f t="shared" si="13"/>
        <v/>
      </c>
      <c r="O54" s="29"/>
      <c r="P54" s="30">
        <f t="shared" si="14"/>
        <v>0</v>
      </c>
      <c r="Q54" s="31"/>
    </row>
    <row r="55" spans="1:18" s="35" customFormat="1" ht="24" hidden="1" customHeight="1">
      <c r="A55" s="481" t="s">
        <v>42</v>
      </c>
      <c r="B55" s="482"/>
      <c r="C55" s="27">
        <f>SUM(C39:C54)</f>
        <v>0</v>
      </c>
      <c r="D55" s="27">
        <f>SUM(D39:D54)</f>
        <v>0</v>
      </c>
      <c r="E55" s="27">
        <f>SUM(E39:E54)</f>
        <v>0</v>
      </c>
      <c r="F55" s="27">
        <f>SUM(C54:E55)</f>
        <v>0</v>
      </c>
      <c r="G55" s="27">
        <f t="shared" ref="G55:M55" si="16">SUM(G39:G54)</f>
        <v>0</v>
      </c>
      <c r="H55" s="27">
        <f t="shared" si="16"/>
        <v>0</v>
      </c>
      <c r="I55" s="27">
        <f t="shared" si="16"/>
        <v>0</v>
      </c>
      <c r="J55" s="27">
        <f t="shared" si="16"/>
        <v>0</v>
      </c>
      <c r="K55" s="27">
        <f t="shared" si="16"/>
        <v>0</v>
      </c>
      <c r="L55" s="27">
        <f t="shared" si="16"/>
        <v>0</v>
      </c>
      <c r="M55" s="27">
        <f t="shared" si="16"/>
        <v>0</v>
      </c>
      <c r="N55" s="28" t="str">
        <f>(IF(C55=0,"",(J55+K55)/(C55)))</f>
        <v/>
      </c>
      <c r="O55" s="30">
        <f>SUM(O39:O54)</f>
        <v>0</v>
      </c>
      <c r="P55" s="30">
        <f>SUM(P39:P54)</f>
        <v>0</v>
      </c>
      <c r="Q55" s="34">
        <f>SUM(Q39:Q54)</f>
        <v>0</v>
      </c>
      <c r="R55" s="13"/>
    </row>
    <row r="56" spans="1:18" ht="24" customHeight="1">
      <c r="A56" s="477" t="s">
        <v>43</v>
      </c>
      <c r="B56" s="24" t="s">
        <v>44</v>
      </c>
      <c r="C56" s="25"/>
      <c r="D56" s="25"/>
      <c r="E56" s="25"/>
      <c r="F56" s="26">
        <f t="shared" ref="F56:F62" si="17">SUM(C56:E56)</f>
        <v>0</v>
      </c>
      <c r="G56" s="25"/>
      <c r="H56" s="25"/>
      <c r="I56" s="27">
        <f t="shared" ref="I56:I62" si="18">SUM(G56:H56)</f>
        <v>0</v>
      </c>
      <c r="J56" s="25"/>
      <c r="K56" s="25"/>
      <c r="L56" s="25"/>
      <c r="M56" s="27">
        <f t="shared" ref="M56:M62" si="19">SUM(J56:L56)</f>
        <v>0</v>
      </c>
      <c r="N56" s="28" t="str">
        <f t="shared" ref="N56:N73" si="20">(IF(C56=0,"",(J56+K56)/(C56)))</f>
        <v/>
      </c>
      <c r="O56" s="29"/>
      <c r="P56" s="30">
        <f>Q56-O56</f>
        <v>0</v>
      </c>
      <c r="Q56" s="31"/>
    </row>
    <row r="57" spans="1:18" ht="24" customHeight="1">
      <c r="A57" s="477"/>
      <c r="B57" s="24" t="s">
        <v>45</v>
      </c>
      <c r="C57" s="25">
        <v>3</v>
      </c>
      <c r="D57" s="25">
        <v>1</v>
      </c>
      <c r="E57" s="25"/>
      <c r="F57" s="26">
        <f t="shared" si="17"/>
        <v>4</v>
      </c>
      <c r="G57" s="25">
        <v>2</v>
      </c>
      <c r="H57" s="25">
        <v>1</v>
      </c>
      <c r="I57" s="27">
        <f t="shared" si="18"/>
        <v>3</v>
      </c>
      <c r="J57" s="25">
        <v>3</v>
      </c>
      <c r="K57" s="25"/>
      <c r="L57" s="25"/>
      <c r="M57" s="27">
        <f t="shared" si="19"/>
        <v>3</v>
      </c>
      <c r="N57" s="28">
        <f t="shared" si="20"/>
        <v>1</v>
      </c>
      <c r="O57" s="29"/>
      <c r="P57" s="30">
        <f t="shared" ref="P57:P62" si="21">Q57-O57</f>
        <v>176900</v>
      </c>
      <c r="Q57" s="31">
        <v>176900</v>
      </c>
    </row>
    <row r="58" spans="1:18" ht="24" customHeight="1">
      <c r="A58" s="477"/>
      <c r="B58" s="24" t="s">
        <v>46</v>
      </c>
      <c r="C58" s="25"/>
      <c r="D58" s="25"/>
      <c r="E58" s="25"/>
      <c r="F58" s="26">
        <f t="shared" si="17"/>
        <v>0</v>
      </c>
      <c r="G58" s="25"/>
      <c r="H58" s="25"/>
      <c r="I58" s="27">
        <f t="shared" si="18"/>
        <v>0</v>
      </c>
      <c r="J58" s="25"/>
      <c r="K58" s="25"/>
      <c r="L58" s="25"/>
      <c r="M58" s="27">
        <f t="shared" si="19"/>
        <v>0</v>
      </c>
      <c r="N58" s="28" t="str">
        <f t="shared" si="20"/>
        <v/>
      </c>
      <c r="O58" s="29"/>
      <c r="P58" s="30">
        <f t="shared" si="21"/>
        <v>0</v>
      </c>
      <c r="Q58" s="31"/>
    </row>
    <row r="59" spans="1:18" ht="24" customHeight="1">
      <c r="A59" s="477"/>
      <c r="B59" s="24"/>
      <c r="C59" s="25"/>
      <c r="D59" s="25"/>
      <c r="E59" s="25"/>
      <c r="F59" s="26">
        <f t="shared" si="17"/>
        <v>0</v>
      </c>
      <c r="G59" s="25"/>
      <c r="H59" s="25"/>
      <c r="I59" s="27">
        <f t="shared" si="18"/>
        <v>0</v>
      </c>
      <c r="J59" s="25"/>
      <c r="K59" s="25"/>
      <c r="L59" s="25"/>
      <c r="M59" s="27">
        <f t="shared" si="19"/>
        <v>0</v>
      </c>
      <c r="N59" s="28" t="str">
        <f t="shared" si="20"/>
        <v/>
      </c>
      <c r="O59" s="29"/>
      <c r="P59" s="30">
        <f t="shared" si="21"/>
        <v>0</v>
      </c>
      <c r="Q59" s="31"/>
    </row>
    <row r="60" spans="1:18" ht="24" hidden="1" customHeight="1">
      <c r="A60" s="477"/>
      <c r="B60" s="24"/>
      <c r="C60" s="25"/>
      <c r="D60" s="25"/>
      <c r="E60" s="25"/>
      <c r="F60" s="26">
        <f t="shared" si="17"/>
        <v>0</v>
      </c>
      <c r="G60" s="25"/>
      <c r="H60" s="25"/>
      <c r="I60" s="27">
        <f t="shared" si="18"/>
        <v>0</v>
      </c>
      <c r="J60" s="33"/>
      <c r="K60" s="33"/>
      <c r="L60" s="33"/>
      <c r="M60" s="27">
        <f t="shared" si="19"/>
        <v>0</v>
      </c>
      <c r="N60" s="28" t="str">
        <f t="shared" si="20"/>
        <v/>
      </c>
      <c r="O60" s="29"/>
      <c r="P60" s="30">
        <f>Q60-O60</f>
        <v>0</v>
      </c>
      <c r="Q60" s="31"/>
    </row>
    <row r="61" spans="1:18" ht="24" hidden="1" customHeight="1">
      <c r="A61" s="477"/>
      <c r="B61" s="24"/>
      <c r="C61" s="25"/>
      <c r="D61" s="25"/>
      <c r="E61" s="25"/>
      <c r="F61" s="26">
        <f t="shared" si="17"/>
        <v>0</v>
      </c>
      <c r="G61" s="25"/>
      <c r="H61" s="25"/>
      <c r="I61" s="27">
        <f t="shared" si="18"/>
        <v>0</v>
      </c>
      <c r="J61" s="33"/>
      <c r="K61" s="33"/>
      <c r="L61" s="33"/>
      <c r="M61" s="27">
        <f t="shared" si="19"/>
        <v>0</v>
      </c>
      <c r="N61" s="28" t="str">
        <f t="shared" si="20"/>
        <v/>
      </c>
      <c r="O61" s="29"/>
      <c r="P61" s="30">
        <f t="shared" si="21"/>
        <v>0</v>
      </c>
      <c r="Q61" s="31"/>
    </row>
    <row r="62" spans="1:18" ht="24" hidden="1" customHeight="1">
      <c r="A62" s="477"/>
      <c r="B62" s="24"/>
      <c r="C62" s="25"/>
      <c r="D62" s="25"/>
      <c r="E62" s="25"/>
      <c r="F62" s="26">
        <f t="shared" si="17"/>
        <v>0</v>
      </c>
      <c r="G62" s="25"/>
      <c r="H62" s="25"/>
      <c r="I62" s="27">
        <f t="shared" si="18"/>
        <v>0</v>
      </c>
      <c r="J62" s="33"/>
      <c r="K62" s="33"/>
      <c r="L62" s="33"/>
      <c r="M62" s="27">
        <f t="shared" si="19"/>
        <v>0</v>
      </c>
      <c r="N62" s="28" t="str">
        <f t="shared" si="20"/>
        <v/>
      </c>
      <c r="O62" s="29"/>
      <c r="P62" s="30">
        <f t="shared" si="21"/>
        <v>0</v>
      </c>
      <c r="Q62" s="31"/>
    </row>
    <row r="63" spans="1:18" s="35" customFormat="1" ht="24" customHeight="1">
      <c r="A63" s="461" t="s">
        <v>47</v>
      </c>
      <c r="B63" s="462"/>
      <c r="C63" s="27">
        <f t="shared" ref="C63:M63" si="22">SUM(C56:C62)</f>
        <v>3</v>
      </c>
      <c r="D63" s="27">
        <f t="shared" si="22"/>
        <v>1</v>
      </c>
      <c r="E63" s="27">
        <f t="shared" si="22"/>
        <v>0</v>
      </c>
      <c r="F63" s="27">
        <f t="shared" si="22"/>
        <v>4</v>
      </c>
      <c r="G63" s="27">
        <f t="shared" si="22"/>
        <v>2</v>
      </c>
      <c r="H63" s="27">
        <f t="shared" si="22"/>
        <v>1</v>
      </c>
      <c r="I63" s="27">
        <f t="shared" si="22"/>
        <v>3</v>
      </c>
      <c r="J63" s="27">
        <f t="shared" si="22"/>
        <v>3</v>
      </c>
      <c r="K63" s="27">
        <f t="shared" si="22"/>
        <v>0</v>
      </c>
      <c r="L63" s="27">
        <f t="shared" si="22"/>
        <v>0</v>
      </c>
      <c r="M63" s="27">
        <f t="shared" si="22"/>
        <v>3</v>
      </c>
      <c r="N63" s="28">
        <f t="shared" si="20"/>
        <v>1</v>
      </c>
      <c r="O63" s="30">
        <f>SUM(O56:O62)</f>
        <v>0</v>
      </c>
      <c r="P63" s="30">
        <f>SUM(P56:P62)</f>
        <v>176900</v>
      </c>
      <c r="Q63" s="34">
        <f>SUM(Q56:Q62)</f>
        <v>176900</v>
      </c>
      <c r="R63" s="13"/>
    </row>
    <row r="64" spans="1:18" ht="24" customHeight="1">
      <c r="A64" s="460" t="s">
        <v>48</v>
      </c>
      <c r="B64" s="24" t="s">
        <v>49</v>
      </c>
      <c r="C64" s="25">
        <v>1</v>
      </c>
      <c r="D64" s="25"/>
      <c r="E64" s="25">
        <v>1</v>
      </c>
      <c r="F64" s="26">
        <f t="shared" ref="F64:F69" si="23">SUM(C64:E64)</f>
        <v>2</v>
      </c>
      <c r="G64" s="25"/>
      <c r="H64" s="25"/>
      <c r="I64" s="27">
        <f t="shared" ref="I64:I69" si="24">SUM(G64:H64)</f>
        <v>0</v>
      </c>
      <c r="J64" s="33"/>
      <c r="K64" s="33"/>
      <c r="L64" s="33"/>
      <c r="M64" s="27">
        <f t="shared" ref="M64:M69" si="25">SUM(J64:L64)</f>
        <v>0</v>
      </c>
      <c r="N64" s="28">
        <f t="shared" si="20"/>
        <v>0</v>
      </c>
      <c r="O64" s="29"/>
      <c r="P64" s="30">
        <f t="shared" ref="P64:P69" si="26">Q64-O64</f>
        <v>0</v>
      </c>
      <c r="Q64" s="31"/>
    </row>
    <row r="65" spans="1:18" ht="24" customHeight="1">
      <c r="A65" s="460"/>
      <c r="B65" s="24" t="s">
        <v>50</v>
      </c>
      <c r="C65" s="25">
        <v>3</v>
      </c>
      <c r="D65" s="25">
        <v>1</v>
      </c>
      <c r="E65" s="25"/>
      <c r="F65" s="26">
        <f t="shared" si="23"/>
        <v>4</v>
      </c>
      <c r="G65" s="25">
        <v>3</v>
      </c>
      <c r="H65" s="25"/>
      <c r="I65" s="27">
        <f t="shared" si="24"/>
        <v>3</v>
      </c>
      <c r="J65" s="33">
        <v>1</v>
      </c>
      <c r="K65" s="33">
        <v>2</v>
      </c>
      <c r="L65" s="33"/>
      <c r="M65" s="27">
        <f t="shared" si="25"/>
        <v>3</v>
      </c>
      <c r="N65" s="28">
        <f t="shared" si="20"/>
        <v>1</v>
      </c>
      <c r="O65" s="29"/>
      <c r="P65" s="30">
        <f t="shared" si="26"/>
        <v>119354</v>
      </c>
      <c r="Q65" s="31">
        <v>119354</v>
      </c>
    </row>
    <row r="66" spans="1:18" ht="24" customHeight="1">
      <c r="A66" s="460"/>
      <c r="B66" s="24"/>
      <c r="C66" s="25"/>
      <c r="D66" s="25"/>
      <c r="E66" s="25"/>
      <c r="F66" s="26">
        <f t="shared" si="23"/>
        <v>0</v>
      </c>
      <c r="G66" s="25"/>
      <c r="H66" s="25"/>
      <c r="I66" s="27">
        <f t="shared" si="24"/>
        <v>0</v>
      </c>
      <c r="J66" s="33"/>
      <c r="K66" s="33"/>
      <c r="L66" s="33"/>
      <c r="M66" s="27">
        <f t="shared" si="25"/>
        <v>0</v>
      </c>
      <c r="N66" s="28" t="str">
        <f t="shared" si="20"/>
        <v/>
      </c>
      <c r="O66" s="29"/>
      <c r="P66" s="30">
        <f t="shared" si="26"/>
        <v>0</v>
      </c>
      <c r="Q66" s="31"/>
    </row>
    <row r="67" spans="1:18" ht="24" hidden="1" customHeight="1">
      <c r="A67" s="460"/>
      <c r="B67" s="24"/>
      <c r="C67" s="25"/>
      <c r="D67" s="25"/>
      <c r="E67" s="25"/>
      <c r="F67" s="26">
        <f t="shared" si="23"/>
        <v>0</v>
      </c>
      <c r="G67" s="25"/>
      <c r="H67" s="25"/>
      <c r="I67" s="27">
        <f t="shared" si="24"/>
        <v>0</v>
      </c>
      <c r="J67" s="33"/>
      <c r="K67" s="33"/>
      <c r="L67" s="33"/>
      <c r="M67" s="27">
        <f t="shared" si="25"/>
        <v>0</v>
      </c>
      <c r="N67" s="28" t="str">
        <f t="shared" si="20"/>
        <v/>
      </c>
      <c r="O67" s="29"/>
      <c r="P67" s="30">
        <f t="shared" si="26"/>
        <v>0</v>
      </c>
      <c r="Q67" s="31"/>
    </row>
    <row r="68" spans="1:18" ht="24" hidden="1" customHeight="1">
      <c r="A68" s="460"/>
      <c r="B68" s="24"/>
      <c r="C68" s="25"/>
      <c r="D68" s="25"/>
      <c r="E68" s="25"/>
      <c r="F68" s="26">
        <f t="shared" si="23"/>
        <v>0</v>
      </c>
      <c r="G68" s="25"/>
      <c r="H68" s="25"/>
      <c r="I68" s="27">
        <f t="shared" si="24"/>
        <v>0</v>
      </c>
      <c r="J68" s="33"/>
      <c r="K68" s="33"/>
      <c r="L68" s="33"/>
      <c r="M68" s="27">
        <f t="shared" si="25"/>
        <v>0</v>
      </c>
      <c r="N68" s="28" t="str">
        <f t="shared" si="20"/>
        <v/>
      </c>
      <c r="O68" s="29"/>
      <c r="P68" s="30">
        <f t="shared" si="26"/>
        <v>0</v>
      </c>
      <c r="Q68" s="31"/>
    </row>
    <row r="69" spans="1:18" ht="24" hidden="1" customHeight="1">
      <c r="A69" s="460"/>
      <c r="B69" s="24"/>
      <c r="C69" s="25"/>
      <c r="D69" s="25"/>
      <c r="E69" s="25"/>
      <c r="F69" s="26">
        <f t="shared" si="23"/>
        <v>0</v>
      </c>
      <c r="G69" s="25"/>
      <c r="H69" s="25"/>
      <c r="I69" s="27">
        <f t="shared" si="24"/>
        <v>0</v>
      </c>
      <c r="J69" s="33"/>
      <c r="K69" s="33"/>
      <c r="L69" s="33"/>
      <c r="M69" s="27">
        <f t="shared" si="25"/>
        <v>0</v>
      </c>
      <c r="N69" s="28" t="str">
        <f t="shared" si="20"/>
        <v/>
      </c>
      <c r="O69" s="29"/>
      <c r="P69" s="30">
        <f t="shared" si="26"/>
        <v>0</v>
      </c>
      <c r="Q69" s="31"/>
    </row>
    <row r="70" spans="1:18" s="35" customFormat="1" ht="24" customHeight="1">
      <c r="A70" s="461" t="s">
        <v>47</v>
      </c>
      <c r="B70" s="462"/>
      <c r="C70" s="27">
        <f t="shared" ref="C70:M70" si="27">SUM(C64:C69)</f>
        <v>4</v>
      </c>
      <c r="D70" s="27">
        <f t="shared" si="27"/>
        <v>1</v>
      </c>
      <c r="E70" s="27">
        <f t="shared" si="27"/>
        <v>1</v>
      </c>
      <c r="F70" s="27">
        <f t="shared" si="27"/>
        <v>6</v>
      </c>
      <c r="G70" s="27">
        <f t="shared" si="27"/>
        <v>3</v>
      </c>
      <c r="H70" s="27">
        <f t="shared" si="27"/>
        <v>0</v>
      </c>
      <c r="I70" s="27">
        <f t="shared" si="27"/>
        <v>3</v>
      </c>
      <c r="J70" s="27">
        <f t="shared" si="27"/>
        <v>1</v>
      </c>
      <c r="K70" s="27">
        <f t="shared" si="27"/>
        <v>2</v>
      </c>
      <c r="L70" s="27">
        <f t="shared" si="27"/>
        <v>0</v>
      </c>
      <c r="M70" s="27">
        <f t="shared" si="27"/>
        <v>3</v>
      </c>
      <c r="N70" s="28">
        <f t="shared" si="20"/>
        <v>0.75</v>
      </c>
      <c r="O70" s="30">
        <f>SUM(O64:O69)</f>
        <v>0</v>
      </c>
      <c r="P70" s="30">
        <f>SUM(P64:P69)</f>
        <v>119354</v>
      </c>
      <c r="Q70" s="34">
        <f>SUM(Q64:Q69)</f>
        <v>119354</v>
      </c>
      <c r="R70" s="13"/>
    </row>
    <row r="71" spans="1:18" s="44" customFormat="1" ht="24" customHeight="1">
      <c r="A71" s="463" t="s">
        <v>51</v>
      </c>
      <c r="B71" s="464"/>
      <c r="C71" s="42"/>
      <c r="D71" s="42"/>
      <c r="E71" s="42"/>
      <c r="F71" s="27">
        <f>SUM(C71:E71)</f>
        <v>0</v>
      </c>
      <c r="G71" s="25"/>
      <c r="H71" s="42"/>
      <c r="I71" s="27">
        <f>G71+H71</f>
        <v>0</v>
      </c>
      <c r="J71" s="42"/>
      <c r="K71" s="42"/>
      <c r="L71" s="42"/>
      <c r="M71" s="27">
        <f>SUM(J71:L71)</f>
        <v>0</v>
      </c>
      <c r="N71" s="28" t="str">
        <f t="shared" si="20"/>
        <v/>
      </c>
      <c r="O71" s="43"/>
      <c r="P71" s="30">
        <f>Q71-O71</f>
        <v>0</v>
      </c>
      <c r="Q71" s="31"/>
      <c r="R71" s="13"/>
    </row>
    <row r="72" spans="1:18" s="44" customFormat="1" ht="24" customHeight="1">
      <c r="A72" s="463" t="s">
        <v>52</v>
      </c>
      <c r="B72" s="464"/>
      <c r="C72" s="42">
        <v>1</v>
      </c>
      <c r="D72" s="42"/>
      <c r="E72" s="42"/>
      <c r="F72" s="27">
        <f>SUM(C72:E72)</f>
        <v>1</v>
      </c>
      <c r="G72" s="25">
        <v>1</v>
      </c>
      <c r="H72" s="42"/>
      <c r="I72" s="27">
        <f>G72+H72</f>
        <v>1</v>
      </c>
      <c r="J72" s="42"/>
      <c r="K72" s="42">
        <v>1</v>
      </c>
      <c r="L72" s="42"/>
      <c r="M72" s="27">
        <f>SUM(J72:L72)</f>
        <v>1</v>
      </c>
      <c r="N72" s="28">
        <f t="shared" si="20"/>
        <v>1</v>
      </c>
      <c r="O72" s="43"/>
      <c r="P72" s="30">
        <f>Q72-O72</f>
        <v>3493</v>
      </c>
      <c r="Q72" s="31">
        <v>3493</v>
      </c>
      <c r="R72" s="13"/>
    </row>
    <row r="73" spans="1:18" s="35" customFormat="1" ht="24" customHeight="1" thickBot="1">
      <c r="A73" s="465" t="s">
        <v>53</v>
      </c>
      <c r="B73" s="466"/>
      <c r="C73" s="45">
        <f t="shared" ref="C73:M73" si="28">C21+C38+C63+C70+C71+C72+C55</f>
        <v>23</v>
      </c>
      <c r="D73" s="45">
        <f t="shared" si="28"/>
        <v>3</v>
      </c>
      <c r="E73" s="45">
        <f t="shared" si="28"/>
        <v>3</v>
      </c>
      <c r="F73" s="45">
        <f>F21+F38+F63+F70+F71+F72+F55</f>
        <v>29</v>
      </c>
      <c r="G73" s="45">
        <f t="shared" si="28"/>
        <v>22</v>
      </c>
      <c r="H73" s="45">
        <f t="shared" si="28"/>
        <v>3</v>
      </c>
      <c r="I73" s="45">
        <f t="shared" si="28"/>
        <v>25</v>
      </c>
      <c r="J73" s="45">
        <f t="shared" si="28"/>
        <v>20</v>
      </c>
      <c r="K73" s="45">
        <f t="shared" si="28"/>
        <v>5</v>
      </c>
      <c r="L73" s="45">
        <f t="shared" si="28"/>
        <v>0</v>
      </c>
      <c r="M73" s="45">
        <f t="shared" si="28"/>
        <v>25</v>
      </c>
      <c r="N73" s="46">
        <f t="shared" si="20"/>
        <v>1.0869565217391304</v>
      </c>
      <c r="O73" s="47">
        <f>O21+O38+O63+O70+O71+O72+O55</f>
        <v>0</v>
      </c>
      <c r="P73" s="47">
        <f>P21+P38+P63+P70+P71+P72+P55</f>
        <v>1025210</v>
      </c>
      <c r="Q73" s="48">
        <f>Q21+Q38+Q63+Q70+Q71+Q72+Q55</f>
        <v>1025210</v>
      </c>
      <c r="R73" s="49"/>
    </row>
    <row r="74" spans="1:18" ht="24" customHeight="1">
      <c r="A74" s="1"/>
      <c r="B74" s="50"/>
      <c r="C74" s="51"/>
      <c r="D74" s="51"/>
      <c r="E74" s="51"/>
      <c r="F74" s="51"/>
      <c r="G74" s="1"/>
      <c r="H74" s="1"/>
      <c r="I74" s="1"/>
      <c r="J74" s="1"/>
      <c r="K74" s="1"/>
      <c r="L74" s="1"/>
      <c r="M74" s="1"/>
      <c r="N74" s="52"/>
      <c r="O74" s="1"/>
      <c r="P74" s="1"/>
    </row>
    <row r="75" spans="1:18" ht="24" customHeight="1">
      <c r="A75" s="1"/>
      <c r="B75" s="50"/>
      <c r="C75" s="51"/>
      <c r="D75" s="51"/>
      <c r="E75" s="51"/>
      <c r="F75" s="51"/>
      <c r="G75" s="1"/>
      <c r="H75" s="1"/>
      <c r="I75" s="1"/>
      <c r="J75" s="1"/>
      <c r="K75" s="1"/>
      <c r="L75" s="1"/>
      <c r="M75" s="1"/>
      <c r="N75" s="52"/>
      <c r="O75" s="1"/>
      <c r="P75" s="1"/>
    </row>
    <row r="76" spans="1:18" ht="24" customHeight="1">
      <c r="A76" s="1"/>
      <c r="B76" s="50"/>
      <c r="C76" s="51"/>
      <c r="D76" s="51"/>
      <c r="E76" s="51"/>
      <c r="F76" s="51"/>
      <c r="G76" s="1"/>
      <c r="H76" s="1"/>
      <c r="I76" s="1"/>
      <c r="J76" s="1"/>
      <c r="K76" s="1"/>
      <c r="L76" s="1"/>
      <c r="M76" s="1"/>
      <c r="N76" s="52"/>
      <c r="O76" s="1"/>
      <c r="P76" s="1"/>
    </row>
    <row r="77" spans="1:18" ht="24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52"/>
      <c r="O77" s="1"/>
      <c r="P77" s="1"/>
    </row>
    <row r="78" spans="1:18" ht="24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2"/>
      <c r="O78" s="1"/>
      <c r="P78" s="1"/>
    </row>
  </sheetData>
  <mergeCells count="17">
    <mergeCell ref="A63:B63"/>
    <mergeCell ref="A3:A4"/>
    <mergeCell ref="B3:B4"/>
    <mergeCell ref="C3:I3"/>
    <mergeCell ref="J3:M3"/>
    <mergeCell ref="A5:A20"/>
    <mergeCell ref="A21:B21"/>
    <mergeCell ref="A22:A37"/>
    <mergeCell ref="A38:B38"/>
    <mergeCell ref="A39:A54"/>
    <mergeCell ref="A55:B55"/>
    <mergeCell ref="A56:A62"/>
    <mergeCell ref="A64:A69"/>
    <mergeCell ref="A70:B70"/>
    <mergeCell ref="A71:B71"/>
    <mergeCell ref="A72:B72"/>
    <mergeCell ref="A73:B73"/>
  </mergeCells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8"/>
  <sheetViews>
    <sheetView topLeftCell="A38" workbookViewId="0">
      <selection activeCell="U10" sqref="U10"/>
    </sheetView>
  </sheetViews>
  <sheetFormatPr defaultColWidth="13.875" defaultRowHeight="15.75"/>
  <cols>
    <col min="1" max="1" width="5.75" style="10" customWidth="1"/>
    <col min="2" max="2" width="9.75" style="53" bestFit="1" customWidth="1"/>
    <col min="3" max="10" width="7.625" style="10" customWidth="1"/>
    <col min="11" max="11" width="7.5" style="10" customWidth="1"/>
    <col min="12" max="13" width="7.625" style="10" customWidth="1"/>
    <col min="14" max="14" width="13.625" style="54" customWidth="1"/>
    <col min="15" max="15" width="9" style="10" customWidth="1"/>
    <col min="16" max="16" width="12.75" style="10" customWidth="1"/>
    <col min="17" max="17" width="12.75" style="12" customWidth="1"/>
    <col min="18" max="18" width="11.875" style="13" customWidth="1"/>
    <col min="19" max="241" width="9" style="10" customWidth="1"/>
    <col min="242" max="242" width="3.875" style="10" customWidth="1"/>
    <col min="243" max="243" width="2.875" style="10" customWidth="1"/>
    <col min="244" max="244" width="8" style="10" bestFit="1" customWidth="1"/>
    <col min="245" max="245" width="6.125" style="10" customWidth="1"/>
    <col min="246" max="246" width="5.5" style="10" customWidth="1"/>
    <col min="247" max="247" width="6.125" style="10" customWidth="1"/>
    <col min="248" max="248" width="6.375" style="10" customWidth="1"/>
    <col min="249" max="249" width="8" style="10" bestFit="1" customWidth="1"/>
    <col min="250" max="250" width="14.5" style="10" bestFit="1" customWidth="1"/>
    <col min="251" max="251" width="12.125" style="10" customWidth="1"/>
    <col min="252" max="256" width="13.875" style="10"/>
    <col min="257" max="257" width="5.75" style="10" customWidth="1"/>
    <col min="258" max="258" width="9.75" style="10" bestFit="1" customWidth="1"/>
    <col min="259" max="266" width="7.625" style="10" customWidth="1"/>
    <col min="267" max="267" width="7.5" style="10" customWidth="1"/>
    <col min="268" max="269" width="7.625" style="10" customWidth="1"/>
    <col min="270" max="270" width="13.625" style="10" customWidth="1"/>
    <col min="271" max="271" width="9" style="10" customWidth="1"/>
    <col min="272" max="273" width="12.75" style="10" customWidth="1"/>
    <col min="274" max="274" width="11.875" style="10" customWidth="1"/>
    <col min="275" max="497" width="9" style="10" customWidth="1"/>
    <col min="498" max="498" width="3.875" style="10" customWidth="1"/>
    <col min="499" max="499" width="2.875" style="10" customWidth="1"/>
    <col min="500" max="500" width="8" style="10" bestFit="1" customWidth="1"/>
    <col min="501" max="501" width="6.125" style="10" customWidth="1"/>
    <col min="502" max="502" width="5.5" style="10" customWidth="1"/>
    <col min="503" max="503" width="6.125" style="10" customWidth="1"/>
    <col min="504" max="504" width="6.375" style="10" customWidth="1"/>
    <col min="505" max="505" width="8" style="10" bestFit="1" customWidth="1"/>
    <col min="506" max="506" width="14.5" style="10" bestFit="1" customWidth="1"/>
    <col min="507" max="507" width="12.125" style="10" customWidth="1"/>
    <col min="508" max="512" width="13.875" style="10"/>
    <col min="513" max="513" width="5.75" style="10" customWidth="1"/>
    <col min="514" max="514" width="9.75" style="10" bestFit="1" customWidth="1"/>
    <col min="515" max="522" width="7.625" style="10" customWidth="1"/>
    <col min="523" max="523" width="7.5" style="10" customWidth="1"/>
    <col min="524" max="525" width="7.625" style="10" customWidth="1"/>
    <col min="526" max="526" width="13.625" style="10" customWidth="1"/>
    <col min="527" max="527" width="9" style="10" customWidth="1"/>
    <col min="528" max="529" width="12.75" style="10" customWidth="1"/>
    <col min="530" max="530" width="11.875" style="10" customWidth="1"/>
    <col min="531" max="753" width="9" style="10" customWidth="1"/>
    <col min="754" max="754" width="3.875" style="10" customWidth="1"/>
    <col min="755" max="755" width="2.875" style="10" customWidth="1"/>
    <col min="756" max="756" width="8" style="10" bestFit="1" customWidth="1"/>
    <col min="757" max="757" width="6.125" style="10" customWidth="1"/>
    <col min="758" max="758" width="5.5" style="10" customWidth="1"/>
    <col min="759" max="759" width="6.125" style="10" customWidth="1"/>
    <col min="760" max="760" width="6.375" style="10" customWidth="1"/>
    <col min="761" max="761" width="8" style="10" bestFit="1" customWidth="1"/>
    <col min="762" max="762" width="14.5" style="10" bestFit="1" customWidth="1"/>
    <col min="763" max="763" width="12.125" style="10" customWidth="1"/>
    <col min="764" max="768" width="13.875" style="10"/>
    <col min="769" max="769" width="5.75" style="10" customWidth="1"/>
    <col min="770" max="770" width="9.75" style="10" bestFit="1" customWidth="1"/>
    <col min="771" max="778" width="7.625" style="10" customWidth="1"/>
    <col min="779" max="779" width="7.5" style="10" customWidth="1"/>
    <col min="780" max="781" width="7.625" style="10" customWidth="1"/>
    <col min="782" max="782" width="13.625" style="10" customWidth="1"/>
    <col min="783" max="783" width="9" style="10" customWidth="1"/>
    <col min="784" max="785" width="12.75" style="10" customWidth="1"/>
    <col min="786" max="786" width="11.875" style="10" customWidth="1"/>
    <col min="787" max="1009" width="9" style="10" customWidth="1"/>
    <col min="1010" max="1010" width="3.875" style="10" customWidth="1"/>
    <col min="1011" max="1011" width="2.875" style="10" customWidth="1"/>
    <col min="1012" max="1012" width="8" style="10" bestFit="1" customWidth="1"/>
    <col min="1013" max="1013" width="6.125" style="10" customWidth="1"/>
    <col min="1014" max="1014" width="5.5" style="10" customWidth="1"/>
    <col min="1015" max="1015" width="6.125" style="10" customWidth="1"/>
    <col min="1016" max="1016" width="6.375" style="10" customWidth="1"/>
    <col min="1017" max="1017" width="8" style="10" bestFit="1" customWidth="1"/>
    <col min="1018" max="1018" width="14.5" style="10" bestFit="1" customWidth="1"/>
    <col min="1019" max="1019" width="12.125" style="10" customWidth="1"/>
    <col min="1020" max="1024" width="13.875" style="10"/>
    <col min="1025" max="1025" width="5.75" style="10" customWidth="1"/>
    <col min="1026" max="1026" width="9.75" style="10" bestFit="1" customWidth="1"/>
    <col min="1027" max="1034" width="7.625" style="10" customWidth="1"/>
    <col min="1035" max="1035" width="7.5" style="10" customWidth="1"/>
    <col min="1036" max="1037" width="7.625" style="10" customWidth="1"/>
    <col min="1038" max="1038" width="13.625" style="10" customWidth="1"/>
    <col min="1039" max="1039" width="9" style="10" customWidth="1"/>
    <col min="1040" max="1041" width="12.75" style="10" customWidth="1"/>
    <col min="1042" max="1042" width="11.875" style="10" customWidth="1"/>
    <col min="1043" max="1265" width="9" style="10" customWidth="1"/>
    <col min="1266" max="1266" width="3.875" style="10" customWidth="1"/>
    <col min="1267" max="1267" width="2.875" style="10" customWidth="1"/>
    <col min="1268" max="1268" width="8" style="10" bestFit="1" customWidth="1"/>
    <col min="1269" max="1269" width="6.125" style="10" customWidth="1"/>
    <col min="1270" max="1270" width="5.5" style="10" customWidth="1"/>
    <col min="1271" max="1271" width="6.125" style="10" customWidth="1"/>
    <col min="1272" max="1272" width="6.375" style="10" customWidth="1"/>
    <col min="1273" max="1273" width="8" style="10" bestFit="1" customWidth="1"/>
    <col min="1274" max="1274" width="14.5" style="10" bestFit="1" customWidth="1"/>
    <col min="1275" max="1275" width="12.125" style="10" customWidth="1"/>
    <col min="1276" max="1280" width="13.875" style="10"/>
    <col min="1281" max="1281" width="5.75" style="10" customWidth="1"/>
    <col min="1282" max="1282" width="9.75" style="10" bestFit="1" customWidth="1"/>
    <col min="1283" max="1290" width="7.625" style="10" customWidth="1"/>
    <col min="1291" max="1291" width="7.5" style="10" customWidth="1"/>
    <col min="1292" max="1293" width="7.625" style="10" customWidth="1"/>
    <col min="1294" max="1294" width="13.625" style="10" customWidth="1"/>
    <col min="1295" max="1295" width="9" style="10" customWidth="1"/>
    <col min="1296" max="1297" width="12.75" style="10" customWidth="1"/>
    <col min="1298" max="1298" width="11.875" style="10" customWidth="1"/>
    <col min="1299" max="1521" width="9" style="10" customWidth="1"/>
    <col min="1522" max="1522" width="3.875" style="10" customWidth="1"/>
    <col min="1523" max="1523" width="2.875" style="10" customWidth="1"/>
    <col min="1524" max="1524" width="8" style="10" bestFit="1" customWidth="1"/>
    <col min="1525" max="1525" width="6.125" style="10" customWidth="1"/>
    <col min="1526" max="1526" width="5.5" style="10" customWidth="1"/>
    <col min="1527" max="1527" width="6.125" style="10" customWidth="1"/>
    <col min="1528" max="1528" width="6.375" style="10" customWidth="1"/>
    <col min="1529" max="1529" width="8" style="10" bestFit="1" customWidth="1"/>
    <col min="1530" max="1530" width="14.5" style="10" bestFit="1" customWidth="1"/>
    <col min="1531" max="1531" width="12.125" style="10" customWidth="1"/>
    <col min="1532" max="1536" width="13.875" style="10"/>
    <col min="1537" max="1537" width="5.75" style="10" customWidth="1"/>
    <col min="1538" max="1538" width="9.75" style="10" bestFit="1" customWidth="1"/>
    <col min="1539" max="1546" width="7.625" style="10" customWidth="1"/>
    <col min="1547" max="1547" width="7.5" style="10" customWidth="1"/>
    <col min="1548" max="1549" width="7.625" style="10" customWidth="1"/>
    <col min="1550" max="1550" width="13.625" style="10" customWidth="1"/>
    <col min="1551" max="1551" width="9" style="10" customWidth="1"/>
    <col min="1552" max="1553" width="12.75" style="10" customWidth="1"/>
    <col min="1554" max="1554" width="11.875" style="10" customWidth="1"/>
    <col min="1555" max="1777" width="9" style="10" customWidth="1"/>
    <col min="1778" max="1778" width="3.875" style="10" customWidth="1"/>
    <col min="1779" max="1779" width="2.875" style="10" customWidth="1"/>
    <col min="1780" max="1780" width="8" style="10" bestFit="1" customWidth="1"/>
    <col min="1781" max="1781" width="6.125" style="10" customWidth="1"/>
    <col min="1782" max="1782" width="5.5" style="10" customWidth="1"/>
    <col min="1783" max="1783" width="6.125" style="10" customWidth="1"/>
    <col min="1784" max="1784" width="6.375" style="10" customWidth="1"/>
    <col min="1785" max="1785" width="8" style="10" bestFit="1" customWidth="1"/>
    <col min="1786" max="1786" width="14.5" style="10" bestFit="1" customWidth="1"/>
    <col min="1787" max="1787" width="12.125" style="10" customWidth="1"/>
    <col min="1788" max="1792" width="13.875" style="10"/>
    <col min="1793" max="1793" width="5.75" style="10" customWidth="1"/>
    <col min="1794" max="1794" width="9.75" style="10" bestFit="1" customWidth="1"/>
    <col min="1795" max="1802" width="7.625" style="10" customWidth="1"/>
    <col min="1803" max="1803" width="7.5" style="10" customWidth="1"/>
    <col min="1804" max="1805" width="7.625" style="10" customWidth="1"/>
    <col min="1806" max="1806" width="13.625" style="10" customWidth="1"/>
    <col min="1807" max="1807" width="9" style="10" customWidth="1"/>
    <col min="1808" max="1809" width="12.75" style="10" customWidth="1"/>
    <col min="1810" max="1810" width="11.875" style="10" customWidth="1"/>
    <col min="1811" max="2033" width="9" style="10" customWidth="1"/>
    <col min="2034" max="2034" width="3.875" style="10" customWidth="1"/>
    <col min="2035" max="2035" width="2.875" style="10" customWidth="1"/>
    <col min="2036" max="2036" width="8" style="10" bestFit="1" customWidth="1"/>
    <col min="2037" max="2037" width="6.125" style="10" customWidth="1"/>
    <col min="2038" max="2038" width="5.5" style="10" customWidth="1"/>
    <col min="2039" max="2039" width="6.125" style="10" customWidth="1"/>
    <col min="2040" max="2040" width="6.375" style="10" customWidth="1"/>
    <col min="2041" max="2041" width="8" style="10" bestFit="1" customWidth="1"/>
    <col min="2042" max="2042" width="14.5" style="10" bestFit="1" customWidth="1"/>
    <col min="2043" max="2043" width="12.125" style="10" customWidth="1"/>
    <col min="2044" max="2048" width="13.875" style="10"/>
    <col min="2049" max="2049" width="5.75" style="10" customWidth="1"/>
    <col min="2050" max="2050" width="9.75" style="10" bestFit="1" customWidth="1"/>
    <col min="2051" max="2058" width="7.625" style="10" customWidth="1"/>
    <col min="2059" max="2059" width="7.5" style="10" customWidth="1"/>
    <col min="2060" max="2061" width="7.625" style="10" customWidth="1"/>
    <col min="2062" max="2062" width="13.625" style="10" customWidth="1"/>
    <col min="2063" max="2063" width="9" style="10" customWidth="1"/>
    <col min="2064" max="2065" width="12.75" style="10" customWidth="1"/>
    <col min="2066" max="2066" width="11.875" style="10" customWidth="1"/>
    <col min="2067" max="2289" width="9" style="10" customWidth="1"/>
    <col min="2290" max="2290" width="3.875" style="10" customWidth="1"/>
    <col min="2291" max="2291" width="2.875" style="10" customWidth="1"/>
    <col min="2292" max="2292" width="8" style="10" bestFit="1" customWidth="1"/>
    <col min="2293" max="2293" width="6.125" style="10" customWidth="1"/>
    <col min="2294" max="2294" width="5.5" style="10" customWidth="1"/>
    <col min="2295" max="2295" width="6.125" style="10" customWidth="1"/>
    <col min="2296" max="2296" width="6.375" style="10" customWidth="1"/>
    <col min="2297" max="2297" width="8" style="10" bestFit="1" customWidth="1"/>
    <col min="2298" max="2298" width="14.5" style="10" bestFit="1" customWidth="1"/>
    <col min="2299" max="2299" width="12.125" style="10" customWidth="1"/>
    <col min="2300" max="2304" width="13.875" style="10"/>
    <col min="2305" max="2305" width="5.75" style="10" customWidth="1"/>
    <col min="2306" max="2306" width="9.75" style="10" bestFit="1" customWidth="1"/>
    <col min="2307" max="2314" width="7.625" style="10" customWidth="1"/>
    <col min="2315" max="2315" width="7.5" style="10" customWidth="1"/>
    <col min="2316" max="2317" width="7.625" style="10" customWidth="1"/>
    <col min="2318" max="2318" width="13.625" style="10" customWidth="1"/>
    <col min="2319" max="2319" width="9" style="10" customWidth="1"/>
    <col min="2320" max="2321" width="12.75" style="10" customWidth="1"/>
    <col min="2322" max="2322" width="11.875" style="10" customWidth="1"/>
    <col min="2323" max="2545" width="9" style="10" customWidth="1"/>
    <col min="2546" max="2546" width="3.875" style="10" customWidth="1"/>
    <col min="2547" max="2547" width="2.875" style="10" customWidth="1"/>
    <col min="2548" max="2548" width="8" style="10" bestFit="1" customWidth="1"/>
    <col min="2549" max="2549" width="6.125" style="10" customWidth="1"/>
    <col min="2550" max="2550" width="5.5" style="10" customWidth="1"/>
    <col min="2551" max="2551" width="6.125" style="10" customWidth="1"/>
    <col min="2552" max="2552" width="6.375" style="10" customWidth="1"/>
    <col min="2553" max="2553" width="8" style="10" bestFit="1" customWidth="1"/>
    <col min="2554" max="2554" width="14.5" style="10" bestFit="1" customWidth="1"/>
    <col min="2555" max="2555" width="12.125" style="10" customWidth="1"/>
    <col min="2556" max="2560" width="13.875" style="10"/>
    <col min="2561" max="2561" width="5.75" style="10" customWidth="1"/>
    <col min="2562" max="2562" width="9.75" style="10" bestFit="1" customWidth="1"/>
    <col min="2563" max="2570" width="7.625" style="10" customWidth="1"/>
    <col min="2571" max="2571" width="7.5" style="10" customWidth="1"/>
    <col min="2572" max="2573" width="7.625" style="10" customWidth="1"/>
    <col min="2574" max="2574" width="13.625" style="10" customWidth="1"/>
    <col min="2575" max="2575" width="9" style="10" customWidth="1"/>
    <col min="2576" max="2577" width="12.75" style="10" customWidth="1"/>
    <col min="2578" max="2578" width="11.875" style="10" customWidth="1"/>
    <col min="2579" max="2801" width="9" style="10" customWidth="1"/>
    <col min="2802" max="2802" width="3.875" style="10" customWidth="1"/>
    <col min="2803" max="2803" width="2.875" style="10" customWidth="1"/>
    <col min="2804" max="2804" width="8" style="10" bestFit="1" customWidth="1"/>
    <col min="2805" max="2805" width="6.125" style="10" customWidth="1"/>
    <col min="2806" max="2806" width="5.5" style="10" customWidth="1"/>
    <col min="2807" max="2807" width="6.125" style="10" customWidth="1"/>
    <col min="2808" max="2808" width="6.375" style="10" customWidth="1"/>
    <col min="2809" max="2809" width="8" style="10" bestFit="1" customWidth="1"/>
    <col min="2810" max="2810" width="14.5" style="10" bestFit="1" customWidth="1"/>
    <col min="2811" max="2811" width="12.125" style="10" customWidth="1"/>
    <col min="2812" max="2816" width="13.875" style="10"/>
    <col min="2817" max="2817" width="5.75" style="10" customWidth="1"/>
    <col min="2818" max="2818" width="9.75" style="10" bestFit="1" customWidth="1"/>
    <col min="2819" max="2826" width="7.625" style="10" customWidth="1"/>
    <col min="2827" max="2827" width="7.5" style="10" customWidth="1"/>
    <col min="2828" max="2829" width="7.625" style="10" customWidth="1"/>
    <col min="2830" max="2830" width="13.625" style="10" customWidth="1"/>
    <col min="2831" max="2831" width="9" style="10" customWidth="1"/>
    <col min="2832" max="2833" width="12.75" style="10" customWidth="1"/>
    <col min="2834" max="2834" width="11.875" style="10" customWidth="1"/>
    <col min="2835" max="3057" width="9" style="10" customWidth="1"/>
    <col min="3058" max="3058" width="3.875" style="10" customWidth="1"/>
    <col min="3059" max="3059" width="2.875" style="10" customWidth="1"/>
    <col min="3060" max="3060" width="8" style="10" bestFit="1" customWidth="1"/>
    <col min="3061" max="3061" width="6.125" style="10" customWidth="1"/>
    <col min="3062" max="3062" width="5.5" style="10" customWidth="1"/>
    <col min="3063" max="3063" width="6.125" style="10" customWidth="1"/>
    <col min="3064" max="3064" width="6.375" style="10" customWidth="1"/>
    <col min="3065" max="3065" width="8" style="10" bestFit="1" customWidth="1"/>
    <col min="3066" max="3066" width="14.5" style="10" bestFit="1" customWidth="1"/>
    <col min="3067" max="3067" width="12.125" style="10" customWidth="1"/>
    <col min="3068" max="3072" width="13.875" style="10"/>
    <col min="3073" max="3073" width="5.75" style="10" customWidth="1"/>
    <col min="3074" max="3074" width="9.75" style="10" bestFit="1" customWidth="1"/>
    <col min="3075" max="3082" width="7.625" style="10" customWidth="1"/>
    <col min="3083" max="3083" width="7.5" style="10" customWidth="1"/>
    <col min="3084" max="3085" width="7.625" style="10" customWidth="1"/>
    <col min="3086" max="3086" width="13.625" style="10" customWidth="1"/>
    <col min="3087" max="3087" width="9" style="10" customWidth="1"/>
    <col min="3088" max="3089" width="12.75" style="10" customWidth="1"/>
    <col min="3090" max="3090" width="11.875" style="10" customWidth="1"/>
    <col min="3091" max="3313" width="9" style="10" customWidth="1"/>
    <col min="3314" max="3314" width="3.875" style="10" customWidth="1"/>
    <col min="3315" max="3315" width="2.875" style="10" customWidth="1"/>
    <col min="3316" max="3316" width="8" style="10" bestFit="1" customWidth="1"/>
    <col min="3317" max="3317" width="6.125" style="10" customWidth="1"/>
    <col min="3318" max="3318" width="5.5" style="10" customWidth="1"/>
    <col min="3319" max="3319" width="6.125" style="10" customWidth="1"/>
    <col min="3320" max="3320" width="6.375" style="10" customWidth="1"/>
    <col min="3321" max="3321" width="8" style="10" bestFit="1" customWidth="1"/>
    <col min="3322" max="3322" width="14.5" style="10" bestFit="1" customWidth="1"/>
    <col min="3323" max="3323" width="12.125" style="10" customWidth="1"/>
    <col min="3324" max="3328" width="13.875" style="10"/>
    <col min="3329" max="3329" width="5.75" style="10" customWidth="1"/>
    <col min="3330" max="3330" width="9.75" style="10" bestFit="1" customWidth="1"/>
    <col min="3331" max="3338" width="7.625" style="10" customWidth="1"/>
    <col min="3339" max="3339" width="7.5" style="10" customWidth="1"/>
    <col min="3340" max="3341" width="7.625" style="10" customWidth="1"/>
    <col min="3342" max="3342" width="13.625" style="10" customWidth="1"/>
    <col min="3343" max="3343" width="9" style="10" customWidth="1"/>
    <col min="3344" max="3345" width="12.75" style="10" customWidth="1"/>
    <col min="3346" max="3346" width="11.875" style="10" customWidth="1"/>
    <col min="3347" max="3569" width="9" style="10" customWidth="1"/>
    <col min="3570" max="3570" width="3.875" style="10" customWidth="1"/>
    <col min="3571" max="3571" width="2.875" style="10" customWidth="1"/>
    <col min="3572" max="3572" width="8" style="10" bestFit="1" customWidth="1"/>
    <col min="3573" max="3573" width="6.125" style="10" customWidth="1"/>
    <col min="3574" max="3574" width="5.5" style="10" customWidth="1"/>
    <col min="3575" max="3575" width="6.125" style="10" customWidth="1"/>
    <col min="3576" max="3576" width="6.375" style="10" customWidth="1"/>
    <col min="3577" max="3577" width="8" style="10" bestFit="1" customWidth="1"/>
    <col min="3578" max="3578" width="14.5" style="10" bestFit="1" customWidth="1"/>
    <col min="3579" max="3579" width="12.125" style="10" customWidth="1"/>
    <col min="3580" max="3584" width="13.875" style="10"/>
    <col min="3585" max="3585" width="5.75" style="10" customWidth="1"/>
    <col min="3586" max="3586" width="9.75" style="10" bestFit="1" customWidth="1"/>
    <col min="3587" max="3594" width="7.625" style="10" customWidth="1"/>
    <col min="3595" max="3595" width="7.5" style="10" customWidth="1"/>
    <col min="3596" max="3597" width="7.625" style="10" customWidth="1"/>
    <col min="3598" max="3598" width="13.625" style="10" customWidth="1"/>
    <col min="3599" max="3599" width="9" style="10" customWidth="1"/>
    <col min="3600" max="3601" width="12.75" style="10" customWidth="1"/>
    <col min="3602" max="3602" width="11.875" style="10" customWidth="1"/>
    <col min="3603" max="3825" width="9" style="10" customWidth="1"/>
    <col min="3826" max="3826" width="3.875" style="10" customWidth="1"/>
    <col min="3827" max="3827" width="2.875" style="10" customWidth="1"/>
    <col min="3828" max="3828" width="8" style="10" bestFit="1" customWidth="1"/>
    <col min="3829" max="3829" width="6.125" style="10" customWidth="1"/>
    <col min="3830" max="3830" width="5.5" style="10" customWidth="1"/>
    <col min="3831" max="3831" width="6.125" style="10" customWidth="1"/>
    <col min="3832" max="3832" width="6.375" style="10" customWidth="1"/>
    <col min="3833" max="3833" width="8" style="10" bestFit="1" customWidth="1"/>
    <col min="3834" max="3834" width="14.5" style="10" bestFit="1" customWidth="1"/>
    <col min="3835" max="3835" width="12.125" style="10" customWidth="1"/>
    <col min="3836" max="3840" width="13.875" style="10"/>
    <col min="3841" max="3841" width="5.75" style="10" customWidth="1"/>
    <col min="3842" max="3842" width="9.75" style="10" bestFit="1" customWidth="1"/>
    <col min="3843" max="3850" width="7.625" style="10" customWidth="1"/>
    <col min="3851" max="3851" width="7.5" style="10" customWidth="1"/>
    <col min="3852" max="3853" width="7.625" style="10" customWidth="1"/>
    <col min="3854" max="3854" width="13.625" style="10" customWidth="1"/>
    <col min="3855" max="3855" width="9" style="10" customWidth="1"/>
    <col min="3856" max="3857" width="12.75" style="10" customWidth="1"/>
    <col min="3858" max="3858" width="11.875" style="10" customWidth="1"/>
    <col min="3859" max="4081" width="9" style="10" customWidth="1"/>
    <col min="4082" max="4082" width="3.875" style="10" customWidth="1"/>
    <col min="4083" max="4083" width="2.875" style="10" customWidth="1"/>
    <col min="4084" max="4084" width="8" style="10" bestFit="1" customWidth="1"/>
    <col min="4085" max="4085" width="6.125" style="10" customWidth="1"/>
    <col min="4086" max="4086" width="5.5" style="10" customWidth="1"/>
    <col min="4087" max="4087" width="6.125" style="10" customWidth="1"/>
    <col min="4088" max="4088" width="6.375" style="10" customWidth="1"/>
    <col min="4089" max="4089" width="8" style="10" bestFit="1" customWidth="1"/>
    <col min="4090" max="4090" width="14.5" style="10" bestFit="1" customWidth="1"/>
    <col min="4091" max="4091" width="12.125" style="10" customWidth="1"/>
    <col min="4092" max="4096" width="13.875" style="10"/>
    <col min="4097" max="4097" width="5.75" style="10" customWidth="1"/>
    <col min="4098" max="4098" width="9.75" style="10" bestFit="1" customWidth="1"/>
    <col min="4099" max="4106" width="7.625" style="10" customWidth="1"/>
    <col min="4107" max="4107" width="7.5" style="10" customWidth="1"/>
    <col min="4108" max="4109" width="7.625" style="10" customWidth="1"/>
    <col min="4110" max="4110" width="13.625" style="10" customWidth="1"/>
    <col min="4111" max="4111" width="9" style="10" customWidth="1"/>
    <col min="4112" max="4113" width="12.75" style="10" customWidth="1"/>
    <col min="4114" max="4114" width="11.875" style="10" customWidth="1"/>
    <col min="4115" max="4337" width="9" style="10" customWidth="1"/>
    <col min="4338" max="4338" width="3.875" style="10" customWidth="1"/>
    <col min="4339" max="4339" width="2.875" style="10" customWidth="1"/>
    <col min="4340" max="4340" width="8" style="10" bestFit="1" customWidth="1"/>
    <col min="4341" max="4341" width="6.125" style="10" customWidth="1"/>
    <col min="4342" max="4342" width="5.5" style="10" customWidth="1"/>
    <col min="4343" max="4343" width="6.125" style="10" customWidth="1"/>
    <col min="4344" max="4344" width="6.375" style="10" customWidth="1"/>
    <col min="4345" max="4345" width="8" style="10" bestFit="1" customWidth="1"/>
    <col min="4346" max="4346" width="14.5" style="10" bestFit="1" customWidth="1"/>
    <col min="4347" max="4347" width="12.125" style="10" customWidth="1"/>
    <col min="4348" max="4352" width="13.875" style="10"/>
    <col min="4353" max="4353" width="5.75" style="10" customWidth="1"/>
    <col min="4354" max="4354" width="9.75" style="10" bestFit="1" customWidth="1"/>
    <col min="4355" max="4362" width="7.625" style="10" customWidth="1"/>
    <col min="4363" max="4363" width="7.5" style="10" customWidth="1"/>
    <col min="4364" max="4365" width="7.625" style="10" customWidth="1"/>
    <col min="4366" max="4366" width="13.625" style="10" customWidth="1"/>
    <col min="4367" max="4367" width="9" style="10" customWidth="1"/>
    <col min="4368" max="4369" width="12.75" style="10" customWidth="1"/>
    <col min="4370" max="4370" width="11.875" style="10" customWidth="1"/>
    <col min="4371" max="4593" width="9" style="10" customWidth="1"/>
    <col min="4594" max="4594" width="3.875" style="10" customWidth="1"/>
    <col min="4595" max="4595" width="2.875" style="10" customWidth="1"/>
    <col min="4596" max="4596" width="8" style="10" bestFit="1" customWidth="1"/>
    <col min="4597" max="4597" width="6.125" style="10" customWidth="1"/>
    <col min="4598" max="4598" width="5.5" style="10" customWidth="1"/>
    <col min="4599" max="4599" width="6.125" style="10" customWidth="1"/>
    <col min="4600" max="4600" width="6.375" style="10" customWidth="1"/>
    <col min="4601" max="4601" width="8" style="10" bestFit="1" customWidth="1"/>
    <col min="4602" max="4602" width="14.5" style="10" bestFit="1" customWidth="1"/>
    <col min="4603" max="4603" width="12.125" style="10" customWidth="1"/>
    <col min="4604" max="4608" width="13.875" style="10"/>
    <col min="4609" max="4609" width="5.75" style="10" customWidth="1"/>
    <col min="4610" max="4610" width="9.75" style="10" bestFit="1" customWidth="1"/>
    <col min="4611" max="4618" width="7.625" style="10" customWidth="1"/>
    <col min="4619" max="4619" width="7.5" style="10" customWidth="1"/>
    <col min="4620" max="4621" width="7.625" style="10" customWidth="1"/>
    <col min="4622" max="4622" width="13.625" style="10" customWidth="1"/>
    <col min="4623" max="4623" width="9" style="10" customWidth="1"/>
    <col min="4624" max="4625" width="12.75" style="10" customWidth="1"/>
    <col min="4626" max="4626" width="11.875" style="10" customWidth="1"/>
    <col min="4627" max="4849" width="9" style="10" customWidth="1"/>
    <col min="4850" max="4850" width="3.875" style="10" customWidth="1"/>
    <col min="4851" max="4851" width="2.875" style="10" customWidth="1"/>
    <col min="4852" max="4852" width="8" style="10" bestFit="1" customWidth="1"/>
    <col min="4853" max="4853" width="6.125" style="10" customWidth="1"/>
    <col min="4854" max="4854" width="5.5" style="10" customWidth="1"/>
    <col min="4855" max="4855" width="6.125" style="10" customWidth="1"/>
    <col min="4856" max="4856" width="6.375" style="10" customWidth="1"/>
    <col min="4857" max="4857" width="8" style="10" bestFit="1" customWidth="1"/>
    <col min="4858" max="4858" width="14.5" style="10" bestFit="1" customWidth="1"/>
    <col min="4859" max="4859" width="12.125" style="10" customWidth="1"/>
    <col min="4860" max="4864" width="13.875" style="10"/>
    <col min="4865" max="4865" width="5.75" style="10" customWidth="1"/>
    <col min="4866" max="4866" width="9.75" style="10" bestFit="1" customWidth="1"/>
    <col min="4867" max="4874" width="7.625" style="10" customWidth="1"/>
    <col min="4875" max="4875" width="7.5" style="10" customWidth="1"/>
    <col min="4876" max="4877" width="7.625" style="10" customWidth="1"/>
    <col min="4878" max="4878" width="13.625" style="10" customWidth="1"/>
    <col min="4879" max="4879" width="9" style="10" customWidth="1"/>
    <col min="4880" max="4881" width="12.75" style="10" customWidth="1"/>
    <col min="4882" max="4882" width="11.875" style="10" customWidth="1"/>
    <col min="4883" max="5105" width="9" style="10" customWidth="1"/>
    <col min="5106" max="5106" width="3.875" style="10" customWidth="1"/>
    <col min="5107" max="5107" width="2.875" style="10" customWidth="1"/>
    <col min="5108" max="5108" width="8" style="10" bestFit="1" customWidth="1"/>
    <col min="5109" max="5109" width="6.125" style="10" customWidth="1"/>
    <col min="5110" max="5110" width="5.5" style="10" customWidth="1"/>
    <col min="5111" max="5111" width="6.125" style="10" customWidth="1"/>
    <col min="5112" max="5112" width="6.375" style="10" customWidth="1"/>
    <col min="5113" max="5113" width="8" style="10" bestFit="1" customWidth="1"/>
    <col min="5114" max="5114" width="14.5" style="10" bestFit="1" customWidth="1"/>
    <col min="5115" max="5115" width="12.125" style="10" customWidth="1"/>
    <col min="5116" max="5120" width="13.875" style="10"/>
    <col min="5121" max="5121" width="5.75" style="10" customWidth="1"/>
    <col min="5122" max="5122" width="9.75" style="10" bestFit="1" customWidth="1"/>
    <col min="5123" max="5130" width="7.625" style="10" customWidth="1"/>
    <col min="5131" max="5131" width="7.5" style="10" customWidth="1"/>
    <col min="5132" max="5133" width="7.625" style="10" customWidth="1"/>
    <col min="5134" max="5134" width="13.625" style="10" customWidth="1"/>
    <col min="5135" max="5135" width="9" style="10" customWidth="1"/>
    <col min="5136" max="5137" width="12.75" style="10" customWidth="1"/>
    <col min="5138" max="5138" width="11.875" style="10" customWidth="1"/>
    <col min="5139" max="5361" width="9" style="10" customWidth="1"/>
    <col min="5362" max="5362" width="3.875" style="10" customWidth="1"/>
    <col min="5363" max="5363" width="2.875" style="10" customWidth="1"/>
    <col min="5364" max="5364" width="8" style="10" bestFit="1" customWidth="1"/>
    <col min="5365" max="5365" width="6.125" style="10" customWidth="1"/>
    <col min="5366" max="5366" width="5.5" style="10" customWidth="1"/>
    <col min="5367" max="5367" width="6.125" style="10" customWidth="1"/>
    <col min="5368" max="5368" width="6.375" style="10" customWidth="1"/>
    <col min="5369" max="5369" width="8" style="10" bestFit="1" customWidth="1"/>
    <col min="5370" max="5370" width="14.5" style="10" bestFit="1" customWidth="1"/>
    <col min="5371" max="5371" width="12.125" style="10" customWidth="1"/>
    <col min="5372" max="5376" width="13.875" style="10"/>
    <col min="5377" max="5377" width="5.75" style="10" customWidth="1"/>
    <col min="5378" max="5378" width="9.75" style="10" bestFit="1" customWidth="1"/>
    <col min="5379" max="5386" width="7.625" style="10" customWidth="1"/>
    <col min="5387" max="5387" width="7.5" style="10" customWidth="1"/>
    <col min="5388" max="5389" width="7.625" style="10" customWidth="1"/>
    <col min="5390" max="5390" width="13.625" style="10" customWidth="1"/>
    <col min="5391" max="5391" width="9" style="10" customWidth="1"/>
    <col min="5392" max="5393" width="12.75" style="10" customWidth="1"/>
    <col min="5394" max="5394" width="11.875" style="10" customWidth="1"/>
    <col min="5395" max="5617" width="9" style="10" customWidth="1"/>
    <col min="5618" max="5618" width="3.875" style="10" customWidth="1"/>
    <col min="5619" max="5619" width="2.875" style="10" customWidth="1"/>
    <col min="5620" max="5620" width="8" style="10" bestFit="1" customWidth="1"/>
    <col min="5621" max="5621" width="6.125" style="10" customWidth="1"/>
    <col min="5622" max="5622" width="5.5" style="10" customWidth="1"/>
    <col min="5623" max="5623" width="6.125" style="10" customWidth="1"/>
    <col min="5624" max="5624" width="6.375" style="10" customWidth="1"/>
    <col min="5625" max="5625" width="8" style="10" bestFit="1" customWidth="1"/>
    <col min="5626" max="5626" width="14.5" style="10" bestFit="1" customWidth="1"/>
    <col min="5627" max="5627" width="12.125" style="10" customWidth="1"/>
    <col min="5628" max="5632" width="13.875" style="10"/>
    <col min="5633" max="5633" width="5.75" style="10" customWidth="1"/>
    <col min="5634" max="5634" width="9.75" style="10" bestFit="1" customWidth="1"/>
    <col min="5635" max="5642" width="7.625" style="10" customWidth="1"/>
    <col min="5643" max="5643" width="7.5" style="10" customWidth="1"/>
    <col min="5644" max="5645" width="7.625" style="10" customWidth="1"/>
    <col min="5646" max="5646" width="13.625" style="10" customWidth="1"/>
    <col min="5647" max="5647" width="9" style="10" customWidth="1"/>
    <col min="5648" max="5649" width="12.75" style="10" customWidth="1"/>
    <col min="5650" max="5650" width="11.875" style="10" customWidth="1"/>
    <col min="5651" max="5873" width="9" style="10" customWidth="1"/>
    <col min="5874" max="5874" width="3.875" style="10" customWidth="1"/>
    <col min="5875" max="5875" width="2.875" style="10" customWidth="1"/>
    <col min="5876" max="5876" width="8" style="10" bestFit="1" customWidth="1"/>
    <col min="5877" max="5877" width="6.125" style="10" customWidth="1"/>
    <col min="5878" max="5878" width="5.5" style="10" customWidth="1"/>
    <col min="5879" max="5879" width="6.125" style="10" customWidth="1"/>
    <col min="5880" max="5880" width="6.375" style="10" customWidth="1"/>
    <col min="5881" max="5881" width="8" style="10" bestFit="1" customWidth="1"/>
    <col min="5882" max="5882" width="14.5" style="10" bestFit="1" customWidth="1"/>
    <col min="5883" max="5883" width="12.125" style="10" customWidth="1"/>
    <col min="5884" max="5888" width="13.875" style="10"/>
    <col min="5889" max="5889" width="5.75" style="10" customWidth="1"/>
    <col min="5890" max="5890" width="9.75" style="10" bestFit="1" customWidth="1"/>
    <col min="5891" max="5898" width="7.625" style="10" customWidth="1"/>
    <col min="5899" max="5899" width="7.5" style="10" customWidth="1"/>
    <col min="5900" max="5901" width="7.625" style="10" customWidth="1"/>
    <col min="5902" max="5902" width="13.625" style="10" customWidth="1"/>
    <col min="5903" max="5903" width="9" style="10" customWidth="1"/>
    <col min="5904" max="5905" width="12.75" style="10" customWidth="1"/>
    <col min="5906" max="5906" width="11.875" style="10" customWidth="1"/>
    <col min="5907" max="6129" width="9" style="10" customWidth="1"/>
    <col min="6130" max="6130" width="3.875" style="10" customWidth="1"/>
    <col min="6131" max="6131" width="2.875" style="10" customWidth="1"/>
    <col min="6132" max="6132" width="8" style="10" bestFit="1" customWidth="1"/>
    <col min="6133" max="6133" width="6.125" style="10" customWidth="1"/>
    <col min="6134" max="6134" width="5.5" style="10" customWidth="1"/>
    <col min="6135" max="6135" width="6.125" style="10" customWidth="1"/>
    <col min="6136" max="6136" width="6.375" style="10" customWidth="1"/>
    <col min="6137" max="6137" width="8" style="10" bestFit="1" customWidth="1"/>
    <col min="6138" max="6138" width="14.5" style="10" bestFit="1" customWidth="1"/>
    <col min="6139" max="6139" width="12.125" style="10" customWidth="1"/>
    <col min="6140" max="6144" width="13.875" style="10"/>
    <col min="6145" max="6145" width="5.75" style="10" customWidth="1"/>
    <col min="6146" max="6146" width="9.75" style="10" bestFit="1" customWidth="1"/>
    <col min="6147" max="6154" width="7.625" style="10" customWidth="1"/>
    <col min="6155" max="6155" width="7.5" style="10" customWidth="1"/>
    <col min="6156" max="6157" width="7.625" style="10" customWidth="1"/>
    <col min="6158" max="6158" width="13.625" style="10" customWidth="1"/>
    <col min="6159" max="6159" width="9" style="10" customWidth="1"/>
    <col min="6160" max="6161" width="12.75" style="10" customWidth="1"/>
    <col min="6162" max="6162" width="11.875" style="10" customWidth="1"/>
    <col min="6163" max="6385" width="9" style="10" customWidth="1"/>
    <col min="6386" max="6386" width="3.875" style="10" customWidth="1"/>
    <col min="6387" max="6387" width="2.875" style="10" customWidth="1"/>
    <col min="6388" max="6388" width="8" style="10" bestFit="1" customWidth="1"/>
    <col min="6389" max="6389" width="6.125" style="10" customWidth="1"/>
    <col min="6390" max="6390" width="5.5" style="10" customWidth="1"/>
    <col min="6391" max="6391" width="6.125" style="10" customWidth="1"/>
    <col min="6392" max="6392" width="6.375" style="10" customWidth="1"/>
    <col min="6393" max="6393" width="8" style="10" bestFit="1" customWidth="1"/>
    <col min="6394" max="6394" width="14.5" style="10" bestFit="1" customWidth="1"/>
    <col min="6395" max="6395" width="12.125" style="10" customWidth="1"/>
    <col min="6396" max="6400" width="13.875" style="10"/>
    <col min="6401" max="6401" width="5.75" style="10" customWidth="1"/>
    <col min="6402" max="6402" width="9.75" style="10" bestFit="1" customWidth="1"/>
    <col min="6403" max="6410" width="7.625" style="10" customWidth="1"/>
    <col min="6411" max="6411" width="7.5" style="10" customWidth="1"/>
    <col min="6412" max="6413" width="7.625" style="10" customWidth="1"/>
    <col min="6414" max="6414" width="13.625" style="10" customWidth="1"/>
    <col min="6415" max="6415" width="9" style="10" customWidth="1"/>
    <col min="6416" max="6417" width="12.75" style="10" customWidth="1"/>
    <col min="6418" max="6418" width="11.875" style="10" customWidth="1"/>
    <col min="6419" max="6641" width="9" style="10" customWidth="1"/>
    <col min="6642" max="6642" width="3.875" style="10" customWidth="1"/>
    <col min="6643" max="6643" width="2.875" style="10" customWidth="1"/>
    <col min="6644" max="6644" width="8" style="10" bestFit="1" customWidth="1"/>
    <col min="6645" max="6645" width="6.125" style="10" customWidth="1"/>
    <col min="6646" max="6646" width="5.5" style="10" customWidth="1"/>
    <col min="6647" max="6647" width="6.125" style="10" customWidth="1"/>
    <col min="6648" max="6648" width="6.375" style="10" customWidth="1"/>
    <col min="6649" max="6649" width="8" style="10" bestFit="1" customWidth="1"/>
    <col min="6650" max="6650" width="14.5" style="10" bestFit="1" customWidth="1"/>
    <col min="6651" max="6651" width="12.125" style="10" customWidth="1"/>
    <col min="6652" max="6656" width="13.875" style="10"/>
    <col min="6657" max="6657" width="5.75" style="10" customWidth="1"/>
    <col min="6658" max="6658" width="9.75" style="10" bestFit="1" customWidth="1"/>
    <col min="6659" max="6666" width="7.625" style="10" customWidth="1"/>
    <col min="6667" max="6667" width="7.5" style="10" customWidth="1"/>
    <col min="6668" max="6669" width="7.625" style="10" customWidth="1"/>
    <col min="6670" max="6670" width="13.625" style="10" customWidth="1"/>
    <col min="6671" max="6671" width="9" style="10" customWidth="1"/>
    <col min="6672" max="6673" width="12.75" style="10" customWidth="1"/>
    <col min="6674" max="6674" width="11.875" style="10" customWidth="1"/>
    <col min="6675" max="6897" width="9" style="10" customWidth="1"/>
    <col min="6898" max="6898" width="3.875" style="10" customWidth="1"/>
    <col min="6899" max="6899" width="2.875" style="10" customWidth="1"/>
    <col min="6900" max="6900" width="8" style="10" bestFit="1" customWidth="1"/>
    <col min="6901" max="6901" width="6.125" style="10" customWidth="1"/>
    <col min="6902" max="6902" width="5.5" style="10" customWidth="1"/>
    <col min="6903" max="6903" width="6.125" style="10" customWidth="1"/>
    <col min="6904" max="6904" width="6.375" style="10" customWidth="1"/>
    <col min="6905" max="6905" width="8" style="10" bestFit="1" customWidth="1"/>
    <col min="6906" max="6906" width="14.5" style="10" bestFit="1" customWidth="1"/>
    <col min="6907" max="6907" width="12.125" style="10" customWidth="1"/>
    <col min="6908" max="6912" width="13.875" style="10"/>
    <col min="6913" max="6913" width="5.75" style="10" customWidth="1"/>
    <col min="6914" max="6914" width="9.75" style="10" bestFit="1" customWidth="1"/>
    <col min="6915" max="6922" width="7.625" style="10" customWidth="1"/>
    <col min="6923" max="6923" width="7.5" style="10" customWidth="1"/>
    <col min="6924" max="6925" width="7.625" style="10" customWidth="1"/>
    <col min="6926" max="6926" width="13.625" style="10" customWidth="1"/>
    <col min="6927" max="6927" width="9" style="10" customWidth="1"/>
    <col min="6928" max="6929" width="12.75" style="10" customWidth="1"/>
    <col min="6930" max="6930" width="11.875" style="10" customWidth="1"/>
    <col min="6931" max="7153" width="9" style="10" customWidth="1"/>
    <col min="7154" max="7154" width="3.875" style="10" customWidth="1"/>
    <col min="7155" max="7155" width="2.875" style="10" customWidth="1"/>
    <col min="7156" max="7156" width="8" style="10" bestFit="1" customWidth="1"/>
    <col min="7157" max="7157" width="6.125" style="10" customWidth="1"/>
    <col min="7158" max="7158" width="5.5" style="10" customWidth="1"/>
    <col min="7159" max="7159" width="6.125" style="10" customWidth="1"/>
    <col min="7160" max="7160" width="6.375" style="10" customWidth="1"/>
    <col min="7161" max="7161" width="8" style="10" bestFit="1" customWidth="1"/>
    <col min="7162" max="7162" width="14.5" style="10" bestFit="1" customWidth="1"/>
    <col min="7163" max="7163" width="12.125" style="10" customWidth="1"/>
    <col min="7164" max="7168" width="13.875" style="10"/>
    <col min="7169" max="7169" width="5.75" style="10" customWidth="1"/>
    <col min="7170" max="7170" width="9.75" style="10" bestFit="1" customWidth="1"/>
    <col min="7171" max="7178" width="7.625" style="10" customWidth="1"/>
    <col min="7179" max="7179" width="7.5" style="10" customWidth="1"/>
    <col min="7180" max="7181" width="7.625" style="10" customWidth="1"/>
    <col min="7182" max="7182" width="13.625" style="10" customWidth="1"/>
    <col min="7183" max="7183" width="9" style="10" customWidth="1"/>
    <col min="7184" max="7185" width="12.75" style="10" customWidth="1"/>
    <col min="7186" max="7186" width="11.875" style="10" customWidth="1"/>
    <col min="7187" max="7409" width="9" style="10" customWidth="1"/>
    <col min="7410" max="7410" width="3.875" style="10" customWidth="1"/>
    <col min="7411" max="7411" width="2.875" style="10" customWidth="1"/>
    <col min="7412" max="7412" width="8" style="10" bestFit="1" customWidth="1"/>
    <col min="7413" max="7413" width="6.125" style="10" customWidth="1"/>
    <col min="7414" max="7414" width="5.5" style="10" customWidth="1"/>
    <col min="7415" max="7415" width="6.125" style="10" customWidth="1"/>
    <col min="7416" max="7416" width="6.375" style="10" customWidth="1"/>
    <col min="7417" max="7417" width="8" style="10" bestFit="1" customWidth="1"/>
    <col min="7418" max="7418" width="14.5" style="10" bestFit="1" customWidth="1"/>
    <col min="7419" max="7419" width="12.125" style="10" customWidth="1"/>
    <col min="7420" max="7424" width="13.875" style="10"/>
    <col min="7425" max="7425" width="5.75" style="10" customWidth="1"/>
    <col min="7426" max="7426" width="9.75" style="10" bestFit="1" customWidth="1"/>
    <col min="7427" max="7434" width="7.625" style="10" customWidth="1"/>
    <col min="7435" max="7435" width="7.5" style="10" customWidth="1"/>
    <col min="7436" max="7437" width="7.625" style="10" customWidth="1"/>
    <col min="7438" max="7438" width="13.625" style="10" customWidth="1"/>
    <col min="7439" max="7439" width="9" style="10" customWidth="1"/>
    <col min="7440" max="7441" width="12.75" style="10" customWidth="1"/>
    <col min="7442" max="7442" width="11.875" style="10" customWidth="1"/>
    <col min="7443" max="7665" width="9" style="10" customWidth="1"/>
    <col min="7666" max="7666" width="3.875" style="10" customWidth="1"/>
    <col min="7667" max="7667" width="2.875" style="10" customWidth="1"/>
    <col min="7668" max="7668" width="8" style="10" bestFit="1" customWidth="1"/>
    <col min="7669" max="7669" width="6.125" style="10" customWidth="1"/>
    <col min="7670" max="7670" width="5.5" style="10" customWidth="1"/>
    <col min="7671" max="7671" width="6.125" style="10" customWidth="1"/>
    <col min="7672" max="7672" width="6.375" style="10" customWidth="1"/>
    <col min="7673" max="7673" width="8" style="10" bestFit="1" customWidth="1"/>
    <col min="7674" max="7674" width="14.5" style="10" bestFit="1" customWidth="1"/>
    <col min="7675" max="7675" width="12.125" style="10" customWidth="1"/>
    <col min="7676" max="7680" width="13.875" style="10"/>
    <col min="7681" max="7681" width="5.75" style="10" customWidth="1"/>
    <col min="7682" max="7682" width="9.75" style="10" bestFit="1" customWidth="1"/>
    <col min="7683" max="7690" width="7.625" style="10" customWidth="1"/>
    <col min="7691" max="7691" width="7.5" style="10" customWidth="1"/>
    <col min="7692" max="7693" width="7.625" style="10" customWidth="1"/>
    <col min="7694" max="7694" width="13.625" style="10" customWidth="1"/>
    <col min="7695" max="7695" width="9" style="10" customWidth="1"/>
    <col min="7696" max="7697" width="12.75" style="10" customWidth="1"/>
    <col min="7698" max="7698" width="11.875" style="10" customWidth="1"/>
    <col min="7699" max="7921" width="9" style="10" customWidth="1"/>
    <col min="7922" max="7922" width="3.875" style="10" customWidth="1"/>
    <col min="7923" max="7923" width="2.875" style="10" customWidth="1"/>
    <col min="7924" max="7924" width="8" style="10" bestFit="1" customWidth="1"/>
    <col min="7925" max="7925" width="6.125" style="10" customWidth="1"/>
    <col min="7926" max="7926" width="5.5" style="10" customWidth="1"/>
    <col min="7927" max="7927" width="6.125" style="10" customWidth="1"/>
    <col min="7928" max="7928" width="6.375" style="10" customWidth="1"/>
    <col min="7929" max="7929" width="8" style="10" bestFit="1" customWidth="1"/>
    <col min="7930" max="7930" width="14.5" style="10" bestFit="1" customWidth="1"/>
    <col min="7931" max="7931" width="12.125" style="10" customWidth="1"/>
    <col min="7932" max="7936" width="13.875" style="10"/>
    <col min="7937" max="7937" width="5.75" style="10" customWidth="1"/>
    <col min="7938" max="7938" width="9.75" style="10" bestFit="1" customWidth="1"/>
    <col min="7939" max="7946" width="7.625" style="10" customWidth="1"/>
    <col min="7947" max="7947" width="7.5" style="10" customWidth="1"/>
    <col min="7948" max="7949" width="7.625" style="10" customWidth="1"/>
    <col min="7950" max="7950" width="13.625" style="10" customWidth="1"/>
    <col min="7951" max="7951" width="9" style="10" customWidth="1"/>
    <col min="7952" max="7953" width="12.75" style="10" customWidth="1"/>
    <col min="7954" max="7954" width="11.875" style="10" customWidth="1"/>
    <col min="7955" max="8177" width="9" style="10" customWidth="1"/>
    <col min="8178" max="8178" width="3.875" style="10" customWidth="1"/>
    <col min="8179" max="8179" width="2.875" style="10" customWidth="1"/>
    <col min="8180" max="8180" width="8" style="10" bestFit="1" customWidth="1"/>
    <col min="8181" max="8181" width="6.125" style="10" customWidth="1"/>
    <col min="8182" max="8182" width="5.5" style="10" customWidth="1"/>
    <col min="8183" max="8183" width="6.125" style="10" customWidth="1"/>
    <col min="8184" max="8184" width="6.375" style="10" customWidth="1"/>
    <col min="8185" max="8185" width="8" style="10" bestFit="1" customWidth="1"/>
    <col min="8186" max="8186" width="14.5" style="10" bestFit="1" customWidth="1"/>
    <col min="8187" max="8187" width="12.125" style="10" customWidth="1"/>
    <col min="8188" max="8192" width="13.875" style="10"/>
    <col min="8193" max="8193" width="5.75" style="10" customWidth="1"/>
    <col min="8194" max="8194" width="9.75" style="10" bestFit="1" customWidth="1"/>
    <col min="8195" max="8202" width="7.625" style="10" customWidth="1"/>
    <col min="8203" max="8203" width="7.5" style="10" customWidth="1"/>
    <col min="8204" max="8205" width="7.625" style="10" customWidth="1"/>
    <col min="8206" max="8206" width="13.625" style="10" customWidth="1"/>
    <col min="8207" max="8207" width="9" style="10" customWidth="1"/>
    <col min="8208" max="8209" width="12.75" style="10" customWidth="1"/>
    <col min="8210" max="8210" width="11.875" style="10" customWidth="1"/>
    <col min="8211" max="8433" width="9" style="10" customWidth="1"/>
    <col min="8434" max="8434" width="3.875" style="10" customWidth="1"/>
    <col min="8435" max="8435" width="2.875" style="10" customWidth="1"/>
    <col min="8436" max="8436" width="8" style="10" bestFit="1" customWidth="1"/>
    <col min="8437" max="8437" width="6.125" style="10" customWidth="1"/>
    <col min="8438" max="8438" width="5.5" style="10" customWidth="1"/>
    <col min="8439" max="8439" width="6.125" style="10" customWidth="1"/>
    <col min="8440" max="8440" width="6.375" style="10" customWidth="1"/>
    <col min="8441" max="8441" width="8" style="10" bestFit="1" customWidth="1"/>
    <col min="8442" max="8442" width="14.5" style="10" bestFit="1" customWidth="1"/>
    <col min="8443" max="8443" width="12.125" style="10" customWidth="1"/>
    <col min="8444" max="8448" width="13.875" style="10"/>
    <col min="8449" max="8449" width="5.75" style="10" customWidth="1"/>
    <col min="8450" max="8450" width="9.75" style="10" bestFit="1" customWidth="1"/>
    <col min="8451" max="8458" width="7.625" style="10" customWidth="1"/>
    <col min="8459" max="8459" width="7.5" style="10" customWidth="1"/>
    <col min="8460" max="8461" width="7.625" style="10" customWidth="1"/>
    <col min="8462" max="8462" width="13.625" style="10" customWidth="1"/>
    <col min="8463" max="8463" width="9" style="10" customWidth="1"/>
    <col min="8464" max="8465" width="12.75" style="10" customWidth="1"/>
    <col min="8466" max="8466" width="11.875" style="10" customWidth="1"/>
    <col min="8467" max="8689" width="9" style="10" customWidth="1"/>
    <col min="8690" max="8690" width="3.875" style="10" customWidth="1"/>
    <col min="8691" max="8691" width="2.875" style="10" customWidth="1"/>
    <col min="8692" max="8692" width="8" style="10" bestFit="1" customWidth="1"/>
    <col min="8693" max="8693" width="6.125" style="10" customWidth="1"/>
    <col min="8694" max="8694" width="5.5" style="10" customWidth="1"/>
    <col min="8695" max="8695" width="6.125" style="10" customWidth="1"/>
    <col min="8696" max="8696" width="6.375" style="10" customWidth="1"/>
    <col min="8697" max="8697" width="8" style="10" bestFit="1" customWidth="1"/>
    <col min="8698" max="8698" width="14.5" style="10" bestFit="1" customWidth="1"/>
    <col min="8699" max="8699" width="12.125" style="10" customWidth="1"/>
    <col min="8700" max="8704" width="13.875" style="10"/>
    <col min="8705" max="8705" width="5.75" style="10" customWidth="1"/>
    <col min="8706" max="8706" width="9.75" style="10" bestFit="1" customWidth="1"/>
    <col min="8707" max="8714" width="7.625" style="10" customWidth="1"/>
    <col min="8715" max="8715" width="7.5" style="10" customWidth="1"/>
    <col min="8716" max="8717" width="7.625" style="10" customWidth="1"/>
    <col min="8718" max="8718" width="13.625" style="10" customWidth="1"/>
    <col min="8719" max="8719" width="9" style="10" customWidth="1"/>
    <col min="8720" max="8721" width="12.75" style="10" customWidth="1"/>
    <col min="8722" max="8722" width="11.875" style="10" customWidth="1"/>
    <col min="8723" max="8945" width="9" style="10" customWidth="1"/>
    <col min="8946" max="8946" width="3.875" style="10" customWidth="1"/>
    <col min="8947" max="8947" width="2.875" style="10" customWidth="1"/>
    <col min="8948" max="8948" width="8" style="10" bestFit="1" customWidth="1"/>
    <col min="8949" max="8949" width="6.125" style="10" customWidth="1"/>
    <col min="8950" max="8950" width="5.5" style="10" customWidth="1"/>
    <col min="8951" max="8951" width="6.125" style="10" customWidth="1"/>
    <col min="8952" max="8952" width="6.375" style="10" customWidth="1"/>
    <col min="8953" max="8953" width="8" style="10" bestFit="1" customWidth="1"/>
    <col min="8954" max="8954" width="14.5" style="10" bestFit="1" customWidth="1"/>
    <col min="8955" max="8955" width="12.125" style="10" customWidth="1"/>
    <col min="8956" max="8960" width="13.875" style="10"/>
    <col min="8961" max="8961" width="5.75" style="10" customWidth="1"/>
    <col min="8962" max="8962" width="9.75" style="10" bestFit="1" customWidth="1"/>
    <col min="8963" max="8970" width="7.625" style="10" customWidth="1"/>
    <col min="8971" max="8971" width="7.5" style="10" customWidth="1"/>
    <col min="8972" max="8973" width="7.625" style="10" customWidth="1"/>
    <col min="8974" max="8974" width="13.625" style="10" customWidth="1"/>
    <col min="8975" max="8975" width="9" style="10" customWidth="1"/>
    <col min="8976" max="8977" width="12.75" style="10" customWidth="1"/>
    <col min="8978" max="8978" width="11.875" style="10" customWidth="1"/>
    <col min="8979" max="9201" width="9" style="10" customWidth="1"/>
    <col min="9202" max="9202" width="3.875" style="10" customWidth="1"/>
    <col min="9203" max="9203" width="2.875" style="10" customWidth="1"/>
    <col min="9204" max="9204" width="8" style="10" bestFit="1" customWidth="1"/>
    <col min="9205" max="9205" width="6.125" style="10" customWidth="1"/>
    <col min="9206" max="9206" width="5.5" style="10" customWidth="1"/>
    <col min="9207" max="9207" width="6.125" style="10" customWidth="1"/>
    <col min="9208" max="9208" width="6.375" style="10" customWidth="1"/>
    <col min="9209" max="9209" width="8" style="10" bestFit="1" customWidth="1"/>
    <col min="9210" max="9210" width="14.5" style="10" bestFit="1" customWidth="1"/>
    <col min="9211" max="9211" width="12.125" style="10" customWidth="1"/>
    <col min="9212" max="9216" width="13.875" style="10"/>
    <col min="9217" max="9217" width="5.75" style="10" customWidth="1"/>
    <col min="9218" max="9218" width="9.75" style="10" bestFit="1" customWidth="1"/>
    <col min="9219" max="9226" width="7.625" style="10" customWidth="1"/>
    <col min="9227" max="9227" width="7.5" style="10" customWidth="1"/>
    <col min="9228" max="9229" width="7.625" style="10" customWidth="1"/>
    <col min="9230" max="9230" width="13.625" style="10" customWidth="1"/>
    <col min="9231" max="9231" width="9" style="10" customWidth="1"/>
    <col min="9232" max="9233" width="12.75" style="10" customWidth="1"/>
    <col min="9234" max="9234" width="11.875" style="10" customWidth="1"/>
    <col min="9235" max="9457" width="9" style="10" customWidth="1"/>
    <col min="9458" max="9458" width="3.875" style="10" customWidth="1"/>
    <col min="9459" max="9459" width="2.875" style="10" customWidth="1"/>
    <col min="9460" max="9460" width="8" style="10" bestFit="1" customWidth="1"/>
    <col min="9461" max="9461" width="6.125" style="10" customWidth="1"/>
    <col min="9462" max="9462" width="5.5" style="10" customWidth="1"/>
    <col min="9463" max="9463" width="6.125" style="10" customWidth="1"/>
    <col min="9464" max="9464" width="6.375" style="10" customWidth="1"/>
    <col min="9465" max="9465" width="8" style="10" bestFit="1" customWidth="1"/>
    <col min="9466" max="9466" width="14.5" style="10" bestFit="1" customWidth="1"/>
    <col min="9467" max="9467" width="12.125" style="10" customWidth="1"/>
    <col min="9468" max="9472" width="13.875" style="10"/>
    <col min="9473" max="9473" width="5.75" style="10" customWidth="1"/>
    <col min="9474" max="9474" width="9.75" style="10" bestFit="1" customWidth="1"/>
    <col min="9475" max="9482" width="7.625" style="10" customWidth="1"/>
    <col min="9483" max="9483" width="7.5" style="10" customWidth="1"/>
    <col min="9484" max="9485" width="7.625" style="10" customWidth="1"/>
    <col min="9486" max="9486" width="13.625" style="10" customWidth="1"/>
    <col min="9487" max="9487" width="9" style="10" customWidth="1"/>
    <col min="9488" max="9489" width="12.75" style="10" customWidth="1"/>
    <col min="9490" max="9490" width="11.875" style="10" customWidth="1"/>
    <col min="9491" max="9713" width="9" style="10" customWidth="1"/>
    <col min="9714" max="9714" width="3.875" style="10" customWidth="1"/>
    <col min="9715" max="9715" width="2.875" style="10" customWidth="1"/>
    <col min="9716" max="9716" width="8" style="10" bestFit="1" customWidth="1"/>
    <col min="9717" max="9717" width="6.125" style="10" customWidth="1"/>
    <col min="9718" max="9718" width="5.5" style="10" customWidth="1"/>
    <col min="9719" max="9719" width="6.125" style="10" customWidth="1"/>
    <col min="9720" max="9720" width="6.375" style="10" customWidth="1"/>
    <col min="9721" max="9721" width="8" style="10" bestFit="1" customWidth="1"/>
    <col min="9722" max="9722" width="14.5" style="10" bestFit="1" customWidth="1"/>
    <col min="9723" max="9723" width="12.125" style="10" customWidth="1"/>
    <col min="9724" max="9728" width="13.875" style="10"/>
    <col min="9729" max="9729" width="5.75" style="10" customWidth="1"/>
    <col min="9730" max="9730" width="9.75" style="10" bestFit="1" customWidth="1"/>
    <col min="9731" max="9738" width="7.625" style="10" customWidth="1"/>
    <col min="9739" max="9739" width="7.5" style="10" customWidth="1"/>
    <col min="9740" max="9741" width="7.625" style="10" customWidth="1"/>
    <col min="9742" max="9742" width="13.625" style="10" customWidth="1"/>
    <col min="9743" max="9743" width="9" style="10" customWidth="1"/>
    <col min="9744" max="9745" width="12.75" style="10" customWidth="1"/>
    <col min="9746" max="9746" width="11.875" style="10" customWidth="1"/>
    <col min="9747" max="9969" width="9" style="10" customWidth="1"/>
    <col min="9970" max="9970" width="3.875" style="10" customWidth="1"/>
    <col min="9971" max="9971" width="2.875" style="10" customWidth="1"/>
    <col min="9972" max="9972" width="8" style="10" bestFit="1" customWidth="1"/>
    <col min="9973" max="9973" width="6.125" style="10" customWidth="1"/>
    <col min="9974" max="9974" width="5.5" style="10" customWidth="1"/>
    <col min="9975" max="9975" width="6.125" style="10" customWidth="1"/>
    <col min="9976" max="9976" width="6.375" style="10" customWidth="1"/>
    <col min="9977" max="9977" width="8" style="10" bestFit="1" customWidth="1"/>
    <col min="9978" max="9978" width="14.5" style="10" bestFit="1" customWidth="1"/>
    <col min="9979" max="9979" width="12.125" style="10" customWidth="1"/>
    <col min="9980" max="9984" width="13.875" style="10"/>
    <col min="9985" max="9985" width="5.75" style="10" customWidth="1"/>
    <col min="9986" max="9986" width="9.75" style="10" bestFit="1" customWidth="1"/>
    <col min="9987" max="9994" width="7.625" style="10" customWidth="1"/>
    <col min="9995" max="9995" width="7.5" style="10" customWidth="1"/>
    <col min="9996" max="9997" width="7.625" style="10" customWidth="1"/>
    <col min="9998" max="9998" width="13.625" style="10" customWidth="1"/>
    <col min="9999" max="9999" width="9" style="10" customWidth="1"/>
    <col min="10000" max="10001" width="12.75" style="10" customWidth="1"/>
    <col min="10002" max="10002" width="11.875" style="10" customWidth="1"/>
    <col min="10003" max="10225" width="9" style="10" customWidth="1"/>
    <col min="10226" max="10226" width="3.875" style="10" customWidth="1"/>
    <col min="10227" max="10227" width="2.875" style="10" customWidth="1"/>
    <col min="10228" max="10228" width="8" style="10" bestFit="1" customWidth="1"/>
    <col min="10229" max="10229" width="6.125" style="10" customWidth="1"/>
    <col min="10230" max="10230" width="5.5" style="10" customWidth="1"/>
    <col min="10231" max="10231" width="6.125" style="10" customWidth="1"/>
    <col min="10232" max="10232" width="6.375" style="10" customWidth="1"/>
    <col min="10233" max="10233" width="8" style="10" bestFit="1" customWidth="1"/>
    <col min="10234" max="10234" width="14.5" style="10" bestFit="1" customWidth="1"/>
    <col min="10235" max="10235" width="12.125" style="10" customWidth="1"/>
    <col min="10236" max="10240" width="13.875" style="10"/>
    <col min="10241" max="10241" width="5.75" style="10" customWidth="1"/>
    <col min="10242" max="10242" width="9.75" style="10" bestFit="1" customWidth="1"/>
    <col min="10243" max="10250" width="7.625" style="10" customWidth="1"/>
    <col min="10251" max="10251" width="7.5" style="10" customWidth="1"/>
    <col min="10252" max="10253" width="7.625" style="10" customWidth="1"/>
    <col min="10254" max="10254" width="13.625" style="10" customWidth="1"/>
    <col min="10255" max="10255" width="9" style="10" customWidth="1"/>
    <col min="10256" max="10257" width="12.75" style="10" customWidth="1"/>
    <col min="10258" max="10258" width="11.875" style="10" customWidth="1"/>
    <col min="10259" max="10481" width="9" style="10" customWidth="1"/>
    <col min="10482" max="10482" width="3.875" style="10" customWidth="1"/>
    <col min="10483" max="10483" width="2.875" style="10" customWidth="1"/>
    <col min="10484" max="10484" width="8" style="10" bestFit="1" customWidth="1"/>
    <col min="10485" max="10485" width="6.125" style="10" customWidth="1"/>
    <col min="10486" max="10486" width="5.5" style="10" customWidth="1"/>
    <col min="10487" max="10487" width="6.125" style="10" customWidth="1"/>
    <col min="10488" max="10488" width="6.375" style="10" customWidth="1"/>
    <col min="10489" max="10489" width="8" style="10" bestFit="1" customWidth="1"/>
    <col min="10490" max="10490" width="14.5" style="10" bestFit="1" customWidth="1"/>
    <col min="10491" max="10491" width="12.125" style="10" customWidth="1"/>
    <col min="10492" max="10496" width="13.875" style="10"/>
    <col min="10497" max="10497" width="5.75" style="10" customWidth="1"/>
    <col min="10498" max="10498" width="9.75" style="10" bestFit="1" customWidth="1"/>
    <col min="10499" max="10506" width="7.625" style="10" customWidth="1"/>
    <col min="10507" max="10507" width="7.5" style="10" customWidth="1"/>
    <col min="10508" max="10509" width="7.625" style="10" customWidth="1"/>
    <col min="10510" max="10510" width="13.625" style="10" customWidth="1"/>
    <col min="10511" max="10511" width="9" style="10" customWidth="1"/>
    <col min="10512" max="10513" width="12.75" style="10" customWidth="1"/>
    <col min="10514" max="10514" width="11.875" style="10" customWidth="1"/>
    <col min="10515" max="10737" width="9" style="10" customWidth="1"/>
    <col min="10738" max="10738" width="3.875" style="10" customWidth="1"/>
    <col min="10739" max="10739" width="2.875" style="10" customWidth="1"/>
    <col min="10740" max="10740" width="8" style="10" bestFit="1" customWidth="1"/>
    <col min="10741" max="10741" width="6.125" style="10" customWidth="1"/>
    <col min="10742" max="10742" width="5.5" style="10" customWidth="1"/>
    <col min="10743" max="10743" width="6.125" style="10" customWidth="1"/>
    <col min="10744" max="10744" width="6.375" style="10" customWidth="1"/>
    <col min="10745" max="10745" width="8" style="10" bestFit="1" customWidth="1"/>
    <col min="10746" max="10746" width="14.5" style="10" bestFit="1" customWidth="1"/>
    <col min="10747" max="10747" width="12.125" style="10" customWidth="1"/>
    <col min="10748" max="10752" width="13.875" style="10"/>
    <col min="10753" max="10753" width="5.75" style="10" customWidth="1"/>
    <col min="10754" max="10754" width="9.75" style="10" bestFit="1" customWidth="1"/>
    <col min="10755" max="10762" width="7.625" style="10" customWidth="1"/>
    <col min="10763" max="10763" width="7.5" style="10" customWidth="1"/>
    <col min="10764" max="10765" width="7.625" style="10" customWidth="1"/>
    <col min="10766" max="10766" width="13.625" style="10" customWidth="1"/>
    <col min="10767" max="10767" width="9" style="10" customWidth="1"/>
    <col min="10768" max="10769" width="12.75" style="10" customWidth="1"/>
    <col min="10770" max="10770" width="11.875" style="10" customWidth="1"/>
    <col min="10771" max="10993" width="9" style="10" customWidth="1"/>
    <col min="10994" max="10994" width="3.875" style="10" customWidth="1"/>
    <col min="10995" max="10995" width="2.875" style="10" customWidth="1"/>
    <col min="10996" max="10996" width="8" style="10" bestFit="1" customWidth="1"/>
    <col min="10997" max="10997" width="6.125" style="10" customWidth="1"/>
    <col min="10998" max="10998" width="5.5" style="10" customWidth="1"/>
    <col min="10999" max="10999" width="6.125" style="10" customWidth="1"/>
    <col min="11000" max="11000" width="6.375" style="10" customWidth="1"/>
    <col min="11001" max="11001" width="8" style="10" bestFit="1" customWidth="1"/>
    <col min="11002" max="11002" width="14.5" style="10" bestFit="1" customWidth="1"/>
    <col min="11003" max="11003" width="12.125" style="10" customWidth="1"/>
    <col min="11004" max="11008" width="13.875" style="10"/>
    <col min="11009" max="11009" width="5.75" style="10" customWidth="1"/>
    <col min="11010" max="11010" width="9.75" style="10" bestFit="1" customWidth="1"/>
    <col min="11011" max="11018" width="7.625" style="10" customWidth="1"/>
    <col min="11019" max="11019" width="7.5" style="10" customWidth="1"/>
    <col min="11020" max="11021" width="7.625" style="10" customWidth="1"/>
    <col min="11022" max="11022" width="13.625" style="10" customWidth="1"/>
    <col min="11023" max="11023" width="9" style="10" customWidth="1"/>
    <col min="11024" max="11025" width="12.75" style="10" customWidth="1"/>
    <col min="11026" max="11026" width="11.875" style="10" customWidth="1"/>
    <col min="11027" max="11249" width="9" style="10" customWidth="1"/>
    <col min="11250" max="11250" width="3.875" style="10" customWidth="1"/>
    <col min="11251" max="11251" width="2.875" style="10" customWidth="1"/>
    <col min="11252" max="11252" width="8" style="10" bestFit="1" customWidth="1"/>
    <col min="11253" max="11253" width="6.125" style="10" customWidth="1"/>
    <col min="11254" max="11254" width="5.5" style="10" customWidth="1"/>
    <col min="11255" max="11255" width="6.125" style="10" customWidth="1"/>
    <col min="11256" max="11256" width="6.375" style="10" customWidth="1"/>
    <col min="11257" max="11257" width="8" style="10" bestFit="1" customWidth="1"/>
    <col min="11258" max="11258" width="14.5" style="10" bestFit="1" customWidth="1"/>
    <col min="11259" max="11259" width="12.125" style="10" customWidth="1"/>
    <col min="11260" max="11264" width="13.875" style="10"/>
    <col min="11265" max="11265" width="5.75" style="10" customWidth="1"/>
    <col min="11266" max="11266" width="9.75" style="10" bestFit="1" customWidth="1"/>
    <col min="11267" max="11274" width="7.625" style="10" customWidth="1"/>
    <col min="11275" max="11275" width="7.5" style="10" customWidth="1"/>
    <col min="11276" max="11277" width="7.625" style="10" customWidth="1"/>
    <col min="11278" max="11278" width="13.625" style="10" customWidth="1"/>
    <col min="11279" max="11279" width="9" style="10" customWidth="1"/>
    <col min="11280" max="11281" width="12.75" style="10" customWidth="1"/>
    <col min="11282" max="11282" width="11.875" style="10" customWidth="1"/>
    <col min="11283" max="11505" width="9" style="10" customWidth="1"/>
    <col min="11506" max="11506" width="3.875" style="10" customWidth="1"/>
    <col min="11507" max="11507" width="2.875" style="10" customWidth="1"/>
    <col min="11508" max="11508" width="8" style="10" bestFit="1" customWidth="1"/>
    <col min="11509" max="11509" width="6.125" style="10" customWidth="1"/>
    <col min="11510" max="11510" width="5.5" style="10" customWidth="1"/>
    <col min="11511" max="11511" width="6.125" style="10" customWidth="1"/>
    <col min="11512" max="11512" width="6.375" style="10" customWidth="1"/>
    <col min="11513" max="11513" width="8" style="10" bestFit="1" customWidth="1"/>
    <col min="11514" max="11514" width="14.5" style="10" bestFit="1" customWidth="1"/>
    <col min="11515" max="11515" width="12.125" style="10" customWidth="1"/>
    <col min="11516" max="11520" width="13.875" style="10"/>
    <col min="11521" max="11521" width="5.75" style="10" customWidth="1"/>
    <col min="11522" max="11522" width="9.75" style="10" bestFit="1" customWidth="1"/>
    <col min="11523" max="11530" width="7.625" style="10" customWidth="1"/>
    <col min="11531" max="11531" width="7.5" style="10" customWidth="1"/>
    <col min="11532" max="11533" width="7.625" style="10" customWidth="1"/>
    <col min="11534" max="11534" width="13.625" style="10" customWidth="1"/>
    <col min="11535" max="11535" width="9" style="10" customWidth="1"/>
    <col min="11536" max="11537" width="12.75" style="10" customWidth="1"/>
    <col min="11538" max="11538" width="11.875" style="10" customWidth="1"/>
    <col min="11539" max="11761" width="9" style="10" customWidth="1"/>
    <col min="11762" max="11762" width="3.875" style="10" customWidth="1"/>
    <col min="11763" max="11763" width="2.875" style="10" customWidth="1"/>
    <col min="11764" max="11764" width="8" style="10" bestFit="1" customWidth="1"/>
    <col min="11765" max="11765" width="6.125" style="10" customWidth="1"/>
    <col min="11766" max="11766" width="5.5" style="10" customWidth="1"/>
    <col min="11767" max="11767" width="6.125" style="10" customWidth="1"/>
    <col min="11768" max="11768" width="6.375" style="10" customWidth="1"/>
    <col min="11769" max="11769" width="8" style="10" bestFit="1" customWidth="1"/>
    <col min="11770" max="11770" width="14.5" style="10" bestFit="1" customWidth="1"/>
    <col min="11771" max="11771" width="12.125" style="10" customWidth="1"/>
    <col min="11772" max="11776" width="13.875" style="10"/>
    <col min="11777" max="11777" width="5.75" style="10" customWidth="1"/>
    <col min="11778" max="11778" width="9.75" style="10" bestFit="1" customWidth="1"/>
    <col min="11779" max="11786" width="7.625" style="10" customWidth="1"/>
    <col min="11787" max="11787" width="7.5" style="10" customWidth="1"/>
    <col min="11788" max="11789" width="7.625" style="10" customWidth="1"/>
    <col min="11790" max="11790" width="13.625" style="10" customWidth="1"/>
    <col min="11791" max="11791" width="9" style="10" customWidth="1"/>
    <col min="11792" max="11793" width="12.75" style="10" customWidth="1"/>
    <col min="11794" max="11794" width="11.875" style="10" customWidth="1"/>
    <col min="11795" max="12017" width="9" style="10" customWidth="1"/>
    <col min="12018" max="12018" width="3.875" style="10" customWidth="1"/>
    <col min="12019" max="12019" width="2.875" style="10" customWidth="1"/>
    <col min="12020" max="12020" width="8" style="10" bestFit="1" customWidth="1"/>
    <col min="12021" max="12021" width="6.125" style="10" customWidth="1"/>
    <col min="12022" max="12022" width="5.5" style="10" customWidth="1"/>
    <col min="12023" max="12023" width="6.125" style="10" customWidth="1"/>
    <col min="12024" max="12024" width="6.375" style="10" customWidth="1"/>
    <col min="12025" max="12025" width="8" style="10" bestFit="1" customWidth="1"/>
    <col min="12026" max="12026" width="14.5" style="10" bestFit="1" customWidth="1"/>
    <col min="12027" max="12027" width="12.125" style="10" customWidth="1"/>
    <col min="12028" max="12032" width="13.875" style="10"/>
    <col min="12033" max="12033" width="5.75" style="10" customWidth="1"/>
    <col min="12034" max="12034" width="9.75" style="10" bestFit="1" customWidth="1"/>
    <col min="12035" max="12042" width="7.625" style="10" customWidth="1"/>
    <col min="12043" max="12043" width="7.5" style="10" customWidth="1"/>
    <col min="12044" max="12045" width="7.625" style="10" customWidth="1"/>
    <col min="12046" max="12046" width="13.625" style="10" customWidth="1"/>
    <col min="12047" max="12047" width="9" style="10" customWidth="1"/>
    <col min="12048" max="12049" width="12.75" style="10" customWidth="1"/>
    <col min="12050" max="12050" width="11.875" style="10" customWidth="1"/>
    <col min="12051" max="12273" width="9" style="10" customWidth="1"/>
    <col min="12274" max="12274" width="3.875" style="10" customWidth="1"/>
    <col min="12275" max="12275" width="2.875" style="10" customWidth="1"/>
    <col min="12276" max="12276" width="8" style="10" bestFit="1" customWidth="1"/>
    <col min="12277" max="12277" width="6.125" style="10" customWidth="1"/>
    <col min="12278" max="12278" width="5.5" style="10" customWidth="1"/>
    <col min="12279" max="12279" width="6.125" style="10" customWidth="1"/>
    <col min="12280" max="12280" width="6.375" style="10" customWidth="1"/>
    <col min="12281" max="12281" width="8" style="10" bestFit="1" customWidth="1"/>
    <col min="12282" max="12282" width="14.5" style="10" bestFit="1" customWidth="1"/>
    <col min="12283" max="12283" width="12.125" style="10" customWidth="1"/>
    <col min="12284" max="12288" width="13.875" style="10"/>
    <col min="12289" max="12289" width="5.75" style="10" customWidth="1"/>
    <col min="12290" max="12290" width="9.75" style="10" bestFit="1" customWidth="1"/>
    <col min="12291" max="12298" width="7.625" style="10" customWidth="1"/>
    <col min="12299" max="12299" width="7.5" style="10" customWidth="1"/>
    <col min="12300" max="12301" width="7.625" style="10" customWidth="1"/>
    <col min="12302" max="12302" width="13.625" style="10" customWidth="1"/>
    <col min="12303" max="12303" width="9" style="10" customWidth="1"/>
    <col min="12304" max="12305" width="12.75" style="10" customWidth="1"/>
    <col min="12306" max="12306" width="11.875" style="10" customWidth="1"/>
    <col min="12307" max="12529" width="9" style="10" customWidth="1"/>
    <col min="12530" max="12530" width="3.875" style="10" customWidth="1"/>
    <col min="12531" max="12531" width="2.875" style="10" customWidth="1"/>
    <col min="12532" max="12532" width="8" style="10" bestFit="1" customWidth="1"/>
    <col min="12533" max="12533" width="6.125" style="10" customWidth="1"/>
    <col min="12534" max="12534" width="5.5" style="10" customWidth="1"/>
    <col min="12535" max="12535" width="6.125" style="10" customWidth="1"/>
    <col min="12536" max="12536" width="6.375" style="10" customWidth="1"/>
    <col min="12537" max="12537" width="8" style="10" bestFit="1" customWidth="1"/>
    <col min="12538" max="12538" width="14.5" style="10" bestFit="1" customWidth="1"/>
    <col min="12539" max="12539" width="12.125" style="10" customWidth="1"/>
    <col min="12540" max="12544" width="13.875" style="10"/>
    <col min="12545" max="12545" width="5.75" style="10" customWidth="1"/>
    <col min="12546" max="12546" width="9.75" style="10" bestFit="1" customWidth="1"/>
    <col min="12547" max="12554" width="7.625" style="10" customWidth="1"/>
    <col min="12555" max="12555" width="7.5" style="10" customWidth="1"/>
    <col min="12556" max="12557" width="7.625" style="10" customWidth="1"/>
    <col min="12558" max="12558" width="13.625" style="10" customWidth="1"/>
    <col min="12559" max="12559" width="9" style="10" customWidth="1"/>
    <col min="12560" max="12561" width="12.75" style="10" customWidth="1"/>
    <col min="12562" max="12562" width="11.875" style="10" customWidth="1"/>
    <col min="12563" max="12785" width="9" style="10" customWidth="1"/>
    <col min="12786" max="12786" width="3.875" style="10" customWidth="1"/>
    <col min="12787" max="12787" width="2.875" style="10" customWidth="1"/>
    <col min="12788" max="12788" width="8" style="10" bestFit="1" customWidth="1"/>
    <col min="12789" max="12789" width="6.125" style="10" customWidth="1"/>
    <col min="12790" max="12790" width="5.5" style="10" customWidth="1"/>
    <col min="12791" max="12791" width="6.125" style="10" customWidth="1"/>
    <col min="12792" max="12792" width="6.375" style="10" customWidth="1"/>
    <col min="12793" max="12793" width="8" style="10" bestFit="1" customWidth="1"/>
    <col min="12794" max="12794" width="14.5" style="10" bestFit="1" customWidth="1"/>
    <col min="12795" max="12795" width="12.125" style="10" customWidth="1"/>
    <col min="12796" max="12800" width="13.875" style="10"/>
    <col min="12801" max="12801" width="5.75" style="10" customWidth="1"/>
    <col min="12802" max="12802" width="9.75" style="10" bestFit="1" customWidth="1"/>
    <col min="12803" max="12810" width="7.625" style="10" customWidth="1"/>
    <col min="12811" max="12811" width="7.5" style="10" customWidth="1"/>
    <col min="12812" max="12813" width="7.625" style="10" customWidth="1"/>
    <col min="12814" max="12814" width="13.625" style="10" customWidth="1"/>
    <col min="12815" max="12815" width="9" style="10" customWidth="1"/>
    <col min="12816" max="12817" width="12.75" style="10" customWidth="1"/>
    <col min="12818" max="12818" width="11.875" style="10" customWidth="1"/>
    <col min="12819" max="13041" width="9" style="10" customWidth="1"/>
    <col min="13042" max="13042" width="3.875" style="10" customWidth="1"/>
    <col min="13043" max="13043" width="2.875" style="10" customWidth="1"/>
    <col min="13044" max="13044" width="8" style="10" bestFit="1" customWidth="1"/>
    <col min="13045" max="13045" width="6.125" style="10" customWidth="1"/>
    <col min="13046" max="13046" width="5.5" style="10" customWidth="1"/>
    <col min="13047" max="13047" width="6.125" style="10" customWidth="1"/>
    <col min="13048" max="13048" width="6.375" style="10" customWidth="1"/>
    <col min="13049" max="13049" width="8" style="10" bestFit="1" customWidth="1"/>
    <col min="13050" max="13050" width="14.5" style="10" bestFit="1" customWidth="1"/>
    <col min="13051" max="13051" width="12.125" style="10" customWidth="1"/>
    <col min="13052" max="13056" width="13.875" style="10"/>
    <col min="13057" max="13057" width="5.75" style="10" customWidth="1"/>
    <col min="13058" max="13058" width="9.75" style="10" bestFit="1" customWidth="1"/>
    <col min="13059" max="13066" width="7.625" style="10" customWidth="1"/>
    <col min="13067" max="13067" width="7.5" style="10" customWidth="1"/>
    <col min="13068" max="13069" width="7.625" style="10" customWidth="1"/>
    <col min="13070" max="13070" width="13.625" style="10" customWidth="1"/>
    <col min="13071" max="13071" width="9" style="10" customWidth="1"/>
    <col min="13072" max="13073" width="12.75" style="10" customWidth="1"/>
    <col min="13074" max="13074" width="11.875" style="10" customWidth="1"/>
    <col min="13075" max="13297" width="9" style="10" customWidth="1"/>
    <col min="13298" max="13298" width="3.875" style="10" customWidth="1"/>
    <col min="13299" max="13299" width="2.875" style="10" customWidth="1"/>
    <col min="13300" max="13300" width="8" style="10" bestFit="1" customWidth="1"/>
    <col min="13301" max="13301" width="6.125" style="10" customWidth="1"/>
    <col min="13302" max="13302" width="5.5" style="10" customWidth="1"/>
    <col min="13303" max="13303" width="6.125" style="10" customWidth="1"/>
    <col min="13304" max="13304" width="6.375" style="10" customWidth="1"/>
    <col min="13305" max="13305" width="8" style="10" bestFit="1" customWidth="1"/>
    <col min="13306" max="13306" width="14.5" style="10" bestFit="1" customWidth="1"/>
    <col min="13307" max="13307" width="12.125" style="10" customWidth="1"/>
    <col min="13308" max="13312" width="13.875" style="10"/>
    <col min="13313" max="13313" width="5.75" style="10" customWidth="1"/>
    <col min="13314" max="13314" width="9.75" style="10" bestFit="1" customWidth="1"/>
    <col min="13315" max="13322" width="7.625" style="10" customWidth="1"/>
    <col min="13323" max="13323" width="7.5" style="10" customWidth="1"/>
    <col min="13324" max="13325" width="7.625" style="10" customWidth="1"/>
    <col min="13326" max="13326" width="13.625" style="10" customWidth="1"/>
    <col min="13327" max="13327" width="9" style="10" customWidth="1"/>
    <col min="13328" max="13329" width="12.75" style="10" customWidth="1"/>
    <col min="13330" max="13330" width="11.875" style="10" customWidth="1"/>
    <col min="13331" max="13553" width="9" style="10" customWidth="1"/>
    <col min="13554" max="13554" width="3.875" style="10" customWidth="1"/>
    <col min="13555" max="13555" width="2.875" style="10" customWidth="1"/>
    <col min="13556" max="13556" width="8" style="10" bestFit="1" customWidth="1"/>
    <col min="13557" max="13557" width="6.125" style="10" customWidth="1"/>
    <col min="13558" max="13558" width="5.5" style="10" customWidth="1"/>
    <col min="13559" max="13559" width="6.125" style="10" customWidth="1"/>
    <col min="13560" max="13560" width="6.375" style="10" customWidth="1"/>
    <col min="13561" max="13561" width="8" style="10" bestFit="1" customWidth="1"/>
    <col min="13562" max="13562" width="14.5" style="10" bestFit="1" customWidth="1"/>
    <col min="13563" max="13563" width="12.125" style="10" customWidth="1"/>
    <col min="13564" max="13568" width="13.875" style="10"/>
    <col min="13569" max="13569" width="5.75" style="10" customWidth="1"/>
    <col min="13570" max="13570" width="9.75" style="10" bestFit="1" customWidth="1"/>
    <col min="13571" max="13578" width="7.625" style="10" customWidth="1"/>
    <col min="13579" max="13579" width="7.5" style="10" customWidth="1"/>
    <col min="13580" max="13581" width="7.625" style="10" customWidth="1"/>
    <col min="13582" max="13582" width="13.625" style="10" customWidth="1"/>
    <col min="13583" max="13583" width="9" style="10" customWidth="1"/>
    <col min="13584" max="13585" width="12.75" style="10" customWidth="1"/>
    <col min="13586" max="13586" width="11.875" style="10" customWidth="1"/>
    <col min="13587" max="13809" width="9" style="10" customWidth="1"/>
    <col min="13810" max="13810" width="3.875" style="10" customWidth="1"/>
    <col min="13811" max="13811" width="2.875" style="10" customWidth="1"/>
    <col min="13812" max="13812" width="8" style="10" bestFit="1" customWidth="1"/>
    <col min="13813" max="13813" width="6.125" style="10" customWidth="1"/>
    <col min="13814" max="13814" width="5.5" style="10" customWidth="1"/>
    <col min="13815" max="13815" width="6.125" style="10" customWidth="1"/>
    <col min="13816" max="13816" width="6.375" style="10" customWidth="1"/>
    <col min="13817" max="13817" width="8" style="10" bestFit="1" customWidth="1"/>
    <col min="13818" max="13818" width="14.5" style="10" bestFit="1" customWidth="1"/>
    <col min="13819" max="13819" width="12.125" style="10" customWidth="1"/>
    <col min="13820" max="13824" width="13.875" style="10"/>
    <col min="13825" max="13825" width="5.75" style="10" customWidth="1"/>
    <col min="13826" max="13826" width="9.75" style="10" bestFit="1" customWidth="1"/>
    <col min="13827" max="13834" width="7.625" style="10" customWidth="1"/>
    <col min="13835" max="13835" width="7.5" style="10" customWidth="1"/>
    <col min="13836" max="13837" width="7.625" style="10" customWidth="1"/>
    <col min="13838" max="13838" width="13.625" style="10" customWidth="1"/>
    <col min="13839" max="13839" width="9" style="10" customWidth="1"/>
    <col min="13840" max="13841" width="12.75" style="10" customWidth="1"/>
    <col min="13842" max="13842" width="11.875" style="10" customWidth="1"/>
    <col min="13843" max="14065" width="9" style="10" customWidth="1"/>
    <col min="14066" max="14066" width="3.875" style="10" customWidth="1"/>
    <col min="14067" max="14067" width="2.875" style="10" customWidth="1"/>
    <col min="14068" max="14068" width="8" style="10" bestFit="1" customWidth="1"/>
    <col min="14069" max="14069" width="6.125" style="10" customWidth="1"/>
    <col min="14070" max="14070" width="5.5" style="10" customWidth="1"/>
    <col min="14071" max="14071" width="6.125" style="10" customWidth="1"/>
    <col min="14072" max="14072" width="6.375" style="10" customWidth="1"/>
    <col min="14073" max="14073" width="8" style="10" bestFit="1" customWidth="1"/>
    <col min="14074" max="14074" width="14.5" style="10" bestFit="1" customWidth="1"/>
    <col min="14075" max="14075" width="12.125" style="10" customWidth="1"/>
    <col min="14076" max="14080" width="13.875" style="10"/>
    <col min="14081" max="14081" width="5.75" style="10" customWidth="1"/>
    <col min="14082" max="14082" width="9.75" style="10" bestFit="1" customWidth="1"/>
    <col min="14083" max="14090" width="7.625" style="10" customWidth="1"/>
    <col min="14091" max="14091" width="7.5" style="10" customWidth="1"/>
    <col min="14092" max="14093" width="7.625" style="10" customWidth="1"/>
    <col min="14094" max="14094" width="13.625" style="10" customWidth="1"/>
    <col min="14095" max="14095" width="9" style="10" customWidth="1"/>
    <col min="14096" max="14097" width="12.75" style="10" customWidth="1"/>
    <col min="14098" max="14098" width="11.875" style="10" customWidth="1"/>
    <col min="14099" max="14321" width="9" style="10" customWidth="1"/>
    <col min="14322" max="14322" width="3.875" style="10" customWidth="1"/>
    <col min="14323" max="14323" width="2.875" style="10" customWidth="1"/>
    <col min="14324" max="14324" width="8" style="10" bestFit="1" customWidth="1"/>
    <col min="14325" max="14325" width="6.125" style="10" customWidth="1"/>
    <col min="14326" max="14326" width="5.5" style="10" customWidth="1"/>
    <col min="14327" max="14327" width="6.125" style="10" customWidth="1"/>
    <col min="14328" max="14328" width="6.375" style="10" customWidth="1"/>
    <col min="14329" max="14329" width="8" style="10" bestFit="1" customWidth="1"/>
    <col min="14330" max="14330" width="14.5" style="10" bestFit="1" customWidth="1"/>
    <col min="14331" max="14331" width="12.125" style="10" customWidth="1"/>
    <col min="14332" max="14336" width="13.875" style="10"/>
    <col min="14337" max="14337" width="5.75" style="10" customWidth="1"/>
    <col min="14338" max="14338" width="9.75" style="10" bestFit="1" customWidth="1"/>
    <col min="14339" max="14346" width="7.625" style="10" customWidth="1"/>
    <col min="14347" max="14347" width="7.5" style="10" customWidth="1"/>
    <col min="14348" max="14349" width="7.625" style="10" customWidth="1"/>
    <col min="14350" max="14350" width="13.625" style="10" customWidth="1"/>
    <col min="14351" max="14351" width="9" style="10" customWidth="1"/>
    <col min="14352" max="14353" width="12.75" style="10" customWidth="1"/>
    <col min="14354" max="14354" width="11.875" style="10" customWidth="1"/>
    <col min="14355" max="14577" width="9" style="10" customWidth="1"/>
    <col min="14578" max="14578" width="3.875" style="10" customWidth="1"/>
    <col min="14579" max="14579" width="2.875" style="10" customWidth="1"/>
    <col min="14580" max="14580" width="8" style="10" bestFit="1" customWidth="1"/>
    <col min="14581" max="14581" width="6.125" style="10" customWidth="1"/>
    <col min="14582" max="14582" width="5.5" style="10" customWidth="1"/>
    <col min="14583" max="14583" width="6.125" style="10" customWidth="1"/>
    <col min="14584" max="14584" width="6.375" style="10" customWidth="1"/>
    <col min="14585" max="14585" width="8" style="10" bestFit="1" customWidth="1"/>
    <col min="14586" max="14586" width="14.5" style="10" bestFit="1" customWidth="1"/>
    <col min="14587" max="14587" width="12.125" style="10" customWidth="1"/>
    <col min="14588" max="14592" width="13.875" style="10"/>
    <col min="14593" max="14593" width="5.75" style="10" customWidth="1"/>
    <col min="14594" max="14594" width="9.75" style="10" bestFit="1" customWidth="1"/>
    <col min="14595" max="14602" width="7.625" style="10" customWidth="1"/>
    <col min="14603" max="14603" width="7.5" style="10" customWidth="1"/>
    <col min="14604" max="14605" width="7.625" style="10" customWidth="1"/>
    <col min="14606" max="14606" width="13.625" style="10" customWidth="1"/>
    <col min="14607" max="14607" width="9" style="10" customWidth="1"/>
    <col min="14608" max="14609" width="12.75" style="10" customWidth="1"/>
    <col min="14610" max="14610" width="11.875" style="10" customWidth="1"/>
    <col min="14611" max="14833" width="9" style="10" customWidth="1"/>
    <col min="14834" max="14834" width="3.875" style="10" customWidth="1"/>
    <col min="14835" max="14835" width="2.875" style="10" customWidth="1"/>
    <col min="14836" max="14836" width="8" style="10" bestFit="1" customWidth="1"/>
    <col min="14837" max="14837" width="6.125" style="10" customWidth="1"/>
    <col min="14838" max="14838" width="5.5" style="10" customWidth="1"/>
    <col min="14839" max="14839" width="6.125" style="10" customWidth="1"/>
    <col min="14840" max="14840" width="6.375" style="10" customWidth="1"/>
    <col min="14841" max="14841" width="8" style="10" bestFit="1" customWidth="1"/>
    <col min="14842" max="14842" width="14.5" style="10" bestFit="1" customWidth="1"/>
    <col min="14843" max="14843" width="12.125" style="10" customWidth="1"/>
    <col min="14844" max="14848" width="13.875" style="10"/>
    <col min="14849" max="14849" width="5.75" style="10" customWidth="1"/>
    <col min="14850" max="14850" width="9.75" style="10" bestFit="1" customWidth="1"/>
    <col min="14851" max="14858" width="7.625" style="10" customWidth="1"/>
    <col min="14859" max="14859" width="7.5" style="10" customWidth="1"/>
    <col min="14860" max="14861" width="7.625" style="10" customWidth="1"/>
    <col min="14862" max="14862" width="13.625" style="10" customWidth="1"/>
    <col min="14863" max="14863" width="9" style="10" customWidth="1"/>
    <col min="14864" max="14865" width="12.75" style="10" customWidth="1"/>
    <col min="14866" max="14866" width="11.875" style="10" customWidth="1"/>
    <col min="14867" max="15089" width="9" style="10" customWidth="1"/>
    <col min="15090" max="15090" width="3.875" style="10" customWidth="1"/>
    <col min="15091" max="15091" width="2.875" style="10" customWidth="1"/>
    <col min="15092" max="15092" width="8" style="10" bestFit="1" customWidth="1"/>
    <col min="15093" max="15093" width="6.125" style="10" customWidth="1"/>
    <col min="15094" max="15094" width="5.5" style="10" customWidth="1"/>
    <col min="15095" max="15095" width="6.125" style="10" customWidth="1"/>
    <col min="15096" max="15096" width="6.375" style="10" customWidth="1"/>
    <col min="15097" max="15097" width="8" style="10" bestFit="1" customWidth="1"/>
    <col min="15098" max="15098" width="14.5" style="10" bestFit="1" customWidth="1"/>
    <col min="15099" max="15099" width="12.125" style="10" customWidth="1"/>
    <col min="15100" max="15104" width="13.875" style="10"/>
    <col min="15105" max="15105" width="5.75" style="10" customWidth="1"/>
    <col min="15106" max="15106" width="9.75" style="10" bestFit="1" customWidth="1"/>
    <col min="15107" max="15114" width="7.625" style="10" customWidth="1"/>
    <col min="15115" max="15115" width="7.5" style="10" customWidth="1"/>
    <col min="15116" max="15117" width="7.625" style="10" customWidth="1"/>
    <col min="15118" max="15118" width="13.625" style="10" customWidth="1"/>
    <col min="15119" max="15119" width="9" style="10" customWidth="1"/>
    <col min="15120" max="15121" width="12.75" style="10" customWidth="1"/>
    <col min="15122" max="15122" width="11.875" style="10" customWidth="1"/>
    <col min="15123" max="15345" width="9" style="10" customWidth="1"/>
    <col min="15346" max="15346" width="3.875" style="10" customWidth="1"/>
    <col min="15347" max="15347" width="2.875" style="10" customWidth="1"/>
    <col min="15348" max="15348" width="8" style="10" bestFit="1" customWidth="1"/>
    <col min="15349" max="15349" width="6.125" style="10" customWidth="1"/>
    <col min="15350" max="15350" width="5.5" style="10" customWidth="1"/>
    <col min="15351" max="15351" width="6.125" style="10" customWidth="1"/>
    <col min="15352" max="15352" width="6.375" style="10" customWidth="1"/>
    <col min="15353" max="15353" width="8" style="10" bestFit="1" customWidth="1"/>
    <col min="15354" max="15354" width="14.5" style="10" bestFit="1" customWidth="1"/>
    <col min="15355" max="15355" width="12.125" style="10" customWidth="1"/>
    <col min="15356" max="15360" width="13.875" style="10"/>
    <col min="15361" max="15361" width="5.75" style="10" customWidth="1"/>
    <col min="15362" max="15362" width="9.75" style="10" bestFit="1" customWidth="1"/>
    <col min="15363" max="15370" width="7.625" style="10" customWidth="1"/>
    <col min="15371" max="15371" width="7.5" style="10" customWidth="1"/>
    <col min="15372" max="15373" width="7.625" style="10" customWidth="1"/>
    <col min="15374" max="15374" width="13.625" style="10" customWidth="1"/>
    <col min="15375" max="15375" width="9" style="10" customWidth="1"/>
    <col min="15376" max="15377" width="12.75" style="10" customWidth="1"/>
    <col min="15378" max="15378" width="11.875" style="10" customWidth="1"/>
    <col min="15379" max="15601" width="9" style="10" customWidth="1"/>
    <col min="15602" max="15602" width="3.875" style="10" customWidth="1"/>
    <col min="15603" max="15603" width="2.875" style="10" customWidth="1"/>
    <col min="15604" max="15604" width="8" style="10" bestFit="1" customWidth="1"/>
    <col min="15605" max="15605" width="6.125" style="10" customWidth="1"/>
    <col min="15606" max="15606" width="5.5" style="10" customWidth="1"/>
    <col min="15607" max="15607" width="6.125" style="10" customWidth="1"/>
    <col min="15608" max="15608" width="6.375" style="10" customWidth="1"/>
    <col min="15609" max="15609" width="8" style="10" bestFit="1" customWidth="1"/>
    <col min="15610" max="15610" width="14.5" style="10" bestFit="1" customWidth="1"/>
    <col min="15611" max="15611" width="12.125" style="10" customWidth="1"/>
    <col min="15612" max="15616" width="13.875" style="10"/>
    <col min="15617" max="15617" width="5.75" style="10" customWidth="1"/>
    <col min="15618" max="15618" width="9.75" style="10" bestFit="1" customWidth="1"/>
    <col min="15619" max="15626" width="7.625" style="10" customWidth="1"/>
    <col min="15627" max="15627" width="7.5" style="10" customWidth="1"/>
    <col min="15628" max="15629" width="7.625" style="10" customWidth="1"/>
    <col min="15630" max="15630" width="13.625" style="10" customWidth="1"/>
    <col min="15631" max="15631" width="9" style="10" customWidth="1"/>
    <col min="15632" max="15633" width="12.75" style="10" customWidth="1"/>
    <col min="15634" max="15634" width="11.875" style="10" customWidth="1"/>
    <col min="15635" max="15857" width="9" style="10" customWidth="1"/>
    <col min="15858" max="15858" width="3.875" style="10" customWidth="1"/>
    <col min="15859" max="15859" width="2.875" style="10" customWidth="1"/>
    <col min="15860" max="15860" width="8" style="10" bestFit="1" customWidth="1"/>
    <col min="15861" max="15861" width="6.125" style="10" customWidth="1"/>
    <col min="15862" max="15862" width="5.5" style="10" customWidth="1"/>
    <col min="15863" max="15863" width="6.125" style="10" customWidth="1"/>
    <col min="15864" max="15864" width="6.375" style="10" customWidth="1"/>
    <col min="15865" max="15865" width="8" style="10" bestFit="1" customWidth="1"/>
    <col min="15866" max="15866" width="14.5" style="10" bestFit="1" customWidth="1"/>
    <col min="15867" max="15867" width="12.125" style="10" customWidth="1"/>
    <col min="15868" max="15872" width="13.875" style="10"/>
    <col min="15873" max="15873" width="5.75" style="10" customWidth="1"/>
    <col min="15874" max="15874" width="9.75" style="10" bestFit="1" customWidth="1"/>
    <col min="15875" max="15882" width="7.625" style="10" customWidth="1"/>
    <col min="15883" max="15883" width="7.5" style="10" customWidth="1"/>
    <col min="15884" max="15885" width="7.625" style="10" customWidth="1"/>
    <col min="15886" max="15886" width="13.625" style="10" customWidth="1"/>
    <col min="15887" max="15887" width="9" style="10" customWidth="1"/>
    <col min="15888" max="15889" width="12.75" style="10" customWidth="1"/>
    <col min="15890" max="15890" width="11.875" style="10" customWidth="1"/>
    <col min="15891" max="16113" width="9" style="10" customWidth="1"/>
    <col min="16114" max="16114" width="3.875" style="10" customWidth="1"/>
    <col min="16115" max="16115" width="2.875" style="10" customWidth="1"/>
    <col min="16116" max="16116" width="8" style="10" bestFit="1" customWidth="1"/>
    <col min="16117" max="16117" width="6.125" style="10" customWidth="1"/>
    <col min="16118" max="16118" width="5.5" style="10" customWidth="1"/>
    <col min="16119" max="16119" width="6.125" style="10" customWidth="1"/>
    <col min="16120" max="16120" width="6.375" style="10" customWidth="1"/>
    <col min="16121" max="16121" width="8" style="10" bestFit="1" customWidth="1"/>
    <col min="16122" max="16122" width="14.5" style="10" bestFit="1" customWidth="1"/>
    <col min="16123" max="16123" width="12.125" style="10" customWidth="1"/>
    <col min="16124" max="16128" width="13.875" style="10"/>
    <col min="16129" max="16129" width="5.75" style="10" customWidth="1"/>
    <col min="16130" max="16130" width="9.75" style="10" bestFit="1" customWidth="1"/>
    <col min="16131" max="16138" width="7.625" style="10" customWidth="1"/>
    <col min="16139" max="16139" width="7.5" style="10" customWidth="1"/>
    <col min="16140" max="16141" width="7.625" style="10" customWidth="1"/>
    <col min="16142" max="16142" width="13.625" style="10" customWidth="1"/>
    <col min="16143" max="16143" width="9" style="10" customWidth="1"/>
    <col min="16144" max="16145" width="12.75" style="10" customWidth="1"/>
    <col min="16146" max="16146" width="11.875" style="10" customWidth="1"/>
    <col min="16147" max="16369" width="9" style="10" customWidth="1"/>
    <col min="16370" max="16370" width="3.875" style="10" customWidth="1"/>
    <col min="16371" max="16371" width="2.875" style="10" customWidth="1"/>
    <col min="16372" max="16372" width="8" style="10" bestFit="1" customWidth="1"/>
    <col min="16373" max="16373" width="6.125" style="10" customWidth="1"/>
    <col min="16374" max="16374" width="5.5" style="10" customWidth="1"/>
    <col min="16375" max="16375" width="6.125" style="10" customWidth="1"/>
    <col min="16376" max="16376" width="6.375" style="10" customWidth="1"/>
    <col min="16377" max="16377" width="8" style="10" bestFit="1" customWidth="1"/>
    <col min="16378" max="16378" width="14.5" style="10" bestFit="1" customWidth="1"/>
    <col min="16379" max="16379" width="12.125" style="10" customWidth="1"/>
    <col min="16380" max="16384" width="13.875" style="10"/>
  </cols>
  <sheetData>
    <row r="1" spans="1:22" s="1" customFormat="1" ht="24.75" customHeight="1">
      <c r="B1" s="2"/>
      <c r="G1" s="3"/>
      <c r="H1" s="4" t="s">
        <v>54</v>
      </c>
      <c r="K1" s="4"/>
      <c r="L1" s="4"/>
      <c r="M1" s="4"/>
      <c r="N1" s="5"/>
      <c r="P1" s="3"/>
      <c r="Q1" s="6"/>
      <c r="R1" s="7"/>
    </row>
    <row r="2" spans="1:22" ht="21.95" customHeight="1" thickBot="1">
      <c r="A2" s="8"/>
      <c r="B2" s="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P2" s="11">
        <v>41429</v>
      </c>
    </row>
    <row r="3" spans="1:22" ht="24" customHeight="1">
      <c r="A3" s="467" t="s">
        <v>55</v>
      </c>
      <c r="B3" s="469" t="s">
        <v>56</v>
      </c>
      <c r="C3" s="471" t="s">
        <v>57</v>
      </c>
      <c r="D3" s="472"/>
      <c r="E3" s="472"/>
      <c r="F3" s="472"/>
      <c r="G3" s="472"/>
      <c r="H3" s="472"/>
      <c r="I3" s="473"/>
      <c r="J3" s="474" t="s">
        <v>58</v>
      </c>
      <c r="K3" s="475"/>
      <c r="L3" s="475"/>
      <c r="M3" s="476"/>
      <c r="N3" s="14" t="s">
        <v>59</v>
      </c>
      <c r="O3" s="15" t="s">
        <v>60</v>
      </c>
      <c r="P3" s="15" t="s">
        <v>61</v>
      </c>
      <c r="Q3" s="16" t="s">
        <v>61</v>
      </c>
    </row>
    <row r="4" spans="1:22" s="23" customFormat="1" ht="19.5" customHeight="1">
      <c r="A4" s="468"/>
      <c r="B4" s="470"/>
      <c r="C4" s="17" t="s">
        <v>62</v>
      </c>
      <c r="D4" s="17" t="s">
        <v>63</v>
      </c>
      <c r="E4" s="17" t="s">
        <v>64</v>
      </c>
      <c r="F4" s="17" t="s">
        <v>65</v>
      </c>
      <c r="G4" s="18" t="s">
        <v>66</v>
      </c>
      <c r="H4" s="18" t="s">
        <v>67</v>
      </c>
      <c r="I4" s="19" t="s">
        <v>68</v>
      </c>
      <c r="J4" s="18" t="s">
        <v>69</v>
      </c>
      <c r="K4" s="18" t="s">
        <v>70</v>
      </c>
      <c r="L4" s="18" t="s">
        <v>63</v>
      </c>
      <c r="M4" s="19" t="s">
        <v>71</v>
      </c>
      <c r="N4" s="20" t="s">
        <v>72</v>
      </c>
      <c r="O4" s="18"/>
      <c r="P4" s="21" t="s">
        <v>73</v>
      </c>
      <c r="Q4" s="22" t="s">
        <v>74</v>
      </c>
      <c r="R4" s="13"/>
    </row>
    <row r="5" spans="1:22" ht="24" customHeight="1">
      <c r="A5" s="477" t="s">
        <v>75</v>
      </c>
      <c r="B5" s="24" t="s">
        <v>0</v>
      </c>
      <c r="C5" s="25"/>
      <c r="D5" s="25"/>
      <c r="E5" s="25"/>
      <c r="F5" s="26">
        <f>SUM(C5:E5)</f>
        <v>0</v>
      </c>
      <c r="G5" s="25"/>
      <c r="H5" s="25"/>
      <c r="I5" s="27">
        <f>SUM(G5:H5)</f>
        <v>0</v>
      </c>
      <c r="J5" s="25"/>
      <c r="K5" s="25"/>
      <c r="L5" s="25"/>
      <c r="M5" s="27">
        <f>SUM(J5:L5)</f>
        <v>0</v>
      </c>
      <c r="N5" s="28" t="str">
        <f>(IF(C5=0,"",(J5+K5)/(C5)))</f>
        <v/>
      </c>
      <c r="O5" s="29"/>
      <c r="P5" s="30">
        <f>Q5-O5</f>
        <v>0</v>
      </c>
      <c r="Q5" s="31"/>
      <c r="V5" s="10" t="e">
        <f>VLOOKUP($B5,[2]Sheet1!$A$6:$D$52,2,0)</f>
        <v>#N/A</v>
      </c>
    </row>
    <row r="6" spans="1:22" ht="24" customHeight="1">
      <c r="A6" s="477"/>
      <c r="B6" s="24" t="s">
        <v>1</v>
      </c>
      <c r="C6" s="25"/>
      <c r="D6" s="25"/>
      <c r="E6" s="25"/>
      <c r="F6" s="26">
        <f t="shared" ref="F6:F37" si="0">SUM(C6:E6)</f>
        <v>0</v>
      </c>
      <c r="G6" s="25"/>
      <c r="H6" s="25">
        <v>2</v>
      </c>
      <c r="I6" s="27">
        <f t="shared" ref="I6:I20" si="1">SUM(G6:H6)</f>
        <v>2</v>
      </c>
      <c r="J6" s="25">
        <v>2</v>
      </c>
      <c r="K6" s="25"/>
      <c r="L6" s="25"/>
      <c r="M6" s="27">
        <f t="shared" ref="M6:M20" si="2">SUM(J6:L6)</f>
        <v>2</v>
      </c>
      <c r="N6" s="28">
        <v>2</v>
      </c>
      <c r="O6" s="29"/>
      <c r="P6" s="30">
        <f t="shared" ref="P6:P20" si="3">Q6-O6</f>
        <v>61330</v>
      </c>
      <c r="Q6" s="31">
        <v>61330</v>
      </c>
    </row>
    <row r="7" spans="1:22" ht="24" customHeight="1">
      <c r="A7" s="477"/>
      <c r="B7" s="24" t="s">
        <v>2</v>
      </c>
      <c r="C7" s="25"/>
      <c r="D7" s="25"/>
      <c r="E7" s="25"/>
      <c r="F7" s="26">
        <f t="shared" si="0"/>
        <v>0</v>
      </c>
      <c r="G7" s="25"/>
      <c r="H7" s="25"/>
      <c r="I7" s="27">
        <f t="shared" si="1"/>
        <v>0</v>
      </c>
      <c r="J7" s="25"/>
      <c r="K7" s="25"/>
      <c r="L7" s="25"/>
      <c r="M7" s="27">
        <f t="shared" si="2"/>
        <v>0</v>
      </c>
      <c r="N7" s="28" t="str">
        <f t="shared" ref="N7:N20" si="4">(IF(C7=0,"",(J7+K7)/(C7)))</f>
        <v/>
      </c>
      <c r="O7" s="29"/>
      <c r="P7" s="30">
        <f t="shared" si="3"/>
        <v>0</v>
      </c>
      <c r="Q7" s="31"/>
    </row>
    <row r="8" spans="1:22" ht="24" customHeight="1">
      <c r="A8" s="477"/>
      <c r="B8" s="24" t="s">
        <v>3</v>
      </c>
      <c r="C8" s="25"/>
      <c r="D8" s="25"/>
      <c r="E8" s="25"/>
      <c r="F8" s="26">
        <f t="shared" si="0"/>
        <v>0</v>
      </c>
      <c r="G8" s="25"/>
      <c r="H8" s="25"/>
      <c r="I8" s="27">
        <f t="shared" si="1"/>
        <v>0</v>
      </c>
      <c r="J8" s="25"/>
      <c r="K8" s="25"/>
      <c r="L8" s="25"/>
      <c r="M8" s="27">
        <f t="shared" si="2"/>
        <v>0</v>
      </c>
      <c r="N8" s="28" t="str">
        <f t="shared" si="4"/>
        <v/>
      </c>
      <c r="O8" s="29"/>
      <c r="P8" s="30">
        <f t="shared" si="3"/>
        <v>0</v>
      </c>
      <c r="Q8" s="31"/>
    </row>
    <row r="9" spans="1:22" s="32" customFormat="1" ht="24" customHeight="1">
      <c r="A9" s="477"/>
      <c r="B9" s="24" t="s">
        <v>4</v>
      </c>
      <c r="C9" s="25"/>
      <c r="D9" s="25"/>
      <c r="E9" s="25"/>
      <c r="F9" s="26">
        <f t="shared" si="0"/>
        <v>0</v>
      </c>
      <c r="G9" s="25"/>
      <c r="H9" s="25"/>
      <c r="I9" s="27">
        <f t="shared" si="1"/>
        <v>0</v>
      </c>
      <c r="J9" s="25"/>
      <c r="K9" s="25"/>
      <c r="L9" s="25"/>
      <c r="M9" s="27">
        <f t="shared" si="2"/>
        <v>0</v>
      </c>
      <c r="N9" s="28" t="str">
        <f t="shared" si="4"/>
        <v/>
      </c>
      <c r="O9" s="29"/>
      <c r="P9" s="30">
        <f t="shared" si="3"/>
        <v>0</v>
      </c>
      <c r="Q9" s="31"/>
      <c r="R9" s="13"/>
      <c r="S9" s="10"/>
      <c r="T9" s="10"/>
      <c r="U9" s="10"/>
    </row>
    <row r="10" spans="1:22" ht="24" customHeight="1">
      <c r="A10" s="477"/>
      <c r="B10" s="24" t="s">
        <v>5</v>
      </c>
      <c r="C10" s="25"/>
      <c r="D10" s="25"/>
      <c r="E10" s="25"/>
      <c r="F10" s="26">
        <f t="shared" si="0"/>
        <v>0</v>
      </c>
      <c r="G10" s="25"/>
      <c r="H10" s="25"/>
      <c r="I10" s="27">
        <f t="shared" si="1"/>
        <v>0</v>
      </c>
      <c r="J10" s="25"/>
      <c r="K10" s="25"/>
      <c r="L10" s="25"/>
      <c r="M10" s="27">
        <f t="shared" si="2"/>
        <v>0</v>
      </c>
      <c r="N10" s="28" t="str">
        <f t="shared" si="4"/>
        <v/>
      </c>
      <c r="O10" s="29"/>
      <c r="P10" s="30">
        <f t="shared" si="3"/>
        <v>0</v>
      </c>
      <c r="Q10" s="31"/>
    </row>
    <row r="11" spans="1:22" ht="24" customHeight="1">
      <c r="A11" s="477"/>
      <c r="B11" s="24" t="s">
        <v>6</v>
      </c>
      <c r="C11" s="25"/>
      <c r="D11" s="25"/>
      <c r="E11" s="25"/>
      <c r="F11" s="26">
        <f t="shared" si="0"/>
        <v>0</v>
      </c>
      <c r="G11" s="25"/>
      <c r="H11" s="25"/>
      <c r="I11" s="27">
        <f t="shared" si="1"/>
        <v>0</v>
      </c>
      <c r="J11" s="25"/>
      <c r="K11" s="25"/>
      <c r="L11" s="25"/>
      <c r="M11" s="27">
        <f t="shared" si="2"/>
        <v>0</v>
      </c>
      <c r="N11" s="28" t="str">
        <f t="shared" si="4"/>
        <v/>
      </c>
      <c r="O11" s="29"/>
      <c r="P11" s="30">
        <f t="shared" si="3"/>
        <v>0</v>
      </c>
      <c r="Q11" s="31"/>
    </row>
    <row r="12" spans="1:22" ht="24" customHeight="1">
      <c r="A12" s="477"/>
      <c r="B12" s="24" t="s">
        <v>7</v>
      </c>
      <c r="C12" s="25"/>
      <c r="D12" s="25"/>
      <c r="E12" s="25"/>
      <c r="F12" s="26">
        <f t="shared" si="0"/>
        <v>0</v>
      </c>
      <c r="G12" s="25"/>
      <c r="H12" s="25"/>
      <c r="I12" s="27">
        <f t="shared" si="1"/>
        <v>0</v>
      </c>
      <c r="J12" s="25"/>
      <c r="K12" s="25"/>
      <c r="L12" s="25"/>
      <c r="M12" s="27">
        <f t="shared" si="2"/>
        <v>0</v>
      </c>
      <c r="N12" s="28" t="str">
        <f t="shared" si="4"/>
        <v/>
      </c>
      <c r="O12" s="29"/>
      <c r="P12" s="30">
        <f t="shared" si="3"/>
        <v>0</v>
      </c>
      <c r="Q12" s="31"/>
    </row>
    <row r="13" spans="1:22" ht="24" customHeight="1">
      <c r="A13" s="477"/>
      <c r="B13" s="24" t="s">
        <v>37</v>
      </c>
      <c r="C13" s="25">
        <v>21</v>
      </c>
      <c r="D13" s="25">
        <v>4</v>
      </c>
      <c r="E13" s="25">
        <v>1</v>
      </c>
      <c r="F13" s="26">
        <f t="shared" si="0"/>
        <v>26</v>
      </c>
      <c r="G13" s="25">
        <v>21</v>
      </c>
      <c r="H13" s="25">
        <v>2</v>
      </c>
      <c r="I13" s="27">
        <f t="shared" si="1"/>
        <v>23</v>
      </c>
      <c r="J13" s="25">
        <v>19</v>
      </c>
      <c r="K13" s="25">
        <v>3</v>
      </c>
      <c r="L13" s="25">
        <v>1</v>
      </c>
      <c r="M13" s="27">
        <f t="shared" si="2"/>
        <v>23</v>
      </c>
      <c r="N13" s="28">
        <f t="shared" si="4"/>
        <v>1.0476190476190477</v>
      </c>
      <c r="O13" s="29">
        <v>1099</v>
      </c>
      <c r="P13" s="30">
        <f t="shared" si="3"/>
        <v>1168769</v>
      </c>
      <c r="Q13" s="31">
        <v>1169868</v>
      </c>
    </row>
    <row r="14" spans="1:22" ht="24" customHeight="1">
      <c r="A14" s="477"/>
      <c r="B14" s="24" t="s">
        <v>76</v>
      </c>
      <c r="C14" s="25"/>
      <c r="D14" s="25"/>
      <c r="E14" s="25"/>
      <c r="F14" s="26">
        <f t="shared" si="0"/>
        <v>0</v>
      </c>
      <c r="G14" s="25"/>
      <c r="H14" s="25">
        <v>1</v>
      </c>
      <c r="I14" s="27">
        <f t="shared" si="1"/>
        <v>1</v>
      </c>
      <c r="J14" s="33"/>
      <c r="K14" s="33">
        <v>1</v>
      </c>
      <c r="L14" s="33"/>
      <c r="M14" s="27">
        <f t="shared" si="2"/>
        <v>1</v>
      </c>
      <c r="N14" s="28" t="str">
        <f t="shared" si="4"/>
        <v/>
      </c>
      <c r="O14" s="29"/>
      <c r="P14" s="30">
        <f t="shared" si="3"/>
        <v>3864</v>
      </c>
      <c r="Q14" s="31">
        <v>3864</v>
      </c>
    </row>
    <row r="15" spans="1:22" ht="24" customHeight="1">
      <c r="A15" s="477"/>
      <c r="B15" s="24" t="s">
        <v>77</v>
      </c>
      <c r="C15" s="25"/>
      <c r="D15" s="25"/>
      <c r="E15" s="25"/>
      <c r="F15" s="26">
        <f t="shared" si="0"/>
        <v>0</v>
      </c>
      <c r="G15" s="25"/>
      <c r="H15" s="25"/>
      <c r="I15" s="27">
        <f t="shared" si="1"/>
        <v>0</v>
      </c>
      <c r="J15" s="33"/>
      <c r="K15" s="33"/>
      <c r="L15" s="33"/>
      <c r="M15" s="27">
        <f t="shared" si="2"/>
        <v>0</v>
      </c>
      <c r="N15" s="28" t="str">
        <f t="shared" si="4"/>
        <v/>
      </c>
      <c r="O15" s="29"/>
      <c r="P15" s="30">
        <f t="shared" si="3"/>
        <v>0</v>
      </c>
      <c r="Q15" s="31"/>
    </row>
    <row r="16" spans="1:22" ht="24" hidden="1" customHeight="1">
      <c r="A16" s="477"/>
      <c r="B16" s="24"/>
      <c r="C16" s="25"/>
      <c r="D16" s="25"/>
      <c r="E16" s="25"/>
      <c r="F16" s="26">
        <f t="shared" si="0"/>
        <v>0</v>
      </c>
      <c r="G16" s="25"/>
      <c r="H16" s="25"/>
      <c r="I16" s="27">
        <f t="shared" si="1"/>
        <v>0</v>
      </c>
      <c r="J16" s="33"/>
      <c r="K16" s="33"/>
      <c r="L16" s="33"/>
      <c r="M16" s="27">
        <f t="shared" si="2"/>
        <v>0</v>
      </c>
      <c r="N16" s="28" t="str">
        <f t="shared" si="4"/>
        <v/>
      </c>
      <c r="O16" s="29"/>
      <c r="P16" s="30">
        <f t="shared" si="3"/>
        <v>0</v>
      </c>
      <c r="Q16" s="31"/>
    </row>
    <row r="17" spans="1:18" ht="24" hidden="1" customHeight="1">
      <c r="A17" s="477"/>
      <c r="B17" s="24"/>
      <c r="C17" s="25"/>
      <c r="D17" s="25"/>
      <c r="E17" s="25"/>
      <c r="F17" s="26">
        <f t="shared" si="0"/>
        <v>0</v>
      </c>
      <c r="G17" s="25"/>
      <c r="H17" s="25"/>
      <c r="I17" s="27">
        <f t="shared" si="1"/>
        <v>0</v>
      </c>
      <c r="J17" s="33"/>
      <c r="K17" s="33"/>
      <c r="L17" s="33"/>
      <c r="M17" s="27">
        <f t="shared" si="2"/>
        <v>0</v>
      </c>
      <c r="N17" s="28" t="str">
        <f t="shared" si="4"/>
        <v/>
      </c>
      <c r="O17" s="29"/>
      <c r="P17" s="30">
        <f t="shared" si="3"/>
        <v>0</v>
      </c>
      <c r="Q17" s="31"/>
    </row>
    <row r="18" spans="1:18" ht="24" hidden="1" customHeight="1">
      <c r="A18" s="477"/>
      <c r="B18" s="24"/>
      <c r="C18" s="25"/>
      <c r="D18" s="25"/>
      <c r="E18" s="25"/>
      <c r="F18" s="26">
        <f t="shared" si="0"/>
        <v>0</v>
      </c>
      <c r="G18" s="25"/>
      <c r="H18" s="25"/>
      <c r="I18" s="27">
        <f t="shared" si="1"/>
        <v>0</v>
      </c>
      <c r="J18" s="33"/>
      <c r="K18" s="33"/>
      <c r="L18" s="33"/>
      <c r="M18" s="27">
        <f t="shared" si="2"/>
        <v>0</v>
      </c>
      <c r="N18" s="28" t="str">
        <f t="shared" si="4"/>
        <v/>
      </c>
      <c r="O18" s="29"/>
      <c r="P18" s="30">
        <f t="shared" si="3"/>
        <v>0</v>
      </c>
      <c r="Q18" s="31"/>
    </row>
    <row r="19" spans="1:18" ht="24" hidden="1" customHeight="1">
      <c r="A19" s="477"/>
      <c r="B19" s="24"/>
      <c r="C19" s="25"/>
      <c r="D19" s="25"/>
      <c r="E19" s="25"/>
      <c r="F19" s="26">
        <f t="shared" si="0"/>
        <v>0</v>
      </c>
      <c r="G19" s="25"/>
      <c r="H19" s="25"/>
      <c r="I19" s="27">
        <f t="shared" si="1"/>
        <v>0</v>
      </c>
      <c r="J19" s="33"/>
      <c r="K19" s="33"/>
      <c r="L19" s="33"/>
      <c r="M19" s="27">
        <f t="shared" si="2"/>
        <v>0</v>
      </c>
      <c r="N19" s="28" t="str">
        <f t="shared" si="4"/>
        <v/>
      </c>
      <c r="O19" s="29"/>
      <c r="P19" s="30">
        <f t="shared" si="3"/>
        <v>0</v>
      </c>
      <c r="Q19" s="31"/>
    </row>
    <row r="20" spans="1:18" ht="24" hidden="1" customHeight="1">
      <c r="A20" s="477"/>
      <c r="B20" s="24"/>
      <c r="C20" s="25"/>
      <c r="D20" s="25"/>
      <c r="E20" s="25"/>
      <c r="F20" s="26">
        <f t="shared" si="0"/>
        <v>0</v>
      </c>
      <c r="G20" s="25"/>
      <c r="H20" s="25"/>
      <c r="I20" s="27">
        <f t="shared" si="1"/>
        <v>0</v>
      </c>
      <c r="J20" s="33"/>
      <c r="K20" s="33"/>
      <c r="L20" s="33"/>
      <c r="M20" s="27">
        <f t="shared" si="2"/>
        <v>0</v>
      </c>
      <c r="N20" s="28" t="str">
        <f t="shared" si="4"/>
        <v/>
      </c>
      <c r="O20" s="29"/>
      <c r="P20" s="30">
        <f t="shared" si="3"/>
        <v>0</v>
      </c>
      <c r="Q20" s="31"/>
    </row>
    <row r="21" spans="1:18" s="35" customFormat="1" ht="24" customHeight="1">
      <c r="A21" s="461" t="s">
        <v>47</v>
      </c>
      <c r="B21" s="462"/>
      <c r="C21" s="27">
        <f>SUM(C5:C20)</f>
        <v>21</v>
      </c>
      <c r="D21" s="27">
        <f>SUM(D5:D20)</f>
        <v>4</v>
      </c>
      <c r="E21" s="27">
        <f>SUM(E5:E20)</f>
        <v>1</v>
      </c>
      <c r="F21" s="27">
        <f t="shared" si="0"/>
        <v>26</v>
      </c>
      <c r="G21" s="27">
        <f>SUM(G5:G20)</f>
        <v>21</v>
      </c>
      <c r="H21" s="27">
        <f>SUM(H5:H20)</f>
        <v>5</v>
      </c>
      <c r="I21" s="27">
        <f t="shared" ref="I21:I26" si="5">SUM(G21:H21)</f>
        <v>26</v>
      </c>
      <c r="J21" s="27">
        <f>SUM(J5:J20)</f>
        <v>21</v>
      </c>
      <c r="K21" s="27">
        <f>SUM(K5:K20)</f>
        <v>4</v>
      </c>
      <c r="L21" s="27">
        <f>SUM(L5:L20)</f>
        <v>1</v>
      </c>
      <c r="M21" s="27">
        <f>SUM(M5:M20)</f>
        <v>26</v>
      </c>
      <c r="N21" s="28">
        <f>IF(C21=0,"",((J21+K21)/(C21)))</f>
        <v>1.1904761904761905</v>
      </c>
      <c r="O21" s="30">
        <f>SUM(O5:O20)</f>
        <v>1099</v>
      </c>
      <c r="P21" s="30">
        <f>SUM(P5:P20)</f>
        <v>1233963</v>
      </c>
      <c r="Q21" s="34">
        <f>SUM(Q5:Q20)</f>
        <v>1235062</v>
      </c>
      <c r="R21" s="13"/>
    </row>
    <row r="22" spans="1:18" ht="24" customHeight="1">
      <c r="A22" s="477" t="s">
        <v>78</v>
      </c>
      <c r="B22" s="24" t="s">
        <v>8</v>
      </c>
      <c r="C22" s="25"/>
      <c r="D22" s="25"/>
      <c r="E22" s="25"/>
      <c r="F22" s="26">
        <f t="shared" si="0"/>
        <v>0</v>
      </c>
      <c r="G22" s="25"/>
      <c r="H22" s="25"/>
      <c r="I22" s="27">
        <f t="shared" si="5"/>
        <v>0</v>
      </c>
      <c r="J22" s="25"/>
      <c r="K22" s="25"/>
      <c r="L22" s="25"/>
      <c r="M22" s="27">
        <f>SUM(J22:L22)</f>
        <v>0</v>
      </c>
      <c r="N22" s="28" t="str">
        <f t="shared" ref="N22:N37" si="6">(IF(C22=0,"",(J22+K22)/(C22)))</f>
        <v/>
      </c>
      <c r="O22" s="29"/>
      <c r="P22" s="30">
        <f>Q22-O22</f>
        <v>0</v>
      </c>
      <c r="Q22" s="31"/>
    </row>
    <row r="23" spans="1:18" ht="24" customHeight="1">
      <c r="A23" s="477"/>
      <c r="B23" s="24" t="s">
        <v>9</v>
      </c>
      <c r="C23" s="25"/>
      <c r="D23" s="25"/>
      <c r="E23" s="25"/>
      <c r="F23" s="26">
        <f t="shared" si="0"/>
        <v>0</v>
      </c>
      <c r="G23" s="25"/>
      <c r="H23" s="25"/>
      <c r="I23" s="27">
        <f t="shared" si="5"/>
        <v>0</v>
      </c>
      <c r="J23" s="25"/>
      <c r="K23" s="25"/>
      <c r="L23" s="25"/>
      <c r="M23" s="27">
        <f>SUM(J23:L23)</f>
        <v>0</v>
      </c>
      <c r="N23" s="28" t="str">
        <f t="shared" si="6"/>
        <v/>
      </c>
      <c r="O23" s="29"/>
      <c r="P23" s="30">
        <f t="shared" ref="P23:P37" si="7">Q23-O23</f>
        <v>0</v>
      </c>
      <c r="Q23" s="31"/>
    </row>
    <row r="24" spans="1:18" ht="24" customHeight="1">
      <c r="A24" s="477"/>
      <c r="B24" s="24" t="s">
        <v>10</v>
      </c>
      <c r="C24" s="25"/>
      <c r="D24" s="25"/>
      <c r="E24" s="25"/>
      <c r="F24" s="26">
        <f t="shared" si="0"/>
        <v>0</v>
      </c>
      <c r="G24" s="25"/>
      <c r="H24" s="25"/>
      <c r="I24" s="27">
        <f t="shared" si="5"/>
        <v>0</v>
      </c>
      <c r="J24" s="25"/>
      <c r="K24" s="25"/>
      <c r="L24" s="25"/>
      <c r="M24" s="27">
        <f>SUM(J24:L24)</f>
        <v>0</v>
      </c>
      <c r="N24" s="28" t="str">
        <f t="shared" si="6"/>
        <v/>
      </c>
      <c r="O24" s="29"/>
      <c r="P24" s="30">
        <f t="shared" si="7"/>
        <v>0</v>
      </c>
      <c r="Q24" s="31"/>
    </row>
    <row r="25" spans="1:18" ht="24" customHeight="1">
      <c r="A25" s="477"/>
      <c r="B25" s="24" t="s">
        <v>11</v>
      </c>
      <c r="C25" s="25"/>
      <c r="D25" s="25"/>
      <c r="E25" s="25"/>
      <c r="F25" s="26">
        <f t="shared" si="0"/>
        <v>0</v>
      </c>
      <c r="G25" s="25"/>
      <c r="H25" s="25"/>
      <c r="I25" s="27">
        <f t="shared" si="5"/>
        <v>0</v>
      </c>
      <c r="J25" s="25"/>
      <c r="K25" s="25"/>
      <c r="L25" s="25"/>
      <c r="M25" s="27">
        <f>SUM(J25:L25)</f>
        <v>0</v>
      </c>
      <c r="N25" s="28" t="str">
        <f t="shared" si="6"/>
        <v/>
      </c>
      <c r="O25" s="29"/>
      <c r="P25" s="30">
        <f t="shared" si="7"/>
        <v>0</v>
      </c>
      <c r="Q25" s="31"/>
    </row>
    <row r="26" spans="1:18" ht="24" customHeight="1">
      <c r="A26" s="477"/>
      <c r="B26" s="24" t="s">
        <v>12</v>
      </c>
      <c r="C26" s="25"/>
      <c r="D26" s="25"/>
      <c r="E26" s="25"/>
      <c r="F26" s="26">
        <f t="shared" si="0"/>
        <v>0</v>
      </c>
      <c r="G26" s="25"/>
      <c r="H26" s="25"/>
      <c r="I26" s="27">
        <f t="shared" si="5"/>
        <v>0</v>
      </c>
      <c r="J26" s="25"/>
      <c r="K26" s="25"/>
      <c r="L26" s="25"/>
      <c r="M26" s="27">
        <f t="shared" ref="M26:M37" si="8">SUM(J26:L26)</f>
        <v>0</v>
      </c>
      <c r="N26" s="28" t="str">
        <f t="shared" si="6"/>
        <v/>
      </c>
      <c r="O26" s="29"/>
      <c r="P26" s="30">
        <f t="shared" si="7"/>
        <v>0</v>
      </c>
      <c r="Q26" s="31"/>
    </row>
    <row r="27" spans="1:18" ht="24" customHeight="1">
      <c r="A27" s="477"/>
      <c r="B27" s="24" t="s">
        <v>13</v>
      </c>
      <c r="C27" s="25"/>
      <c r="D27" s="25"/>
      <c r="E27" s="25"/>
      <c r="F27" s="26">
        <f t="shared" si="0"/>
        <v>0</v>
      </c>
      <c r="G27" s="25"/>
      <c r="H27" s="25"/>
      <c r="I27" s="27">
        <f t="shared" ref="I27:I37" si="9">SUM(G27:H27)</f>
        <v>0</v>
      </c>
      <c r="J27" s="25"/>
      <c r="K27" s="25"/>
      <c r="L27" s="25"/>
      <c r="M27" s="27">
        <f t="shared" si="8"/>
        <v>0</v>
      </c>
      <c r="N27" s="28" t="str">
        <f t="shared" si="6"/>
        <v/>
      </c>
      <c r="O27" s="29"/>
      <c r="P27" s="30">
        <f t="shared" si="7"/>
        <v>0</v>
      </c>
      <c r="Q27" s="31"/>
    </row>
    <row r="28" spans="1:18" ht="24" customHeight="1">
      <c r="A28" s="477"/>
      <c r="B28" s="36" t="s">
        <v>79</v>
      </c>
      <c r="C28" s="25"/>
      <c r="D28" s="25"/>
      <c r="E28" s="25"/>
      <c r="F28" s="26">
        <f t="shared" si="0"/>
        <v>0</v>
      </c>
      <c r="G28" s="25"/>
      <c r="H28" s="25"/>
      <c r="I28" s="27">
        <f t="shared" si="9"/>
        <v>0</v>
      </c>
      <c r="J28" s="25"/>
      <c r="K28" s="25"/>
      <c r="L28" s="25"/>
      <c r="M28" s="27">
        <f t="shared" si="8"/>
        <v>0</v>
      </c>
      <c r="N28" s="28" t="str">
        <f t="shared" si="6"/>
        <v/>
      </c>
      <c r="O28" s="29"/>
      <c r="P28" s="30">
        <f t="shared" si="7"/>
        <v>0</v>
      </c>
      <c r="Q28" s="31"/>
    </row>
    <row r="29" spans="1:18" ht="24" customHeight="1">
      <c r="A29" s="477"/>
      <c r="B29" s="36" t="s">
        <v>80</v>
      </c>
      <c r="C29" s="25"/>
      <c r="D29" s="25"/>
      <c r="E29" s="25"/>
      <c r="F29" s="26">
        <f t="shared" si="0"/>
        <v>0</v>
      </c>
      <c r="G29" s="25"/>
      <c r="H29" s="25"/>
      <c r="I29" s="27">
        <f t="shared" si="9"/>
        <v>0</v>
      </c>
      <c r="J29" s="33"/>
      <c r="K29" s="33"/>
      <c r="L29" s="33"/>
      <c r="M29" s="27">
        <f t="shared" si="8"/>
        <v>0</v>
      </c>
      <c r="N29" s="28" t="str">
        <f t="shared" si="6"/>
        <v/>
      </c>
      <c r="O29" s="29"/>
      <c r="P29" s="30">
        <f t="shared" si="7"/>
        <v>0</v>
      </c>
      <c r="Q29" s="31"/>
    </row>
    <row r="30" spans="1:18" ht="24" customHeight="1">
      <c r="A30" s="477"/>
      <c r="B30" s="36" t="s">
        <v>81</v>
      </c>
      <c r="C30" s="25"/>
      <c r="D30" s="25"/>
      <c r="E30" s="25"/>
      <c r="F30" s="26">
        <f t="shared" si="0"/>
        <v>0</v>
      </c>
      <c r="G30" s="25"/>
      <c r="H30" s="25"/>
      <c r="I30" s="27">
        <f t="shared" si="9"/>
        <v>0</v>
      </c>
      <c r="J30" s="33"/>
      <c r="K30" s="33"/>
      <c r="L30" s="33"/>
      <c r="M30" s="27">
        <f t="shared" si="8"/>
        <v>0</v>
      </c>
      <c r="N30" s="28" t="str">
        <f t="shared" si="6"/>
        <v/>
      </c>
      <c r="O30" s="29"/>
      <c r="P30" s="30">
        <f t="shared" si="7"/>
        <v>0</v>
      </c>
      <c r="Q30" s="31"/>
    </row>
    <row r="31" spans="1:18" ht="24" hidden="1" customHeight="1">
      <c r="A31" s="477"/>
      <c r="B31" s="36"/>
      <c r="C31" s="25"/>
      <c r="D31" s="25"/>
      <c r="E31" s="25"/>
      <c r="F31" s="26">
        <f t="shared" si="0"/>
        <v>0</v>
      </c>
      <c r="G31" s="25"/>
      <c r="H31" s="25"/>
      <c r="I31" s="27">
        <f t="shared" si="9"/>
        <v>0</v>
      </c>
      <c r="J31" s="33"/>
      <c r="K31" s="33"/>
      <c r="L31" s="33"/>
      <c r="M31" s="27">
        <f t="shared" si="8"/>
        <v>0</v>
      </c>
      <c r="N31" s="28" t="str">
        <f t="shared" si="6"/>
        <v/>
      </c>
      <c r="O31" s="29"/>
      <c r="P31" s="30">
        <f t="shared" si="7"/>
        <v>0</v>
      </c>
      <c r="Q31" s="31"/>
    </row>
    <row r="32" spans="1:18" ht="24" hidden="1" customHeight="1">
      <c r="A32" s="477"/>
      <c r="B32" s="36"/>
      <c r="C32" s="25"/>
      <c r="D32" s="25"/>
      <c r="E32" s="25"/>
      <c r="F32" s="26">
        <f t="shared" si="0"/>
        <v>0</v>
      </c>
      <c r="G32" s="25"/>
      <c r="H32" s="25"/>
      <c r="I32" s="27">
        <f t="shared" si="9"/>
        <v>0</v>
      </c>
      <c r="J32" s="33"/>
      <c r="K32" s="33"/>
      <c r="L32" s="33"/>
      <c r="M32" s="27">
        <f t="shared" si="8"/>
        <v>0</v>
      </c>
      <c r="N32" s="28" t="str">
        <f t="shared" si="6"/>
        <v/>
      </c>
      <c r="O32" s="29"/>
      <c r="P32" s="30">
        <f t="shared" si="7"/>
        <v>0</v>
      </c>
      <c r="Q32" s="31"/>
    </row>
    <row r="33" spans="1:18" ht="24" hidden="1" customHeight="1">
      <c r="A33" s="477"/>
      <c r="B33" s="36"/>
      <c r="C33" s="25"/>
      <c r="D33" s="25"/>
      <c r="E33" s="25"/>
      <c r="F33" s="26">
        <f t="shared" si="0"/>
        <v>0</v>
      </c>
      <c r="G33" s="25"/>
      <c r="H33" s="25"/>
      <c r="I33" s="27">
        <f t="shared" si="9"/>
        <v>0</v>
      </c>
      <c r="J33" s="33"/>
      <c r="K33" s="33"/>
      <c r="L33" s="33"/>
      <c r="M33" s="27">
        <f t="shared" si="8"/>
        <v>0</v>
      </c>
      <c r="N33" s="28" t="str">
        <f t="shared" si="6"/>
        <v/>
      </c>
      <c r="O33" s="29"/>
      <c r="P33" s="30">
        <f t="shared" si="7"/>
        <v>0</v>
      </c>
      <c r="Q33" s="31"/>
    </row>
    <row r="34" spans="1:18" ht="24" hidden="1" customHeight="1">
      <c r="A34" s="477"/>
      <c r="B34" s="36"/>
      <c r="C34" s="25"/>
      <c r="D34" s="25"/>
      <c r="E34" s="25"/>
      <c r="F34" s="26">
        <f>SUM(C34:E34)</f>
        <v>0</v>
      </c>
      <c r="G34" s="25"/>
      <c r="H34" s="25"/>
      <c r="I34" s="27">
        <f>SUM(G34:H34)</f>
        <v>0</v>
      </c>
      <c r="J34" s="33"/>
      <c r="K34" s="33"/>
      <c r="L34" s="33"/>
      <c r="M34" s="27">
        <f>SUM(J34:L34)</f>
        <v>0</v>
      </c>
      <c r="N34" s="28" t="str">
        <f>(IF(C34=0,"",(J34+K34)/(C34)))</f>
        <v/>
      </c>
      <c r="O34" s="29"/>
      <c r="P34" s="30">
        <f>Q34-O34</f>
        <v>0</v>
      </c>
      <c r="Q34" s="31"/>
    </row>
    <row r="35" spans="1:18" ht="24" hidden="1" customHeight="1">
      <c r="A35" s="477"/>
      <c r="B35" s="36"/>
      <c r="C35" s="25"/>
      <c r="D35" s="25"/>
      <c r="E35" s="25"/>
      <c r="F35" s="26">
        <f t="shared" si="0"/>
        <v>0</v>
      </c>
      <c r="G35" s="25"/>
      <c r="H35" s="25"/>
      <c r="I35" s="27">
        <f t="shared" si="9"/>
        <v>0</v>
      </c>
      <c r="J35" s="33"/>
      <c r="K35" s="33"/>
      <c r="L35" s="33"/>
      <c r="M35" s="27">
        <f t="shared" si="8"/>
        <v>0</v>
      </c>
      <c r="N35" s="28" t="str">
        <f t="shared" si="6"/>
        <v/>
      </c>
      <c r="O35" s="29"/>
      <c r="P35" s="30">
        <f t="shared" si="7"/>
        <v>0</v>
      </c>
      <c r="Q35" s="31"/>
    </row>
    <row r="36" spans="1:18" ht="24" hidden="1" customHeight="1">
      <c r="A36" s="477"/>
      <c r="B36" s="36"/>
      <c r="C36" s="25"/>
      <c r="D36" s="25"/>
      <c r="E36" s="25"/>
      <c r="F36" s="26">
        <f t="shared" si="0"/>
        <v>0</v>
      </c>
      <c r="G36" s="25"/>
      <c r="H36" s="25"/>
      <c r="I36" s="27">
        <f t="shared" si="9"/>
        <v>0</v>
      </c>
      <c r="J36" s="33"/>
      <c r="K36" s="33"/>
      <c r="L36" s="33"/>
      <c r="M36" s="27">
        <f t="shared" si="8"/>
        <v>0</v>
      </c>
      <c r="N36" s="28" t="str">
        <f t="shared" si="6"/>
        <v/>
      </c>
      <c r="O36" s="29"/>
      <c r="P36" s="30">
        <f t="shared" si="7"/>
        <v>0</v>
      </c>
      <c r="Q36" s="31"/>
    </row>
    <row r="37" spans="1:18" ht="24" hidden="1" customHeight="1">
      <c r="A37" s="477"/>
      <c r="B37" s="36"/>
      <c r="C37" s="25"/>
      <c r="D37" s="25"/>
      <c r="E37" s="25"/>
      <c r="F37" s="26">
        <f t="shared" si="0"/>
        <v>0</v>
      </c>
      <c r="G37" s="25"/>
      <c r="H37" s="25"/>
      <c r="I37" s="27">
        <f t="shared" si="9"/>
        <v>0</v>
      </c>
      <c r="J37" s="33"/>
      <c r="K37" s="33"/>
      <c r="L37" s="33"/>
      <c r="M37" s="27">
        <f t="shared" si="8"/>
        <v>0</v>
      </c>
      <c r="N37" s="28" t="str">
        <f t="shared" si="6"/>
        <v/>
      </c>
      <c r="O37" s="29"/>
      <c r="P37" s="30">
        <f t="shared" si="7"/>
        <v>0</v>
      </c>
      <c r="Q37" s="31"/>
    </row>
    <row r="38" spans="1:18" s="35" customFormat="1" ht="24" customHeight="1">
      <c r="A38" s="461" t="s">
        <v>47</v>
      </c>
      <c r="B38" s="462"/>
      <c r="C38" s="27">
        <f>SUM(C22:C37)</f>
        <v>0</v>
      </c>
      <c r="D38" s="27">
        <f>SUM(D22:D37)</f>
        <v>0</v>
      </c>
      <c r="E38" s="27">
        <f>SUM(E22:E37)</f>
        <v>0</v>
      </c>
      <c r="F38" s="27">
        <f>SUM(C38:E38)</f>
        <v>0</v>
      </c>
      <c r="G38" s="27">
        <f t="shared" ref="G38:M38" si="10">SUM(G22:G37)</f>
        <v>0</v>
      </c>
      <c r="H38" s="27">
        <f t="shared" si="10"/>
        <v>0</v>
      </c>
      <c r="I38" s="27">
        <f t="shared" si="10"/>
        <v>0</v>
      </c>
      <c r="J38" s="27">
        <f t="shared" si="10"/>
        <v>0</v>
      </c>
      <c r="K38" s="27">
        <f t="shared" si="10"/>
        <v>0</v>
      </c>
      <c r="L38" s="27">
        <f t="shared" si="10"/>
        <v>0</v>
      </c>
      <c r="M38" s="27">
        <f t="shared" si="10"/>
        <v>0</v>
      </c>
      <c r="N38" s="28" t="str">
        <f>IF(C38=0,"",((J38+K38)/(C38)))</f>
        <v/>
      </c>
      <c r="O38" s="30">
        <f>SUM(O22:O37)</f>
        <v>0</v>
      </c>
      <c r="P38" s="30">
        <f>SUM(P22:P37)</f>
        <v>0</v>
      </c>
      <c r="Q38" s="34">
        <f>SUM(Q22:Q37)</f>
        <v>0</v>
      </c>
      <c r="R38" s="13"/>
    </row>
    <row r="39" spans="1:18" ht="24" hidden="1" customHeight="1">
      <c r="A39" s="478" t="s">
        <v>82</v>
      </c>
      <c r="B39" s="24"/>
      <c r="C39" s="25"/>
      <c r="D39" s="25"/>
      <c r="E39" s="25"/>
      <c r="F39" s="26">
        <f t="shared" ref="F39:F54" si="11">SUM(C39:E39)</f>
        <v>0</v>
      </c>
      <c r="G39" s="25"/>
      <c r="H39" s="25"/>
      <c r="I39" s="27">
        <f t="shared" ref="I39:I54" si="12">SUM(G39:H39)</f>
        <v>0</v>
      </c>
      <c r="J39" s="25"/>
      <c r="K39" s="25"/>
      <c r="L39" s="25"/>
      <c r="M39" s="27">
        <f>SUM(J39:L39)</f>
        <v>0</v>
      </c>
      <c r="N39" s="28" t="str">
        <f t="shared" ref="N39:N54" si="13">(IF(C39=0,"",(J39+K39)/(C39)))</f>
        <v/>
      </c>
      <c r="O39" s="29"/>
      <c r="P39" s="30">
        <f>Q39-O39</f>
        <v>0</v>
      </c>
      <c r="Q39" s="31"/>
    </row>
    <row r="40" spans="1:18" ht="24" hidden="1" customHeight="1">
      <c r="A40" s="479"/>
      <c r="B40" s="24"/>
      <c r="C40" s="25"/>
      <c r="D40" s="25"/>
      <c r="E40" s="25"/>
      <c r="F40" s="26">
        <f t="shared" si="11"/>
        <v>0</v>
      </c>
      <c r="G40" s="25"/>
      <c r="H40" s="25"/>
      <c r="I40" s="27">
        <f t="shared" si="12"/>
        <v>0</v>
      </c>
      <c r="J40" s="25"/>
      <c r="K40" s="25"/>
      <c r="L40" s="25"/>
      <c r="M40" s="27">
        <f>SUM(J40:L40)</f>
        <v>0</v>
      </c>
      <c r="N40" s="28" t="str">
        <f t="shared" si="13"/>
        <v/>
      </c>
      <c r="O40" s="29"/>
      <c r="P40" s="30">
        <f t="shared" ref="P40:P54" si="14">Q40-O40</f>
        <v>0</v>
      </c>
      <c r="Q40" s="31"/>
    </row>
    <row r="41" spans="1:18" ht="24" hidden="1" customHeight="1">
      <c r="A41" s="479"/>
      <c r="B41" s="24"/>
      <c r="C41" s="25"/>
      <c r="D41" s="25"/>
      <c r="E41" s="25"/>
      <c r="F41" s="26">
        <f t="shared" si="11"/>
        <v>0</v>
      </c>
      <c r="G41" s="25"/>
      <c r="H41" s="25"/>
      <c r="I41" s="27">
        <f t="shared" si="12"/>
        <v>0</v>
      </c>
      <c r="J41" s="25"/>
      <c r="K41" s="25"/>
      <c r="L41" s="25"/>
      <c r="M41" s="27">
        <f>SUM(J41:L41)</f>
        <v>0</v>
      </c>
      <c r="N41" s="28" t="str">
        <f t="shared" si="13"/>
        <v/>
      </c>
      <c r="O41" s="29"/>
      <c r="P41" s="30">
        <f t="shared" si="14"/>
        <v>0</v>
      </c>
      <c r="Q41" s="31"/>
    </row>
    <row r="42" spans="1:18" ht="24" hidden="1" customHeight="1">
      <c r="A42" s="479"/>
      <c r="B42" s="37"/>
      <c r="C42" s="25"/>
      <c r="D42" s="25"/>
      <c r="E42" s="25"/>
      <c r="F42" s="26">
        <f t="shared" si="11"/>
        <v>0</v>
      </c>
      <c r="G42" s="25"/>
      <c r="H42" s="25"/>
      <c r="I42" s="27">
        <f t="shared" si="12"/>
        <v>0</v>
      </c>
      <c r="J42" s="25"/>
      <c r="K42" s="25"/>
      <c r="L42" s="25"/>
      <c r="M42" s="27">
        <f>SUM(J42:L42)</f>
        <v>0</v>
      </c>
      <c r="N42" s="28" t="str">
        <f t="shared" si="13"/>
        <v/>
      </c>
      <c r="O42" s="29"/>
      <c r="P42" s="30">
        <f t="shared" si="14"/>
        <v>0</v>
      </c>
      <c r="Q42" s="31"/>
    </row>
    <row r="43" spans="1:18" ht="24" hidden="1" customHeight="1">
      <c r="A43" s="479"/>
      <c r="B43" s="24"/>
      <c r="C43" s="25"/>
      <c r="D43" s="25"/>
      <c r="E43" s="25"/>
      <c r="F43" s="26">
        <f t="shared" si="11"/>
        <v>0</v>
      </c>
      <c r="G43" s="25"/>
      <c r="H43" s="25"/>
      <c r="I43" s="27">
        <f t="shared" si="12"/>
        <v>0</v>
      </c>
      <c r="J43" s="25"/>
      <c r="K43" s="25"/>
      <c r="L43" s="25"/>
      <c r="M43" s="27">
        <f>SUM(J43:L43)</f>
        <v>0</v>
      </c>
      <c r="N43" s="28" t="str">
        <f t="shared" si="13"/>
        <v/>
      </c>
      <c r="O43" s="29"/>
      <c r="P43" s="30">
        <f t="shared" si="14"/>
        <v>0</v>
      </c>
      <c r="Q43" s="31"/>
    </row>
    <row r="44" spans="1:18" ht="24" hidden="1" customHeight="1">
      <c r="A44" s="479"/>
      <c r="B44" s="24"/>
      <c r="C44" s="25"/>
      <c r="D44" s="25"/>
      <c r="E44" s="25"/>
      <c r="F44" s="26">
        <f t="shared" si="11"/>
        <v>0</v>
      </c>
      <c r="G44" s="25"/>
      <c r="H44" s="25"/>
      <c r="I44" s="27">
        <f t="shared" si="12"/>
        <v>0</v>
      </c>
      <c r="J44" s="25"/>
      <c r="K44" s="25"/>
      <c r="L44" s="25"/>
      <c r="M44" s="27">
        <f t="shared" ref="M44:M54" si="15">SUM(J44:L44)</f>
        <v>0</v>
      </c>
      <c r="N44" s="28" t="str">
        <f t="shared" si="13"/>
        <v/>
      </c>
      <c r="O44" s="29"/>
      <c r="P44" s="30">
        <f t="shared" si="14"/>
        <v>0</v>
      </c>
      <c r="Q44" s="31"/>
    </row>
    <row r="45" spans="1:18" ht="24" hidden="1" customHeight="1">
      <c r="A45" s="479"/>
      <c r="B45" s="38"/>
      <c r="C45" s="25"/>
      <c r="D45" s="25"/>
      <c r="E45" s="25"/>
      <c r="F45" s="26">
        <f t="shared" si="11"/>
        <v>0</v>
      </c>
      <c r="G45" s="25"/>
      <c r="H45" s="25"/>
      <c r="I45" s="27">
        <f t="shared" si="12"/>
        <v>0</v>
      </c>
      <c r="J45" s="25"/>
      <c r="K45" s="25"/>
      <c r="L45" s="25"/>
      <c r="M45" s="27">
        <f t="shared" si="15"/>
        <v>0</v>
      </c>
      <c r="N45" s="28" t="str">
        <f t="shared" si="13"/>
        <v/>
      </c>
      <c r="O45" s="29"/>
      <c r="P45" s="30">
        <f t="shared" si="14"/>
        <v>0</v>
      </c>
      <c r="Q45" s="31"/>
    </row>
    <row r="46" spans="1:18" s="32" customFormat="1" ht="24" hidden="1" customHeight="1">
      <c r="A46" s="479"/>
      <c r="B46" s="24"/>
      <c r="C46" s="25"/>
      <c r="D46" s="25"/>
      <c r="E46" s="25"/>
      <c r="F46" s="26">
        <f t="shared" si="11"/>
        <v>0</v>
      </c>
      <c r="G46" s="25"/>
      <c r="H46" s="25"/>
      <c r="I46" s="27">
        <f t="shared" si="12"/>
        <v>0</v>
      </c>
      <c r="J46" s="25"/>
      <c r="K46" s="25"/>
      <c r="L46" s="25"/>
      <c r="M46" s="27">
        <f t="shared" si="15"/>
        <v>0</v>
      </c>
      <c r="N46" s="28" t="str">
        <f t="shared" si="13"/>
        <v/>
      </c>
      <c r="O46" s="29"/>
      <c r="P46" s="30">
        <f t="shared" si="14"/>
        <v>0</v>
      </c>
      <c r="Q46" s="31"/>
      <c r="R46" s="13"/>
    </row>
    <row r="47" spans="1:18" s="32" customFormat="1" ht="24" hidden="1" customHeight="1">
      <c r="A47" s="479"/>
      <c r="B47" s="39"/>
      <c r="C47" s="40"/>
      <c r="D47" s="25"/>
      <c r="E47" s="25"/>
      <c r="F47" s="26">
        <f t="shared" si="11"/>
        <v>0</v>
      </c>
      <c r="G47" s="25"/>
      <c r="H47" s="25"/>
      <c r="I47" s="27">
        <f t="shared" si="12"/>
        <v>0</v>
      </c>
      <c r="J47" s="25"/>
      <c r="K47" s="25"/>
      <c r="L47" s="25"/>
      <c r="M47" s="27">
        <f t="shared" si="15"/>
        <v>0</v>
      </c>
      <c r="N47" s="28" t="str">
        <f t="shared" si="13"/>
        <v/>
      </c>
      <c r="O47" s="29"/>
      <c r="P47" s="30">
        <f t="shared" si="14"/>
        <v>0</v>
      </c>
      <c r="Q47" s="31"/>
      <c r="R47" s="13"/>
    </row>
    <row r="48" spans="1:18" s="32" customFormat="1" ht="24" hidden="1" customHeight="1">
      <c r="A48" s="479"/>
      <c r="B48" s="41"/>
      <c r="C48" s="25"/>
      <c r="D48" s="25"/>
      <c r="E48" s="25"/>
      <c r="F48" s="26">
        <f t="shared" si="11"/>
        <v>0</v>
      </c>
      <c r="G48" s="25"/>
      <c r="H48" s="25"/>
      <c r="I48" s="27">
        <f t="shared" si="12"/>
        <v>0</v>
      </c>
      <c r="J48" s="25"/>
      <c r="K48" s="25"/>
      <c r="L48" s="25"/>
      <c r="M48" s="27">
        <f t="shared" si="15"/>
        <v>0</v>
      </c>
      <c r="N48" s="28" t="str">
        <f t="shared" si="13"/>
        <v/>
      </c>
      <c r="O48" s="29"/>
      <c r="P48" s="30">
        <f t="shared" si="14"/>
        <v>0</v>
      </c>
      <c r="Q48" s="31"/>
      <c r="R48" s="13"/>
    </row>
    <row r="49" spans="1:18" s="32" customFormat="1" ht="24" hidden="1" customHeight="1">
      <c r="A49" s="479"/>
      <c r="B49" s="24"/>
      <c r="C49" s="25"/>
      <c r="D49" s="25"/>
      <c r="E49" s="25"/>
      <c r="F49" s="26">
        <f t="shared" si="11"/>
        <v>0</v>
      </c>
      <c r="G49" s="25"/>
      <c r="H49" s="25"/>
      <c r="I49" s="27">
        <f t="shared" si="12"/>
        <v>0</v>
      </c>
      <c r="J49" s="25"/>
      <c r="K49" s="25"/>
      <c r="L49" s="25"/>
      <c r="M49" s="27">
        <f t="shared" si="15"/>
        <v>0</v>
      </c>
      <c r="N49" s="28" t="str">
        <f t="shared" si="13"/>
        <v/>
      </c>
      <c r="O49" s="29"/>
      <c r="P49" s="30">
        <f t="shared" si="14"/>
        <v>0</v>
      </c>
      <c r="Q49" s="31"/>
      <c r="R49" s="13"/>
    </row>
    <row r="50" spans="1:18" s="32" customFormat="1" ht="24" hidden="1" customHeight="1">
      <c r="A50" s="479"/>
      <c r="B50" s="24"/>
      <c r="C50" s="25"/>
      <c r="D50" s="25"/>
      <c r="E50" s="25"/>
      <c r="F50" s="26">
        <f t="shared" si="11"/>
        <v>0</v>
      </c>
      <c r="G50" s="25"/>
      <c r="H50" s="25"/>
      <c r="I50" s="27">
        <f t="shared" si="12"/>
        <v>0</v>
      </c>
      <c r="J50" s="33"/>
      <c r="K50" s="33"/>
      <c r="L50" s="33"/>
      <c r="M50" s="27">
        <f t="shared" si="15"/>
        <v>0</v>
      </c>
      <c r="N50" s="28" t="str">
        <f t="shared" si="13"/>
        <v/>
      </c>
      <c r="O50" s="29"/>
      <c r="P50" s="30">
        <f t="shared" si="14"/>
        <v>0</v>
      </c>
      <c r="Q50" s="31"/>
      <c r="R50" s="13"/>
    </row>
    <row r="51" spans="1:18" s="32" customFormat="1" ht="24" hidden="1" customHeight="1">
      <c r="A51" s="479"/>
      <c r="B51" s="24"/>
      <c r="C51" s="25"/>
      <c r="D51" s="25"/>
      <c r="E51" s="25"/>
      <c r="F51" s="26">
        <f t="shared" si="11"/>
        <v>0</v>
      </c>
      <c r="G51" s="25"/>
      <c r="H51" s="25"/>
      <c r="I51" s="27">
        <f t="shared" si="12"/>
        <v>0</v>
      </c>
      <c r="J51" s="33"/>
      <c r="K51" s="33"/>
      <c r="L51" s="33"/>
      <c r="M51" s="27">
        <f t="shared" si="15"/>
        <v>0</v>
      </c>
      <c r="N51" s="28" t="str">
        <f t="shared" si="13"/>
        <v/>
      </c>
      <c r="O51" s="29"/>
      <c r="P51" s="30">
        <f t="shared" si="14"/>
        <v>0</v>
      </c>
      <c r="Q51" s="31"/>
      <c r="R51" s="13"/>
    </row>
    <row r="52" spans="1:18" s="32" customFormat="1" ht="24" hidden="1" customHeight="1">
      <c r="A52" s="479"/>
      <c r="B52" s="24"/>
      <c r="C52" s="25"/>
      <c r="D52" s="25"/>
      <c r="E52" s="25"/>
      <c r="F52" s="26">
        <f t="shared" si="11"/>
        <v>0</v>
      </c>
      <c r="G52" s="25"/>
      <c r="H52" s="25"/>
      <c r="I52" s="27">
        <f t="shared" si="12"/>
        <v>0</v>
      </c>
      <c r="J52" s="33"/>
      <c r="K52" s="33"/>
      <c r="L52" s="33"/>
      <c r="M52" s="27">
        <f t="shared" si="15"/>
        <v>0</v>
      </c>
      <c r="N52" s="28" t="str">
        <f t="shared" si="13"/>
        <v/>
      </c>
      <c r="O52" s="29"/>
      <c r="P52" s="30">
        <f t="shared" si="14"/>
        <v>0</v>
      </c>
      <c r="Q52" s="31"/>
      <c r="R52" s="13"/>
    </row>
    <row r="53" spans="1:18" ht="24" hidden="1" customHeight="1">
      <c r="A53" s="479"/>
      <c r="B53" s="24"/>
      <c r="C53" s="25"/>
      <c r="D53" s="25"/>
      <c r="E53" s="25"/>
      <c r="F53" s="26">
        <f t="shared" si="11"/>
        <v>0</v>
      </c>
      <c r="G53" s="25"/>
      <c r="H53" s="25"/>
      <c r="I53" s="27">
        <f t="shared" si="12"/>
        <v>0</v>
      </c>
      <c r="J53" s="33"/>
      <c r="K53" s="33"/>
      <c r="L53" s="33"/>
      <c r="M53" s="27">
        <f t="shared" si="15"/>
        <v>0</v>
      </c>
      <c r="N53" s="28" t="str">
        <f t="shared" si="13"/>
        <v/>
      </c>
      <c r="O53" s="29"/>
      <c r="P53" s="30">
        <f t="shared" si="14"/>
        <v>0</v>
      </c>
      <c r="Q53" s="31"/>
    </row>
    <row r="54" spans="1:18" ht="24" hidden="1" customHeight="1">
      <c r="A54" s="480"/>
      <c r="B54" s="24"/>
      <c r="C54" s="25"/>
      <c r="D54" s="25"/>
      <c r="E54" s="25"/>
      <c r="F54" s="26">
        <f t="shared" si="11"/>
        <v>0</v>
      </c>
      <c r="G54" s="25"/>
      <c r="H54" s="25"/>
      <c r="I54" s="27">
        <f t="shared" si="12"/>
        <v>0</v>
      </c>
      <c r="J54" s="33"/>
      <c r="K54" s="33"/>
      <c r="L54" s="33"/>
      <c r="M54" s="27">
        <f t="shared" si="15"/>
        <v>0</v>
      </c>
      <c r="N54" s="28" t="str">
        <f t="shared" si="13"/>
        <v/>
      </c>
      <c r="O54" s="29"/>
      <c r="P54" s="30">
        <f t="shared" si="14"/>
        <v>0</v>
      </c>
      <c r="Q54" s="31"/>
    </row>
    <row r="55" spans="1:18" s="35" customFormat="1" ht="24" hidden="1" customHeight="1">
      <c r="A55" s="481" t="s">
        <v>47</v>
      </c>
      <c r="B55" s="482"/>
      <c r="C55" s="27">
        <f>SUM(C39:C54)</f>
        <v>0</v>
      </c>
      <c r="D55" s="27">
        <f>SUM(D39:D54)</f>
        <v>0</v>
      </c>
      <c r="E55" s="27">
        <f>SUM(E39:E54)</f>
        <v>0</v>
      </c>
      <c r="F55" s="27">
        <f>SUM(C54:E55)</f>
        <v>0</v>
      </c>
      <c r="G55" s="27">
        <f t="shared" ref="G55:M55" si="16">SUM(G39:G54)</f>
        <v>0</v>
      </c>
      <c r="H55" s="27">
        <f t="shared" si="16"/>
        <v>0</v>
      </c>
      <c r="I55" s="27">
        <f t="shared" si="16"/>
        <v>0</v>
      </c>
      <c r="J55" s="27">
        <f t="shared" si="16"/>
        <v>0</v>
      </c>
      <c r="K55" s="27">
        <f t="shared" si="16"/>
        <v>0</v>
      </c>
      <c r="L55" s="27">
        <f t="shared" si="16"/>
        <v>0</v>
      </c>
      <c r="M55" s="27">
        <f t="shared" si="16"/>
        <v>0</v>
      </c>
      <c r="N55" s="28" t="str">
        <f>(IF(C55=0,"",(J55+K55)/(C55)))</f>
        <v/>
      </c>
      <c r="O55" s="30">
        <f>SUM(O39:O54)</f>
        <v>0</v>
      </c>
      <c r="P55" s="30">
        <f>SUM(P39:P54)</f>
        <v>0</v>
      </c>
      <c r="Q55" s="34">
        <f>SUM(Q39:Q54)</f>
        <v>0</v>
      </c>
      <c r="R55" s="13"/>
    </row>
    <row r="56" spans="1:18" ht="24" customHeight="1">
      <c r="A56" s="477" t="s">
        <v>43</v>
      </c>
      <c r="B56" s="24" t="s">
        <v>44</v>
      </c>
      <c r="C56" s="25">
        <v>2</v>
      </c>
      <c r="D56" s="25"/>
      <c r="E56" s="25">
        <v>1</v>
      </c>
      <c r="F56" s="26">
        <f t="shared" ref="F56:F62" si="17">SUM(C56:E56)</f>
        <v>3</v>
      </c>
      <c r="G56" s="25"/>
      <c r="H56" s="25"/>
      <c r="I56" s="27">
        <f t="shared" ref="I56:I62" si="18">SUM(G56:H56)</f>
        <v>0</v>
      </c>
      <c r="J56" s="25"/>
      <c r="K56" s="25"/>
      <c r="L56" s="25"/>
      <c r="M56" s="27">
        <f t="shared" ref="M56:M62" si="19">SUM(J56:L56)</f>
        <v>0</v>
      </c>
      <c r="N56" s="28">
        <f t="shared" ref="N56:N73" si="20">(IF(C56=0,"",(J56+K56)/(C56)))</f>
        <v>0</v>
      </c>
      <c r="O56" s="29"/>
      <c r="P56" s="30">
        <f>Q56-O56</f>
        <v>0</v>
      </c>
      <c r="Q56" s="31"/>
    </row>
    <row r="57" spans="1:18" ht="24" customHeight="1">
      <c r="A57" s="477"/>
      <c r="B57" s="24" t="s">
        <v>45</v>
      </c>
      <c r="C57" s="25">
        <v>6</v>
      </c>
      <c r="D57" s="25"/>
      <c r="E57" s="25"/>
      <c r="F57" s="26">
        <f t="shared" si="17"/>
        <v>6</v>
      </c>
      <c r="G57" s="25">
        <v>4</v>
      </c>
      <c r="H57" s="25"/>
      <c r="I57" s="27">
        <f t="shared" si="18"/>
        <v>4</v>
      </c>
      <c r="J57" s="25">
        <v>4</v>
      </c>
      <c r="K57" s="25"/>
      <c r="L57" s="25"/>
      <c r="M57" s="27">
        <f t="shared" si="19"/>
        <v>4</v>
      </c>
      <c r="N57" s="28">
        <f t="shared" si="20"/>
        <v>0.66666666666666663</v>
      </c>
      <c r="O57" s="29"/>
      <c r="P57" s="30">
        <f t="shared" ref="P57:P62" si="21">Q57-O57</f>
        <v>342504</v>
      </c>
      <c r="Q57" s="31">
        <v>342504</v>
      </c>
    </row>
    <row r="58" spans="1:18" ht="24" customHeight="1">
      <c r="A58" s="477"/>
      <c r="B58" s="24" t="s">
        <v>46</v>
      </c>
      <c r="C58" s="25"/>
      <c r="D58" s="25"/>
      <c r="E58" s="25"/>
      <c r="F58" s="26">
        <f t="shared" si="17"/>
        <v>0</v>
      </c>
      <c r="G58" s="25"/>
      <c r="H58" s="25"/>
      <c r="I58" s="27">
        <f t="shared" si="18"/>
        <v>0</v>
      </c>
      <c r="J58" s="25"/>
      <c r="K58" s="25"/>
      <c r="L58" s="25"/>
      <c r="M58" s="27">
        <f t="shared" si="19"/>
        <v>0</v>
      </c>
      <c r="N58" s="28" t="str">
        <f t="shared" si="20"/>
        <v/>
      </c>
      <c r="O58" s="29"/>
      <c r="P58" s="30">
        <f t="shared" si="21"/>
        <v>0</v>
      </c>
      <c r="Q58" s="31"/>
    </row>
    <row r="59" spans="1:18" ht="24" customHeight="1">
      <c r="A59" s="477"/>
      <c r="B59" s="24"/>
      <c r="C59" s="25"/>
      <c r="D59" s="25"/>
      <c r="E59" s="25"/>
      <c r="F59" s="26">
        <f t="shared" si="17"/>
        <v>0</v>
      </c>
      <c r="G59" s="25"/>
      <c r="H59" s="25"/>
      <c r="I59" s="27">
        <f t="shared" si="18"/>
        <v>0</v>
      </c>
      <c r="J59" s="25"/>
      <c r="K59" s="25"/>
      <c r="L59" s="25"/>
      <c r="M59" s="27">
        <f t="shared" si="19"/>
        <v>0</v>
      </c>
      <c r="N59" s="28" t="str">
        <f t="shared" si="20"/>
        <v/>
      </c>
      <c r="O59" s="29"/>
      <c r="P59" s="30">
        <f t="shared" si="21"/>
        <v>0</v>
      </c>
      <c r="Q59" s="31"/>
    </row>
    <row r="60" spans="1:18" ht="24" hidden="1" customHeight="1">
      <c r="A60" s="477"/>
      <c r="B60" s="24"/>
      <c r="C60" s="25"/>
      <c r="D60" s="25"/>
      <c r="E60" s="25"/>
      <c r="F60" s="26">
        <f t="shared" si="17"/>
        <v>0</v>
      </c>
      <c r="G60" s="25"/>
      <c r="H60" s="25"/>
      <c r="I60" s="27">
        <f t="shared" si="18"/>
        <v>0</v>
      </c>
      <c r="J60" s="33"/>
      <c r="K60" s="33"/>
      <c r="L60" s="33"/>
      <c r="M60" s="27">
        <f t="shared" si="19"/>
        <v>0</v>
      </c>
      <c r="N60" s="28" t="str">
        <f t="shared" si="20"/>
        <v/>
      </c>
      <c r="O60" s="29"/>
      <c r="P60" s="30">
        <f>Q60-O60</f>
        <v>0</v>
      </c>
      <c r="Q60" s="31"/>
    </row>
    <row r="61" spans="1:18" ht="24" hidden="1" customHeight="1">
      <c r="A61" s="477"/>
      <c r="B61" s="24"/>
      <c r="C61" s="25"/>
      <c r="D61" s="25"/>
      <c r="E61" s="25"/>
      <c r="F61" s="26">
        <f t="shared" si="17"/>
        <v>0</v>
      </c>
      <c r="G61" s="25"/>
      <c r="H61" s="25"/>
      <c r="I61" s="27">
        <f t="shared" si="18"/>
        <v>0</v>
      </c>
      <c r="J61" s="33"/>
      <c r="K61" s="33"/>
      <c r="L61" s="33"/>
      <c r="M61" s="27">
        <f t="shared" si="19"/>
        <v>0</v>
      </c>
      <c r="N61" s="28" t="str">
        <f t="shared" si="20"/>
        <v/>
      </c>
      <c r="O61" s="29"/>
      <c r="P61" s="30">
        <f t="shared" si="21"/>
        <v>0</v>
      </c>
      <c r="Q61" s="31"/>
    </row>
    <row r="62" spans="1:18" ht="24" hidden="1" customHeight="1">
      <c r="A62" s="477"/>
      <c r="B62" s="24"/>
      <c r="C62" s="25"/>
      <c r="D62" s="25"/>
      <c r="E62" s="25"/>
      <c r="F62" s="26">
        <f t="shared" si="17"/>
        <v>0</v>
      </c>
      <c r="G62" s="25"/>
      <c r="H62" s="25"/>
      <c r="I62" s="27">
        <f t="shared" si="18"/>
        <v>0</v>
      </c>
      <c r="J62" s="33"/>
      <c r="K62" s="33"/>
      <c r="L62" s="33"/>
      <c r="M62" s="27">
        <f t="shared" si="19"/>
        <v>0</v>
      </c>
      <c r="N62" s="28" t="str">
        <f t="shared" si="20"/>
        <v/>
      </c>
      <c r="O62" s="29"/>
      <c r="P62" s="30">
        <f t="shared" si="21"/>
        <v>0</v>
      </c>
      <c r="Q62" s="31"/>
    </row>
    <row r="63" spans="1:18" s="35" customFormat="1" ht="24" customHeight="1">
      <c r="A63" s="461" t="s">
        <v>47</v>
      </c>
      <c r="B63" s="462"/>
      <c r="C63" s="27">
        <f t="shared" ref="C63:M63" si="22">SUM(C56:C62)</f>
        <v>8</v>
      </c>
      <c r="D63" s="27">
        <f t="shared" si="22"/>
        <v>0</v>
      </c>
      <c r="E63" s="27">
        <f t="shared" si="22"/>
        <v>1</v>
      </c>
      <c r="F63" s="27">
        <f t="shared" si="22"/>
        <v>9</v>
      </c>
      <c r="G63" s="27">
        <f t="shared" si="22"/>
        <v>4</v>
      </c>
      <c r="H63" s="27">
        <f t="shared" si="22"/>
        <v>0</v>
      </c>
      <c r="I63" s="27">
        <f t="shared" si="22"/>
        <v>4</v>
      </c>
      <c r="J63" s="27">
        <f t="shared" si="22"/>
        <v>4</v>
      </c>
      <c r="K63" s="27">
        <f t="shared" si="22"/>
        <v>0</v>
      </c>
      <c r="L63" s="27">
        <f t="shared" si="22"/>
        <v>0</v>
      </c>
      <c r="M63" s="27">
        <f t="shared" si="22"/>
        <v>4</v>
      </c>
      <c r="N63" s="28">
        <f t="shared" si="20"/>
        <v>0.5</v>
      </c>
      <c r="O63" s="30">
        <f>SUM(O56:O62)</f>
        <v>0</v>
      </c>
      <c r="P63" s="30">
        <f>SUM(P56:P62)</f>
        <v>342504</v>
      </c>
      <c r="Q63" s="34">
        <f>SUM(Q56:Q62)</f>
        <v>342504</v>
      </c>
      <c r="R63" s="13"/>
    </row>
    <row r="64" spans="1:18" ht="24" customHeight="1">
      <c r="A64" s="460" t="s">
        <v>48</v>
      </c>
      <c r="B64" s="24" t="s">
        <v>49</v>
      </c>
      <c r="C64" s="25">
        <v>2</v>
      </c>
      <c r="D64" s="25"/>
      <c r="E64" s="25"/>
      <c r="F64" s="26">
        <f t="shared" ref="F64:F69" si="23">SUM(C64:E64)</f>
        <v>2</v>
      </c>
      <c r="G64" s="25">
        <v>1</v>
      </c>
      <c r="H64" s="25"/>
      <c r="I64" s="27">
        <f t="shared" ref="I64:I69" si="24">SUM(G64:H64)</f>
        <v>1</v>
      </c>
      <c r="J64" s="33"/>
      <c r="K64" s="33">
        <v>1</v>
      </c>
      <c r="L64" s="33"/>
      <c r="M64" s="27">
        <f t="shared" ref="M64:M69" si="25">SUM(J64:L64)</f>
        <v>1</v>
      </c>
      <c r="N64" s="28">
        <f t="shared" si="20"/>
        <v>0.5</v>
      </c>
      <c r="O64" s="29"/>
      <c r="P64" s="30">
        <f t="shared" ref="P64:P69" si="26">Q64-O64</f>
        <v>0</v>
      </c>
      <c r="Q64" s="31"/>
    </row>
    <row r="65" spans="1:18" ht="24" customHeight="1">
      <c r="A65" s="460"/>
      <c r="B65" s="24" t="s">
        <v>50</v>
      </c>
      <c r="C65" s="25">
        <v>1</v>
      </c>
      <c r="D65" s="25"/>
      <c r="E65" s="25"/>
      <c r="F65" s="26">
        <f t="shared" si="23"/>
        <v>1</v>
      </c>
      <c r="G65" s="25"/>
      <c r="H65" s="25"/>
      <c r="I65" s="27">
        <f t="shared" si="24"/>
        <v>0</v>
      </c>
      <c r="J65" s="33"/>
      <c r="K65" s="33"/>
      <c r="L65" s="33"/>
      <c r="M65" s="27">
        <f t="shared" si="25"/>
        <v>0</v>
      </c>
      <c r="N65" s="28">
        <f t="shared" si="20"/>
        <v>0</v>
      </c>
      <c r="O65" s="29"/>
      <c r="P65" s="30">
        <f t="shared" si="26"/>
        <v>0</v>
      </c>
      <c r="Q65" s="31"/>
    </row>
    <row r="66" spans="1:18" ht="24" customHeight="1">
      <c r="A66" s="460"/>
      <c r="B66" s="24"/>
      <c r="C66" s="25"/>
      <c r="D66" s="25"/>
      <c r="E66" s="25"/>
      <c r="F66" s="26">
        <f t="shared" si="23"/>
        <v>0</v>
      </c>
      <c r="G66" s="25"/>
      <c r="H66" s="25"/>
      <c r="I66" s="27">
        <f t="shared" si="24"/>
        <v>0</v>
      </c>
      <c r="J66" s="33"/>
      <c r="K66" s="33"/>
      <c r="L66" s="33"/>
      <c r="M66" s="27">
        <f t="shared" si="25"/>
        <v>0</v>
      </c>
      <c r="N66" s="28" t="str">
        <f t="shared" si="20"/>
        <v/>
      </c>
      <c r="O66" s="29"/>
      <c r="P66" s="30">
        <f t="shared" si="26"/>
        <v>0</v>
      </c>
      <c r="Q66" s="31"/>
    </row>
    <row r="67" spans="1:18" ht="24" hidden="1" customHeight="1">
      <c r="A67" s="460"/>
      <c r="B67" s="24"/>
      <c r="C67" s="25"/>
      <c r="D67" s="25"/>
      <c r="E67" s="25"/>
      <c r="F67" s="26">
        <f t="shared" si="23"/>
        <v>0</v>
      </c>
      <c r="G67" s="25"/>
      <c r="H67" s="25"/>
      <c r="I67" s="27">
        <f t="shared" si="24"/>
        <v>0</v>
      </c>
      <c r="J67" s="33"/>
      <c r="K67" s="33"/>
      <c r="L67" s="33"/>
      <c r="M67" s="27">
        <f t="shared" si="25"/>
        <v>0</v>
      </c>
      <c r="N67" s="28" t="str">
        <f t="shared" si="20"/>
        <v/>
      </c>
      <c r="O67" s="29"/>
      <c r="P67" s="30">
        <f t="shared" si="26"/>
        <v>0</v>
      </c>
      <c r="Q67" s="31"/>
    </row>
    <row r="68" spans="1:18" ht="24" hidden="1" customHeight="1">
      <c r="A68" s="460"/>
      <c r="B68" s="24"/>
      <c r="C68" s="25"/>
      <c r="D68" s="25"/>
      <c r="E68" s="25"/>
      <c r="F68" s="26">
        <f t="shared" si="23"/>
        <v>0</v>
      </c>
      <c r="G68" s="25"/>
      <c r="H68" s="25"/>
      <c r="I68" s="27">
        <f t="shared" si="24"/>
        <v>0</v>
      </c>
      <c r="J68" s="33"/>
      <c r="K68" s="33"/>
      <c r="L68" s="33"/>
      <c r="M68" s="27">
        <f t="shared" si="25"/>
        <v>0</v>
      </c>
      <c r="N68" s="28" t="str">
        <f t="shared" si="20"/>
        <v/>
      </c>
      <c r="O68" s="29"/>
      <c r="P68" s="30">
        <f t="shared" si="26"/>
        <v>0</v>
      </c>
      <c r="Q68" s="31"/>
    </row>
    <row r="69" spans="1:18" ht="24" hidden="1" customHeight="1">
      <c r="A69" s="460"/>
      <c r="B69" s="24"/>
      <c r="C69" s="25"/>
      <c r="D69" s="25"/>
      <c r="E69" s="25"/>
      <c r="F69" s="26">
        <f t="shared" si="23"/>
        <v>0</v>
      </c>
      <c r="G69" s="25"/>
      <c r="H69" s="25"/>
      <c r="I69" s="27">
        <f t="shared" si="24"/>
        <v>0</v>
      </c>
      <c r="J69" s="33"/>
      <c r="K69" s="33"/>
      <c r="L69" s="33"/>
      <c r="M69" s="27">
        <f t="shared" si="25"/>
        <v>0</v>
      </c>
      <c r="N69" s="28" t="str">
        <f t="shared" si="20"/>
        <v/>
      </c>
      <c r="O69" s="29"/>
      <c r="P69" s="30">
        <f t="shared" si="26"/>
        <v>0</v>
      </c>
      <c r="Q69" s="31"/>
    </row>
    <row r="70" spans="1:18" s="35" customFormat="1" ht="24" customHeight="1">
      <c r="A70" s="461" t="s">
        <v>47</v>
      </c>
      <c r="B70" s="462"/>
      <c r="C70" s="27">
        <f t="shared" ref="C70:M70" si="27">SUM(C64:C69)</f>
        <v>3</v>
      </c>
      <c r="D70" s="27">
        <f t="shared" si="27"/>
        <v>0</v>
      </c>
      <c r="E70" s="27">
        <f t="shared" si="27"/>
        <v>0</v>
      </c>
      <c r="F70" s="27">
        <f t="shared" si="27"/>
        <v>3</v>
      </c>
      <c r="G70" s="27">
        <f t="shared" si="27"/>
        <v>1</v>
      </c>
      <c r="H70" s="27">
        <f t="shared" si="27"/>
        <v>0</v>
      </c>
      <c r="I70" s="27">
        <f t="shared" si="27"/>
        <v>1</v>
      </c>
      <c r="J70" s="27">
        <f t="shared" si="27"/>
        <v>0</v>
      </c>
      <c r="K70" s="27">
        <f t="shared" si="27"/>
        <v>1</v>
      </c>
      <c r="L70" s="27">
        <f t="shared" si="27"/>
        <v>0</v>
      </c>
      <c r="M70" s="27">
        <f t="shared" si="27"/>
        <v>1</v>
      </c>
      <c r="N70" s="28">
        <f t="shared" si="20"/>
        <v>0.33333333333333331</v>
      </c>
      <c r="O70" s="30">
        <f>SUM(O64:O69)</f>
        <v>0</v>
      </c>
      <c r="P70" s="30">
        <f>SUM(P64:P69)</f>
        <v>0</v>
      </c>
      <c r="Q70" s="34">
        <f>SUM(Q64:Q69)</f>
        <v>0</v>
      </c>
      <c r="R70" s="13"/>
    </row>
    <row r="71" spans="1:18" s="44" customFormat="1" ht="24" hidden="1" customHeight="1">
      <c r="A71" s="463" t="s">
        <v>51</v>
      </c>
      <c r="B71" s="464"/>
      <c r="C71" s="42"/>
      <c r="D71" s="42"/>
      <c r="E71" s="42"/>
      <c r="F71" s="27">
        <f>SUM(C71:E71)</f>
        <v>0</v>
      </c>
      <c r="G71" s="25"/>
      <c r="H71" s="42"/>
      <c r="I71" s="27">
        <f>G71+H71</f>
        <v>0</v>
      </c>
      <c r="J71" s="42"/>
      <c r="K71" s="42"/>
      <c r="L71" s="42"/>
      <c r="M71" s="27">
        <f>SUM(J71:L71)</f>
        <v>0</v>
      </c>
      <c r="N71" s="28" t="str">
        <f t="shared" si="20"/>
        <v/>
      </c>
      <c r="O71" s="43"/>
      <c r="P71" s="30">
        <f>Q71-O71</f>
        <v>0</v>
      </c>
      <c r="Q71" s="31"/>
      <c r="R71" s="13"/>
    </row>
    <row r="72" spans="1:18" s="44" customFormat="1" ht="24" customHeight="1">
      <c r="A72" s="463" t="s">
        <v>52</v>
      </c>
      <c r="B72" s="464"/>
      <c r="C72" s="42">
        <v>2</v>
      </c>
      <c r="D72" s="42"/>
      <c r="E72" s="42"/>
      <c r="F72" s="27">
        <f>SUM(C72:E72)</f>
        <v>2</v>
      </c>
      <c r="G72" s="25">
        <v>2</v>
      </c>
      <c r="H72" s="42"/>
      <c r="I72" s="27">
        <f>G72+H72</f>
        <v>2</v>
      </c>
      <c r="J72" s="42">
        <v>2</v>
      </c>
      <c r="K72" s="42"/>
      <c r="L72" s="42"/>
      <c r="M72" s="27">
        <f>SUM(J72:L72)</f>
        <v>2</v>
      </c>
      <c r="N72" s="28">
        <f t="shared" si="20"/>
        <v>1</v>
      </c>
      <c r="O72" s="43"/>
      <c r="P72" s="30">
        <f>Q72-O72</f>
        <v>141377</v>
      </c>
      <c r="Q72" s="31">
        <v>141377</v>
      </c>
      <c r="R72" s="13"/>
    </row>
    <row r="73" spans="1:18" s="35" customFormat="1" ht="24" customHeight="1" thickBot="1">
      <c r="A73" s="465" t="s">
        <v>83</v>
      </c>
      <c r="B73" s="466"/>
      <c r="C73" s="45">
        <f t="shared" ref="C73:M73" si="28">C21+C38+C63+C70+C71+C72+C55</f>
        <v>34</v>
      </c>
      <c r="D73" s="45">
        <f t="shared" si="28"/>
        <v>4</v>
      </c>
      <c r="E73" s="45">
        <f t="shared" si="28"/>
        <v>2</v>
      </c>
      <c r="F73" s="45">
        <f>F21+F38+F63+F70+F71+F72+F55</f>
        <v>40</v>
      </c>
      <c r="G73" s="45">
        <f t="shared" si="28"/>
        <v>28</v>
      </c>
      <c r="H73" s="45">
        <f t="shared" si="28"/>
        <v>5</v>
      </c>
      <c r="I73" s="45">
        <f t="shared" si="28"/>
        <v>33</v>
      </c>
      <c r="J73" s="45">
        <f t="shared" si="28"/>
        <v>27</v>
      </c>
      <c r="K73" s="45">
        <f t="shared" si="28"/>
        <v>5</v>
      </c>
      <c r="L73" s="45">
        <f t="shared" si="28"/>
        <v>1</v>
      </c>
      <c r="M73" s="45">
        <f t="shared" si="28"/>
        <v>33</v>
      </c>
      <c r="N73" s="46">
        <f t="shared" si="20"/>
        <v>0.94117647058823528</v>
      </c>
      <c r="O73" s="47">
        <f>O21+O38+O63+O70+O71+O72+O55</f>
        <v>1099</v>
      </c>
      <c r="P73" s="47">
        <f>P21+P38+P63+P70+P71+P72+P55</f>
        <v>1717844</v>
      </c>
      <c r="Q73" s="48">
        <f>Q21+Q38+Q63+Q70+Q71+Q72+Q55</f>
        <v>1718943</v>
      </c>
      <c r="R73" s="49"/>
    </row>
    <row r="74" spans="1:18" ht="24" customHeight="1">
      <c r="A74" s="1"/>
      <c r="B74" s="50"/>
      <c r="C74" s="51"/>
      <c r="D74" s="51"/>
      <c r="E74" s="51"/>
      <c r="F74" s="51"/>
      <c r="G74" s="1"/>
      <c r="H74" s="1"/>
      <c r="I74" s="1"/>
      <c r="J74" s="1"/>
      <c r="K74" s="1"/>
      <c r="L74" s="1"/>
      <c r="M74" s="1"/>
      <c r="N74" s="52"/>
      <c r="O74" s="1"/>
      <c r="P74" s="1"/>
    </row>
    <row r="75" spans="1:18" ht="24" customHeight="1">
      <c r="A75" s="1"/>
      <c r="B75" s="50"/>
      <c r="C75" s="51"/>
      <c r="D75" s="51"/>
      <c r="E75" s="51"/>
      <c r="F75" s="51"/>
      <c r="G75" s="1"/>
      <c r="H75" s="1"/>
      <c r="I75" s="1"/>
      <c r="J75" s="1"/>
      <c r="K75" s="1"/>
      <c r="L75" s="1"/>
      <c r="M75" s="1"/>
      <c r="N75" s="52"/>
      <c r="O75" s="1"/>
      <c r="P75" s="1"/>
    </row>
    <row r="76" spans="1:18" ht="24" customHeight="1">
      <c r="A76" s="1"/>
      <c r="B76" s="50"/>
      <c r="C76" s="51"/>
      <c r="D76" s="51"/>
      <c r="E76" s="51"/>
      <c r="F76" s="51"/>
      <c r="G76" s="1"/>
      <c r="H76" s="1"/>
      <c r="I76" s="1"/>
      <c r="J76" s="1"/>
      <c r="K76" s="1"/>
      <c r="L76" s="1"/>
      <c r="M76" s="1"/>
      <c r="N76" s="52"/>
      <c r="O76" s="1"/>
      <c r="P76" s="1"/>
    </row>
    <row r="77" spans="1:18" ht="24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52"/>
      <c r="O77" s="1"/>
      <c r="P77" s="1"/>
    </row>
    <row r="78" spans="1:18" ht="24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2"/>
      <c r="O78" s="1"/>
      <c r="P78" s="1"/>
    </row>
  </sheetData>
  <mergeCells count="17">
    <mergeCell ref="A63:B63"/>
    <mergeCell ref="A3:A4"/>
    <mergeCell ref="B3:B4"/>
    <mergeCell ref="C3:I3"/>
    <mergeCell ref="J3:M3"/>
    <mergeCell ref="A5:A20"/>
    <mergeCell ref="A21:B21"/>
    <mergeCell ref="A22:A37"/>
    <mergeCell ref="A38:B38"/>
    <mergeCell ref="A39:A54"/>
    <mergeCell ref="A55:B55"/>
    <mergeCell ref="A56:A62"/>
    <mergeCell ref="A64:A69"/>
    <mergeCell ref="A70:B70"/>
    <mergeCell ref="A71:B71"/>
    <mergeCell ref="A72:B72"/>
    <mergeCell ref="A73:B73"/>
  </mergeCells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8"/>
  <sheetViews>
    <sheetView workbookViewId="0">
      <selection activeCell="U10" sqref="U10"/>
    </sheetView>
  </sheetViews>
  <sheetFormatPr defaultColWidth="13.875" defaultRowHeight="15.75"/>
  <cols>
    <col min="1" max="1" width="5.75" style="10" customWidth="1"/>
    <col min="2" max="2" width="9.75" style="53" bestFit="1" customWidth="1"/>
    <col min="3" max="10" width="7.625" style="10" customWidth="1"/>
    <col min="11" max="11" width="7.5" style="10" customWidth="1"/>
    <col min="12" max="13" width="7.625" style="10" customWidth="1"/>
    <col min="14" max="14" width="13.625" style="54" customWidth="1"/>
    <col min="15" max="15" width="9" style="10" customWidth="1"/>
    <col min="16" max="16" width="12.75" style="10" customWidth="1"/>
    <col min="17" max="17" width="12.75" style="12" customWidth="1"/>
    <col min="18" max="18" width="11.875" style="13" customWidth="1"/>
    <col min="19" max="241" width="9" style="10" customWidth="1"/>
    <col min="242" max="242" width="3.875" style="10" customWidth="1"/>
    <col min="243" max="243" width="2.875" style="10" customWidth="1"/>
    <col min="244" max="244" width="8" style="10" bestFit="1" customWidth="1"/>
    <col min="245" max="245" width="6.125" style="10" customWidth="1"/>
    <col min="246" max="246" width="5.5" style="10" customWidth="1"/>
    <col min="247" max="247" width="6.125" style="10" customWidth="1"/>
    <col min="248" max="248" width="6.375" style="10" customWidth="1"/>
    <col min="249" max="249" width="8" style="10" bestFit="1" customWidth="1"/>
    <col min="250" max="250" width="14.5" style="10" bestFit="1" customWidth="1"/>
    <col min="251" max="251" width="12.125" style="10" customWidth="1"/>
    <col min="252" max="256" width="13.875" style="10"/>
    <col min="257" max="257" width="5.75" style="10" customWidth="1"/>
    <col min="258" max="258" width="9.75" style="10" bestFit="1" customWidth="1"/>
    <col min="259" max="266" width="7.625" style="10" customWidth="1"/>
    <col min="267" max="267" width="7.5" style="10" customWidth="1"/>
    <col min="268" max="269" width="7.625" style="10" customWidth="1"/>
    <col min="270" max="270" width="13.625" style="10" customWidth="1"/>
    <col min="271" max="271" width="9" style="10" customWidth="1"/>
    <col min="272" max="273" width="12.75" style="10" customWidth="1"/>
    <col min="274" max="274" width="11.875" style="10" customWidth="1"/>
    <col min="275" max="497" width="9" style="10" customWidth="1"/>
    <col min="498" max="498" width="3.875" style="10" customWidth="1"/>
    <col min="499" max="499" width="2.875" style="10" customWidth="1"/>
    <col min="500" max="500" width="8" style="10" bestFit="1" customWidth="1"/>
    <col min="501" max="501" width="6.125" style="10" customWidth="1"/>
    <col min="502" max="502" width="5.5" style="10" customWidth="1"/>
    <col min="503" max="503" width="6.125" style="10" customWidth="1"/>
    <col min="504" max="504" width="6.375" style="10" customWidth="1"/>
    <col min="505" max="505" width="8" style="10" bestFit="1" customWidth="1"/>
    <col min="506" max="506" width="14.5" style="10" bestFit="1" customWidth="1"/>
    <col min="507" max="507" width="12.125" style="10" customWidth="1"/>
    <col min="508" max="512" width="13.875" style="10"/>
    <col min="513" max="513" width="5.75" style="10" customWidth="1"/>
    <col min="514" max="514" width="9.75" style="10" bestFit="1" customWidth="1"/>
    <col min="515" max="522" width="7.625" style="10" customWidth="1"/>
    <col min="523" max="523" width="7.5" style="10" customWidth="1"/>
    <col min="524" max="525" width="7.625" style="10" customWidth="1"/>
    <col min="526" max="526" width="13.625" style="10" customWidth="1"/>
    <col min="527" max="527" width="9" style="10" customWidth="1"/>
    <col min="528" max="529" width="12.75" style="10" customWidth="1"/>
    <col min="530" max="530" width="11.875" style="10" customWidth="1"/>
    <col min="531" max="753" width="9" style="10" customWidth="1"/>
    <col min="754" max="754" width="3.875" style="10" customWidth="1"/>
    <col min="755" max="755" width="2.875" style="10" customWidth="1"/>
    <col min="756" max="756" width="8" style="10" bestFit="1" customWidth="1"/>
    <col min="757" max="757" width="6.125" style="10" customWidth="1"/>
    <col min="758" max="758" width="5.5" style="10" customWidth="1"/>
    <col min="759" max="759" width="6.125" style="10" customWidth="1"/>
    <col min="760" max="760" width="6.375" style="10" customWidth="1"/>
    <col min="761" max="761" width="8" style="10" bestFit="1" customWidth="1"/>
    <col min="762" max="762" width="14.5" style="10" bestFit="1" customWidth="1"/>
    <col min="763" max="763" width="12.125" style="10" customWidth="1"/>
    <col min="764" max="768" width="13.875" style="10"/>
    <col min="769" max="769" width="5.75" style="10" customWidth="1"/>
    <col min="770" max="770" width="9.75" style="10" bestFit="1" customWidth="1"/>
    <col min="771" max="778" width="7.625" style="10" customWidth="1"/>
    <col min="779" max="779" width="7.5" style="10" customWidth="1"/>
    <col min="780" max="781" width="7.625" style="10" customWidth="1"/>
    <col min="782" max="782" width="13.625" style="10" customWidth="1"/>
    <col min="783" max="783" width="9" style="10" customWidth="1"/>
    <col min="784" max="785" width="12.75" style="10" customWidth="1"/>
    <col min="786" max="786" width="11.875" style="10" customWidth="1"/>
    <col min="787" max="1009" width="9" style="10" customWidth="1"/>
    <col min="1010" max="1010" width="3.875" style="10" customWidth="1"/>
    <col min="1011" max="1011" width="2.875" style="10" customWidth="1"/>
    <col min="1012" max="1012" width="8" style="10" bestFit="1" customWidth="1"/>
    <col min="1013" max="1013" width="6.125" style="10" customWidth="1"/>
    <col min="1014" max="1014" width="5.5" style="10" customWidth="1"/>
    <col min="1015" max="1015" width="6.125" style="10" customWidth="1"/>
    <col min="1016" max="1016" width="6.375" style="10" customWidth="1"/>
    <col min="1017" max="1017" width="8" style="10" bestFit="1" customWidth="1"/>
    <col min="1018" max="1018" width="14.5" style="10" bestFit="1" customWidth="1"/>
    <col min="1019" max="1019" width="12.125" style="10" customWidth="1"/>
    <col min="1020" max="1024" width="13.875" style="10"/>
    <col min="1025" max="1025" width="5.75" style="10" customWidth="1"/>
    <col min="1026" max="1026" width="9.75" style="10" bestFit="1" customWidth="1"/>
    <col min="1027" max="1034" width="7.625" style="10" customWidth="1"/>
    <col min="1035" max="1035" width="7.5" style="10" customWidth="1"/>
    <col min="1036" max="1037" width="7.625" style="10" customWidth="1"/>
    <col min="1038" max="1038" width="13.625" style="10" customWidth="1"/>
    <col min="1039" max="1039" width="9" style="10" customWidth="1"/>
    <col min="1040" max="1041" width="12.75" style="10" customWidth="1"/>
    <col min="1042" max="1042" width="11.875" style="10" customWidth="1"/>
    <col min="1043" max="1265" width="9" style="10" customWidth="1"/>
    <col min="1266" max="1266" width="3.875" style="10" customWidth="1"/>
    <col min="1267" max="1267" width="2.875" style="10" customWidth="1"/>
    <col min="1268" max="1268" width="8" style="10" bestFit="1" customWidth="1"/>
    <col min="1269" max="1269" width="6.125" style="10" customWidth="1"/>
    <col min="1270" max="1270" width="5.5" style="10" customWidth="1"/>
    <col min="1271" max="1271" width="6.125" style="10" customWidth="1"/>
    <col min="1272" max="1272" width="6.375" style="10" customWidth="1"/>
    <col min="1273" max="1273" width="8" style="10" bestFit="1" customWidth="1"/>
    <col min="1274" max="1274" width="14.5" style="10" bestFit="1" customWidth="1"/>
    <col min="1275" max="1275" width="12.125" style="10" customWidth="1"/>
    <col min="1276" max="1280" width="13.875" style="10"/>
    <col min="1281" max="1281" width="5.75" style="10" customWidth="1"/>
    <col min="1282" max="1282" width="9.75" style="10" bestFit="1" customWidth="1"/>
    <col min="1283" max="1290" width="7.625" style="10" customWidth="1"/>
    <col min="1291" max="1291" width="7.5" style="10" customWidth="1"/>
    <col min="1292" max="1293" width="7.625" style="10" customWidth="1"/>
    <col min="1294" max="1294" width="13.625" style="10" customWidth="1"/>
    <col min="1295" max="1295" width="9" style="10" customWidth="1"/>
    <col min="1296" max="1297" width="12.75" style="10" customWidth="1"/>
    <col min="1298" max="1298" width="11.875" style="10" customWidth="1"/>
    <col min="1299" max="1521" width="9" style="10" customWidth="1"/>
    <col min="1522" max="1522" width="3.875" style="10" customWidth="1"/>
    <col min="1523" max="1523" width="2.875" style="10" customWidth="1"/>
    <col min="1524" max="1524" width="8" style="10" bestFit="1" customWidth="1"/>
    <col min="1525" max="1525" width="6.125" style="10" customWidth="1"/>
    <col min="1526" max="1526" width="5.5" style="10" customWidth="1"/>
    <col min="1527" max="1527" width="6.125" style="10" customWidth="1"/>
    <col min="1528" max="1528" width="6.375" style="10" customWidth="1"/>
    <col min="1529" max="1529" width="8" style="10" bestFit="1" customWidth="1"/>
    <col min="1530" max="1530" width="14.5" style="10" bestFit="1" customWidth="1"/>
    <col min="1531" max="1531" width="12.125" style="10" customWidth="1"/>
    <col min="1532" max="1536" width="13.875" style="10"/>
    <col min="1537" max="1537" width="5.75" style="10" customWidth="1"/>
    <col min="1538" max="1538" width="9.75" style="10" bestFit="1" customWidth="1"/>
    <col min="1539" max="1546" width="7.625" style="10" customWidth="1"/>
    <col min="1547" max="1547" width="7.5" style="10" customWidth="1"/>
    <col min="1548" max="1549" width="7.625" style="10" customWidth="1"/>
    <col min="1550" max="1550" width="13.625" style="10" customWidth="1"/>
    <col min="1551" max="1551" width="9" style="10" customWidth="1"/>
    <col min="1552" max="1553" width="12.75" style="10" customWidth="1"/>
    <col min="1554" max="1554" width="11.875" style="10" customWidth="1"/>
    <col min="1555" max="1777" width="9" style="10" customWidth="1"/>
    <col min="1778" max="1778" width="3.875" style="10" customWidth="1"/>
    <col min="1779" max="1779" width="2.875" style="10" customWidth="1"/>
    <col min="1780" max="1780" width="8" style="10" bestFit="1" customWidth="1"/>
    <col min="1781" max="1781" width="6.125" style="10" customWidth="1"/>
    <col min="1782" max="1782" width="5.5" style="10" customWidth="1"/>
    <col min="1783" max="1783" width="6.125" style="10" customWidth="1"/>
    <col min="1784" max="1784" width="6.375" style="10" customWidth="1"/>
    <col min="1785" max="1785" width="8" style="10" bestFit="1" customWidth="1"/>
    <col min="1786" max="1786" width="14.5" style="10" bestFit="1" customWidth="1"/>
    <col min="1787" max="1787" width="12.125" style="10" customWidth="1"/>
    <col min="1788" max="1792" width="13.875" style="10"/>
    <col min="1793" max="1793" width="5.75" style="10" customWidth="1"/>
    <col min="1794" max="1794" width="9.75" style="10" bestFit="1" customWidth="1"/>
    <col min="1795" max="1802" width="7.625" style="10" customWidth="1"/>
    <col min="1803" max="1803" width="7.5" style="10" customWidth="1"/>
    <col min="1804" max="1805" width="7.625" style="10" customWidth="1"/>
    <col min="1806" max="1806" width="13.625" style="10" customWidth="1"/>
    <col min="1807" max="1807" width="9" style="10" customWidth="1"/>
    <col min="1808" max="1809" width="12.75" style="10" customWidth="1"/>
    <col min="1810" max="1810" width="11.875" style="10" customWidth="1"/>
    <col min="1811" max="2033" width="9" style="10" customWidth="1"/>
    <col min="2034" max="2034" width="3.875" style="10" customWidth="1"/>
    <col min="2035" max="2035" width="2.875" style="10" customWidth="1"/>
    <col min="2036" max="2036" width="8" style="10" bestFit="1" customWidth="1"/>
    <col min="2037" max="2037" width="6.125" style="10" customWidth="1"/>
    <col min="2038" max="2038" width="5.5" style="10" customWidth="1"/>
    <col min="2039" max="2039" width="6.125" style="10" customWidth="1"/>
    <col min="2040" max="2040" width="6.375" style="10" customWidth="1"/>
    <col min="2041" max="2041" width="8" style="10" bestFit="1" customWidth="1"/>
    <col min="2042" max="2042" width="14.5" style="10" bestFit="1" customWidth="1"/>
    <col min="2043" max="2043" width="12.125" style="10" customWidth="1"/>
    <col min="2044" max="2048" width="13.875" style="10"/>
    <col min="2049" max="2049" width="5.75" style="10" customWidth="1"/>
    <col min="2050" max="2050" width="9.75" style="10" bestFit="1" customWidth="1"/>
    <col min="2051" max="2058" width="7.625" style="10" customWidth="1"/>
    <col min="2059" max="2059" width="7.5" style="10" customWidth="1"/>
    <col min="2060" max="2061" width="7.625" style="10" customWidth="1"/>
    <col min="2062" max="2062" width="13.625" style="10" customWidth="1"/>
    <col min="2063" max="2063" width="9" style="10" customWidth="1"/>
    <col min="2064" max="2065" width="12.75" style="10" customWidth="1"/>
    <col min="2066" max="2066" width="11.875" style="10" customWidth="1"/>
    <col min="2067" max="2289" width="9" style="10" customWidth="1"/>
    <col min="2290" max="2290" width="3.875" style="10" customWidth="1"/>
    <col min="2291" max="2291" width="2.875" style="10" customWidth="1"/>
    <col min="2292" max="2292" width="8" style="10" bestFit="1" customWidth="1"/>
    <col min="2293" max="2293" width="6.125" style="10" customWidth="1"/>
    <col min="2294" max="2294" width="5.5" style="10" customWidth="1"/>
    <col min="2295" max="2295" width="6.125" style="10" customWidth="1"/>
    <col min="2296" max="2296" width="6.375" style="10" customWidth="1"/>
    <col min="2297" max="2297" width="8" style="10" bestFit="1" customWidth="1"/>
    <col min="2298" max="2298" width="14.5" style="10" bestFit="1" customWidth="1"/>
    <col min="2299" max="2299" width="12.125" style="10" customWidth="1"/>
    <col min="2300" max="2304" width="13.875" style="10"/>
    <col min="2305" max="2305" width="5.75" style="10" customWidth="1"/>
    <col min="2306" max="2306" width="9.75" style="10" bestFit="1" customWidth="1"/>
    <col min="2307" max="2314" width="7.625" style="10" customWidth="1"/>
    <col min="2315" max="2315" width="7.5" style="10" customWidth="1"/>
    <col min="2316" max="2317" width="7.625" style="10" customWidth="1"/>
    <col min="2318" max="2318" width="13.625" style="10" customWidth="1"/>
    <col min="2319" max="2319" width="9" style="10" customWidth="1"/>
    <col min="2320" max="2321" width="12.75" style="10" customWidth="1"/>
    <col min="2322" max="2322" width="11.875" style="10" customWidth="1"/>
    <col min="2323" max="2545" width="9" style="10" customWidth="1"/>
    <col min="2546" max="2546" width="3.875" style="10" customWidth="1"/>
    <col min="2547" max="2547" width="2.875" style="10" customWidth="1"/>
    <col min="2548" max="2548" width="8" style="10" bestFit="1" customWidth="1"/>
    <col min="2549" max="2549" width="6.125" style="10" customWidth="1"/>
    <col min="2550" max="2550" width="5.5" style="10" customWidth="1"/>
    <col min="2551" max="2551" width="6.125" style="10" customWidth="1"/>
    <col min="2552" max="2552" width="6.375" style="10" customWidth="1"/>
    <col min="2553" max="2553" width="8" style="10" bestFit="1" customWidth="1"/>
    <col min="2554" max="2554" width="14.5" style="10" bestFit="1" customWidth="1"/>
    <col min="2555" max="2555" width="12.125" style="10" customWidth="1"/>
    <col min="2556" max="2560" width="13.875" style="10"/>
    <col min="2561" max="2561" width="5.75" style="10" customWidth="1"/>
    <col min="2562" max="2562" width="9.75" style="10" bestFit="1" customWidth="1"/>
    <col min="2563" max="2570" width="7.625" style="10" customWidth="1"/>
    <col min="2571" max="2571" width="7.5" style="10" customWidth="1"/>
    <col min="2572" max="2573" width="7.625" style="10" customWidth="1"/>
    <col min="2574" max="2574" width="13.625" style="10" customWidth="1"/>
    <col min="2575" max="2575" width="9" style="10" customWidth="1"/>
    <col min="2576" max="2577" width="12.75" style="10" customWidth="1"/>
    <col min="2578" max="2578" width="11.875" style="10" customWidth="1"/>
    <col min="2579" max="2801" width="9" style="10" customWidth="1"/>
    <col min="2802" max="2802" width="3.875" style="10" customWidth="1"/>
    <col min="2803" max="2803" width="2.875" style="10" customWidth="1"/>
    <col min="2804" max="2804" width="8" style="10" bestFit="1" customWidth="1"/>
    <col min="2805" max="2805" width="6.125" style="10" customWidth="1"/>
    <col min="2806" max="2806" width="5.5" style="10" customWidth="1"/>
    <col min="2807" max="2807" width="6.125" style="10" customWidth="1"/>
    <col min="2808" max="2808" width="6.375" style="10" customWidth="1"/>
    <col min="2809" max="2809" width="8" style="10" bestFit="1" customWidth="1"/>
    <col min="2810" max="2810" width="14.5" style="10" bestFit="1" customWidth="1"/>
    <col min="2811" max="2811" width="12.125" style="10" customWidth="1"/>
    <col min="2812" max="2816" width="13.875" style="10"/>
    <col min="2817" max="2817" width="5.75" style="10" customWidth="1"/>
    <col min="2818" max="2818" width="9.75" style="10" bestFit="1" customWidth="1"/>
    <col min="2819" max="2826" width="7.625" style="10" customWidth="1"/>
    <col min="2827" max="2827" width="7.5" style="10" customWidth="1"/>
    <col min="2828" max="2829" width="7.625" style="10" customWidth="1"/>
    <col min="2830" max="2830" width="13.625" style="10" customWidth="1"/>
    <col min="2831" max="2831" width="9" style="10" customWidth="1"/>
    <col min="2832" max="2833" width="12.75" style="10" customWidth="1"/>
    <col min="2834" max="2834" width="11.875" style="10" customWidth="1"/>
    <col min="2835" max="3057" width="9" style="10" customWidth="1"/>
    <col min="3058" max="3058" width="3.875" style="10" customWidth="1"/>
    <col min="3059" max="3059" width="2.875" style="10" customWidth="1"/>
    <col min="3060" max="3060" width="8" style="10" bestFit="1" customWidth="1"/>
    <col min="3061" max="3061" width="6.125" style="10" customWidth="1"/>
    <col min="3062" max="3062" width="5.5" style="10" customWidth="1"/>
    <col min="3063" max="3063" width="6.125" style="10" customWidth="1"/>
    <col min="3064" max="3064" width="6.375" style="10" customWidth="1"/>
    <col min="3065" max="3065" width="8" style="10" bestFit="1" customWidth="1"/>
    <col min="3066" max="3066" width="14.5" style="10" bestFit="1" customWidth="1"/>
    <col min="3067" max="3067" width="12.125" style="10" customWidth="1"/>
    <col min="3068" max="3072" width="13.875" style="10"/>
    <col min="3073" max="3073" width="5.75" style="10" customWidth="1"/>
    <col min="3074" max="3074" width="9.75" style="10" bestFit="1" customWidth="1"/>
    <col min="3075" max="3082" width="7.625" style="10" customWidth="1"/>
    <col min="3083" max="3083" width="7.5" style="10" customWidth="1"/>
    <col min="3084" max="3085" width="7.625" style="10" customWidth="1"/>
    <col min="3086" max="3086" width="13.625" style="10" customWidth="1"/>
    <col min="3087" max="3087" width="9" style="10" customWidth="1"/>
    <col min="3088" max="3089" width="12.75" style="10" customWidth="1"/>
    <col min="3090" max="3090" width="11.875" style="10" customWidth="1"/>
    <col min="3091" max="3313" width="9" style="10" customWidth="1"/>
    <col min="3314" max="3314" width="3.875" style="10" customWidth="1"/>
    <col min="3315" max="3315" width="2.875" style="10" customWidth="1"/>
    <col min="3316" max="3316" width="8" style="10" bestFit="1" customWidth="1"/>
    <col min="3317" max="3317" width="6.125" style="10" customWidth="1"/>
    <col min="3318" max="3318" width="5.5" style="10" customWidth="1"/>
    <col min="3319" max="3319" width="6.125" style="10" customWidth="1"/>
    <col min="3320" max="3320" width="6.375" style="10" customWidth="1"/>
    <col min="3321" max="3321" width="8" style="10" bestFit="1" customWidth="1"/>
    <col min="3322" max="3322" width="14.5" style="10" bestFit="1" customWidth="1"/>
    <col min="3323" max="3323" width="12.125" style="10" customWidth="1"/>
    <col min="3324" max="3328" width="13.875" style="10"/>
    <col min="3329" max="3329" width="5.75" style="10" customWidth="1"/>
    <col min="3330" max="3330" width="9.75" style="10" bestFit="1" customWidth="1"/>
    <col min="3331" max="3338" width="7.625" style="10" customWidth="1"/>
    <col min="3339" max="3339" width="7.5" style="10" customWidth="1"/>
    <col min="3340" max="3341" width="7.625" style="10" customWidth="1"/>
    <col min="3342" max="3342" width="13.625" style="10" customWidth="1"/>
    <col min="3343" max="3343" width="9" style="10" customWidth="1"/>
    <col min="3344" max="3345" width="12.75" style="10" customWidth="1"/>
    <col min="3346" max="3346" width="11.875" style="10" customWidth="1"/>
    <col min="3347" max="3569" width="9" style="10" customWidth="1"/>
    <col min="3570" max="3570" width="3.875" style="10" customWidth="1"/>
    <col min="3571" max="3571" width="2.875" style="10" customWidth="1"/>
    <col min="3572" max="3572" width="8" style="10" bestFit="1" customWidth="1"/>
    <col min="3573" max="3573" width="6.125" style="10" customWidth="1"/>
    <col min="3574" max="3574" width="5.5" style="10" customWidth="1"/>
    <col min="3575" max="3575" width="6.125" style="10" customWidth="1"/>
    <col min="3576" max="3576" width="6.375" style="10" customWidth="1"/>
    <col min="3577" max="3577" width="8" style="10" bestFit="1" customWidth="1"/>
    <col min="3578" max="3578" width="14.5" style="10" bestFit="1" customWidth="1"/>
    <col min="3579" max="3579" width="12.125" style="10" customWidth="1"/>
    <col min="3580" max="3584" width="13.875" style="10"/>
    <col min="3585" max="3585" width="5.75" style="10" customWidth="1"/>
    <col min="3586" max="3586" width="9.75" style="10" bestFit="1" customWidth="1"/>
    <col min="3587" max="3594" width="7.625" style="10" customWidth="1"/>
    <col min="3595" max="3595" width="7.5" style="10" customWidth="1"/>
    <col min="3596" max="3597" width="7.625" style="10" customWidth="1"/>
    <col min="3598" max="3598" width="13.625" style="10" customWidth="1"/>
    <col min="3599" max="3599" width="9" style="10" customWidth="1"/>
    <col min="3600" max="3601" width="12.75" style="10" customWidth="1"/>
    <col min="3602" max="3602" width="11.875" style="10" customWidth="1"/>
    <col min="3603" max="3825" width="9" style="10" customWidth="1"/>
    <col min="3826" max="3826" width="3.875" style="10" customWidth="1"/>
    <col min="3827" max="3827" width="2.875" style="10" customWidth="1"/>
    <col min="3828" max="3828" width="8" style="10" bestFit="1" customWidth="1"/>
    <col min="3829" max="3829" width="6.125" style="10" customWidth="1"/>
    <col min="3830" max="3830" width="5.5" style="10" customWidth="1"/>
    <col min="3831" max="3831" width="6.125" style="10" customWidth="1"/>
    <col min="3832" max="3832" width="6.375" style="10" customWidth="1"/>
    <col min="3833" max="3833" width="8" style="10" bestFit="1" customWidth="1"/>
    <col min="3834" max="3834" width="14.5" style="10" bestFit="1" customWidth="1"/>
    <col min="3835" max="3835" width="12.125" style="10" customWidth="1"/>
    <col min="3836" max="3840" width="13.875" style="10"/>
    <col min="3841" max="3841" width="5.75" style="10" customWidth="1"/>
    <col min="3842" max="3842" width="9.75" style="10" bestFit="1" customWidth="1"/>
    <col min="3843" max="3850" width="7.625" style="10" customWidth="1"/>
    <col min="3851" max="3851" width="7.5" style="10" customWidth="1"/>
    <col min="3852" max="3853" width="7.625" style="10" customWidth="1"/>
    <col min="3854" max="3854" width="13.625" style="10" customWidth="1"/>
    <col min="3855" max="3855" width="9" style="10" customWidth="1"/>
    <col min="3856" max="3857" width="12.75" style="10" customWidth="1"/>
    <col min="3858" max="3858" width="11.875" style="10" customWidth="1"/>
    <col min="3859" max="4081" width="9" style="10" customWidth="1"/>
    <col min="4082" max="4082" width="3.875" style="10" customWidth="1"/>
    <col min="4083" max="4083" width="2.875" style="10" customWidth="1"/>
    <col min="4084" max="4084" width="8" style="10" bestFit="1" customWidth="1"/>
    <col min="4085" max="4085" width="6.125" style="10" customWidth="1"/>
    <col min="4086" max="4086" width="5.5" style="10" customWidth="1"/>
    <col min="4087" max="4087" width="6.125" style="10" customWidth="1"/>
    <col min="4088" max="4088" width="6.375" style="10" customWidth="1"/>
    <col min="4089" max="4089" width="8" style="10" bestFit="1" customWidth="1"/>
    <col min="4090" max="4090" width="14.5" style="10" bestFit="1" customWidth="1"/>
    <col min="4091" max="4091" width="12.125" style="10" customWidth="1"/>
    <col min="4092" max="4096" width="13.875" style="10"/>
    <col min="4097" max="4097" width="5.75" style="10" customWidth="1"/>
    <col min="4098" max="4098" width="9.75" style="10" bestFit="1" customWidth="1"/>
    <col min="4099" max="4106" width="7.625" style="10" customWidth="1"/>
    <col min="4107" max="4107" width="7.5" style="10" customWidth="1"/>
    <col min="4108" max="4109" width="7.625" style="10" customWidth="1"/>
    <col min="4110" max="4110" width="13.625" style="10" customWidth="1"/>
    <col min="4111" max="4111" width="9" style="10" customWidth="1"/>
    <col min="4112" max="4113" width="12.75" style="10" customWidth="1"/>
    <col min="4114" max="4114" width="11.875" style="10" customWidth="1"/>
    <col min="4115" max="4337" width="9" style="10" customWidth="1"/>
    <col min="4338" max="4338" width="3.875" style="10" customWidth="1"/>
    <col min="4339" max="4339" width="2.875" style="10" customWidth="1"/>
    <col min="4340" max="4340" width="8" style="10" bestFit="1" customWidth="1"/>
    <col min="4341" max="4341" width="6.125" style="10" customWidth="1"/>
    <col min="4342" max="4342" width="5.5" style="10" customWidth="1"/>
    <col min="4343" max="4343" width="6.125" style="10" customWidth="1"/>
    <col min="4344" max="4344" width="6.375" style="10" customWidth="1"/>
    <col min="4345" max="4345" width="8" style="10" bestFit="1" customWidth="1"/>
    <col min="4346" max="4346" width="14.5" style="10" bestFit="1" customWidth="1"/>
    <col min="4347" max="4347" width="12.125" style="10" customWidth="1"/>
    <col min="4348" max="4352" width="13.875" style="10"/>
    <col min="4353" max="4353" width="5.75" style="10" customWidth="1"/>
    <col min="4354" max="4354" width="9.75" style="10" bestFit="1" customWidth="1"/>
    <col min="4355" max="4362" width="7.625" style="10" customWidth="1"/>
    <col min="4363" max="4363" width="7.5" style="10" customWidth="1"/>
    <col min="4364" max="4365" width="7.625" style="10" customWidth="1"/>
    <col min="4366" max="4366" width="13.625" style="10" customWidth="1"/>
    <col min="4367" max="4367" width="9" style="10" customWidth="1"/>
    <col min="4368" max="4369" width="12.75" style="10" customWidth="1"/>
    <col min="4370" max="4370" width="11.875" style="10" customWidth="1"/>
    <col min="4371" max="4593" width="9" style="10" customWidth="1"/>
    <col min="4594" max="4594" width="3.875" style="10" customWidth="1"/>
    <col min="4595" max="4595" width="2.875" style="10" customWidth="1"/>
    <col min="4596" max="4596" width="8" style="10" bestFit="1" customWidth="1"/>
    <col min="4597" max="4597" width="6.125" style="10" customWidth="1"/>
    <col min="4598" max="4598" width="5.5" style="10" customWidth="1"/>
    <col min="4599" max="4599" width="6.125" style="10" customWidth="1"/>
    <col min="4600" max="4600" width="6.375" style="10" customWidth="1"/>
    <col min="4601" max="4601" width="8" style="10" bestFit="1" customWidth="1"/>
    <col min="4602" max="4602" width="14.5" style="10" bestFit="1" customWidth="1"/>
    <col min="4603" max="4603" width="12.125" style="10" customWidth="1"/>
    <col min="4604" max="4608" width="13.875" style="10"/>
    <col min="4609" max="4609" width="5.75" style="10" customWidth="1"/>
    <col min="4610" max="4610" width="9.75" style="10" bestFit="1" customWidth="1"/>
    <col min="4611" max="4618" width="7.625" style="10" customWidth="1"/>
    <col min="4619" max="4619" width="7.5" style="10" customWidth="1"/>
    <col min="4620" max="4621" width="7.625" style="10" customWidth="1"/>
    <col min="4622" max="4622" width="13.625" style="10" customWidth="1"/>
    <col min="4623" max="4623" width="9" style="10" customWidth="1"/>
    <col min="4624" max="4625" width="12.75" style="10" customWidth="1"/>
    <col min="4626" max="4626" width="11.875" style="10" customWidth="1"/>
    <col min="4627" max="4849" width="9" style="10" customWidth="1"/>
    <col min="4850" max="4850" width="3.875" style="10" customWidth="1"/>
    <col min="4851" max="4851" width="2.875" style="10" customWidth="1"/>
    <col min="4852" max="4852" width="8" style="10" bestFit="1" customWidth="1"/>
    <col min="4853" max="4853" width="6.125" style="10" customWidth="1"/>
    <col min="4854" max="4854" width="5.5" style="10" customWidth="1"/>
    <col min="4855" max="4855" width="6.125" style="10" customWidth="1"/>
    <col min="4856" max="4856" width="6.375" style="10" customWidth="1"/>
    <col min="4857" max="4857" width="8" style="10" bestFit="1" customWidth="1"/>
    <col min="4858" max="4858" width="14.5" style="10" bestFit="1" customWidth="1"/>
    <col min="4859" max="4859" width="12.125" style="10" customWidth="1"/>
    <col min="4860" max="4864" width="13.875" style="10"/>
    <col min="4865" max="4865" width="5.75" style="10" customWidth="1"/>
    <col min="4866" max="4866" width="9.75" style="10" bestFit="1" customWidth="1"/>
    <col min="4867" max="4874" width="7.625" style="10" customWidth="1"/>
    <col min="4875" max="4875" width="7.5" style="10" customWidth="1"/>
    <col min="4876" max="4877" width="7.625" style="10" customWidth="1"/>
    <col min="4878" max="4878" width="13.625" style="10" customWidth="1"/>
    <col min="4879" max="4879" width="9" style="10" customWidth="1"/>
    <col min="4880" max="4881" width="12.75" style="10" customWidth="1"/>
    <col min="4882" max="4882" width="11.875" style="10" customWidth="1"/>
    <col min="4883" max="5105" width="9" style="10" customWidth="1"/>
    <col min="5106" max="5106" width="3.875" style="10" customWidth="1"/>
    <col min="5107" max="5107" width="2.875" style="10" customWidth="1"/>
    <col min="5108" max="5108" width="8" style="10" bestFit="1" customWidth="1"/>
    <col min="5109" max="5109" width="6.125" style="10" customWidth="1"/>
    <col min="5110" max="5110" width="5.5" style="10" customWidth="1"/>
    <col min="5111" max="5111" width="6.125" style="10" customWidth="1"/>
    <col min="5112" max="5112" width="6.375" style="10" customWidth="1"/>
    <col min="5113" max="5113" width="8" style="10" bestFit="1" customWidth="1"/>
    <col min="5114" max="5114" width="14.5" style="10" bestFit="1" customWidth="1"/>
    <col min="5115" max="5115" width="12.125" style="10" customWidth="1"/>
    <col min="5116" max="5120" width="13.875" style="10"/>
    <col min="5121" max="5121" width="5.75" style="10" customWidth="1"/>
    <col min="5122" max="5122" width="9.75" style="10" bestFit="1" customWidth="1"/>
    <col min="5123" max="5130" width="7.625" style="10" customWidth="1"/>
    <col min="5131" max="5131" width="7.5" style="10" customWidth="1"/>
    <col min="5132" max="5133" width="7.625" style="10" customWidth="1"/>
    <col min="5134" max="5134" width="13.625" style="10" customWidth="1"/>
    <col min="5135" max="5135" width="9" style="10" customWidth="1"/>
    <col min="5136" max="5137" width="12.75" style="10" customWidth="1"/>
    <col min="5138" max="5138" width="11.875" style="10" customWidth="1"/>
    <col min="5139" max="5361" width="9" style="10" customWidth="1"/>
    <col min="5362" max="5362" width="3.875" style="10" customWidth="1"/>
    <col min="5363" max="5363" width="2.875" style="10" customWidth="1"/>
    <col min="5364" max="5364" width="8" style="10" bestFit="1" customWidth="1"/>
    <col min="5365" max="5365" width="6.125" style="10" customWidth="1"/>
    <col min="5366" max="5366" width="5.5" style="10" customWidth="1"/>
    <col min="5367" max="5367" width="6.125" style="10" customWidth="1"/>
    <col min="5368" max="5368" width="6.375" style="10" customWidth="1"/>
    <col min="5369" max="5369" width="8" style="10" bestFit="1" customWidth="1"/>
    <col min="5370" max="5370" width="14.5" style="10" bestFit="1" customWidth="1"/>
    <col min="5371" max="5371" width="12.125" style="10" customWidth="1"/>
    <col min="5372" max="5376" width="13.875" style="10"/>
    <col min="5377" max="5377" width="5.75" style="10" customWidth="1"/>
    <col min="5378" max="5378" width="9.75" style="10" bestFit="1" customWidth="1"/>
    <col min="5379" max="5386" width="7.625" style="10" customWidth="1"/>
    <col min="5387" max="5387" width="7.5" style="10" customWidth="1"/>
    <col min="5388" max="5389" width="7.625" style="10" customWidth="1"/>
    <col min="5390" max="5390" width="13.625" style="10" customWidth="1"/>
    <col min="5391" max="5391" width="9" style="10" customWidth="1"/>
    <col min="5392" max="5393" width="12.75" style="10" customWidth="1"/>
    <col min="5394" max="5394" width="11.875" style="10" customWidth="1"/>
    <col min="5395" max="5617" width="9" style="10" customWidth="1"/>
    <col min="5618" max="5618" width="3.875" style="10" customWidth="1"/>
    <col min="5619" max="5619" width="2.875" style="10" customWidth="1"/>
    <col min="5620" max="5620" width="8" style="10" bestFit="1" customWidth="1"/>
    <col min="5621" max="5621" width="6.125" style="10" customWidth="1"/>
    <col min="5622" max="5622" width="5.5" style="10" customWidth="1"/>
    <col min="5623" max="5623" width="6.125" style="10" customWidth="1"/>
    <col min="5624" max="5624" width="6.375" style="10" customWidth="1"/>
    <col min="5625" max="5625" width="8" style="10" bestFit="1" customWidth="1"/>
    <col min="5626" max="5626" width="14.5" style="10" bestFit="1" customWidth="1"/>
    <col min="5627" max="5627" width="12.125" style="10" customWidth="1"/>
    <col min="5628" max="5632" width="13.875" style="10"/>
    <col min="5633" max="5633" width="5.75" style="10" customWidth="1"/>
    <col min="5634" max="5634" width="9.75" style="10" bestFit="1" customWidth="1"/>
    <col min="5635" max="5642" width="7.625" style="10" customWidth="1"/>
    <col min="5643" max="5643" width="7.5" style="10" customWidth="1"/>
    <col min="5644" max="5645" width="7.625" style="10" customWidth="1"/>
    <col min="5646" max="5646" width="13.625" style="10" customWidth="1"/>
    <col min="5647" max="5647" width="9" style="10" customWidth="1"/>
    <col min="5648" max="5649" width="12.75" style="10" customWidth="1"/>
    <col min="5650" max="5650" width="11.875" style="10" customWidth="1"/>
    <col min="5651" max="5873" width="9" style="10" customWidth="1"/>
    <col min="5874" max="5874" width="3.875" style="10" customWidth="1"/>
    <col min="5875" max="5875" width="2.875" style="10" customWidth="1"/>
    <col min="5876" max="5876" width="8" style="10" bestFit="1" customWidth="1"/>
    <col min="5877" max="5877" width="6.125" style="10" customWidth="1"/>
    <col min="5878" max="5878" width="5.5" style="10" customWidth="1"/>
    <col min="5879" max="5879" width="6.125" style="10" customWidth="1"/>
    <col min="5880" max="5880" width="6.375" style="10" customWidth="1"/>
    <col min="5881" max="5881" width="8" style="10" bestFit="1" customWidth="1"/>
    <col min="5882" max="5882" width="14.5" style="10" bestFit="1" customWidth="1"/>
    <col min="5883" max="5883" width="12.125" style="10" customWidth="1"/>
    <col min="5884" max="5888" width="13.875" style="10"/>
    <col min="5889" max="5889" width="5.75" style="10" customWidth="1"/>
    <col min="5890" max="5890" width="9.75" style="10" bestFit="1" customWidth="1"/>
    <col min="5891" max="5898" width="7.625" style="10" customWidth="1"/>
    <col min="5899" max="5899" width="7.5" style="10" customWidth="1"/>
    <col min="5900" max="5901" width="7.625" style="10" customWidth="1"/>
    <col min="5902" max="5902" width="13.625" style="10" customWidth="1"/>
    <col min="5903" max="5903" width="9" style="10" customWidth="1"/>
    <col min="5904" max="5905" width="12.75" style="10" customWidth="1"/>
    <col min="5906" max="5906" width="11.875" style="10" customWidth="1"/>
    <col min="5907" max="6129" width="9" style="10" customWidth="1"/>
    <col min="6130" max="6130" width="3.875" style="10" customWidth="1"/>
    <col min="6131" max="6131" width="2.875" style="10" customWidth="1"/>
    <col min="6132" max="6132" width="8" style="10" bestFit="1" customWidth="1"/>
    <col min="6133" max="6133" width="6.125" style="10" customWidth="1"/>
    <col min="6134" max="6134" width="5.5" style="10" customWidth="1"/>
    <col min="6135" max="6135" width="6.125" style="10" customWidth="1"/>
    <col min="6136" max="6136" width="6.375" style="10" customWidth="1"/>
    <col min="6137" max="6137" width="8" style="10" bestFit="1" customWidth="1"/>
    <col min="6138" max="6138" width="14.5" style="10" bestFit="1" customWidth="1"/>
    <col min="6139" max="6139" width="12.125" style="10" customWidth="1"/>
    <col min="6140" max="6144" width="13.875" style="10"/>
    <col min="6145" max="6145" width="5.75" style="10" customWidth="1"/>
    <col min="6146" max="6146" width="9.75" style="10" bestFit="1" customWidth="1"/>
    <col min="6147" max="6154" width="7.625" style="10" customWidth="1"/>
    <col min="6155" max="6155" width="7.5" style="10" customWidth="1"/>
    <col min="6156" max="6157" width="7.625" style="10" customWidth="1"/>
    <col min="6158" max="6158" width="13.625" style="10" customWidth="1"/>
    <col min="6159" max="6159" width="9" style="10" customWidth="1"/>
    <col min="6160" max="6161" width="12.75" style="10" customWidth="1"/>
    <col min="6162" max="6162" width="11.875" style="10" customWidth="1"/>
    <col min="6163" max="6385" width="9" style="10" customWidth="1"/>
    <col min="6386" max="6386" width="3.875" style="10" customWidth="1"/>
    <col min="6387" max="6387" width="2.875" style="10" customWidth="1"/>
    <col min="6388" max="6388" width="8" style="10" bestFit="1" customWidth="1"/>
    <col min="6389" max="6389" width="6.125" style="10" customWidth="1"/>
    <col min="6390" max="6390" width="5.5" style="10" customWidth="1"/>
    <col min="6391" max="6391" width="6.125" style="10" customWidth="1"/>
    <col min="6392" max="6392" width="6.375" style="10" customWidth="1"/>
    <col min="6393" max="6393" width="8" style="10" bestFit="1" customWidth="1"/>
    <col min="6394" max="6394" width="14.5" style="10" bestFit="1" customWidth="1"/>
    <col min="6395" max="6395" width="12.125" style="10" customWidth="1"/>
    <col min="6396" max="6400" width="13.875" style="10"/>
    <col min="6401" max="6401" width="5.75" style="10" customWidth="1"/>
    <col min="6402" max="6402" width="9.75" style="10" bestFit="1" customWidth="1"/>
    <col min="6403" max="6410" width="7.625" style="10" customWidth="1"/>
    <col min="6411" max="6411" width="7.5" style="10" customWidth="1"/>
    <col min="6412" max="6413" width="7.625" style="10" customWidth="1"/>
    <col min="6414" max="6414" width="13.625" style="10" customWidth="1"/>
    <col min="6415" max="6415" width="9" style="10" customWidth="1"/>
    <col min="6416" max="6417" width="12.75" style="10" customWidth="1"/>
    <col min="6418" max="6418" width="11.875" style="10" customWidth="1"/>
    <col min="6419" max="6641" width="9" style="10" customWidth="1"/>
    <col min="6642" max="6642" width="3.875" style="10" customWidth="1"/>
    <col min="6643" max="6643" width="2.875" style="10" customWidth="1"/>
    <col min="6644" max="6644" width="8" style="10" bestFit="1" customWidth="1"/>
    <col min="6645" max="6645" width="6.125" style="10" customWidth="1"/>
    <col min="6646" max="6646" width="5.5" style="10" customWidth="1"/>
    <col min="6647" max="6647" width="6.125" style="10" customWidth="1"/>
    <col min="6648" max="6648" width="6.375" style="10" customWidth="1"/>
    <col min="6649" max="6649" width="8" style="10" bestFit="1" customWidth="1"/>
    <col min="6650" max="6650" width="14.5" style="10" bestFit="1" customWidth="1"/>
    <col min="6651" max="6651" width="12.125" style="10" customWidth="1"/>
    <col min="6652" max="6656" width="13.875" style="10"/>
    <col min="6657" max="6657" width="5.75" style="10" customWidth="1"/>
    <col min="6658" max="6658" width="9.75" style="10" bestFit="1" customWidth="1"/>
    <col min="6659" max="6666" width="7.625" style="10" customWidth="1"/>
    <col min="6667" max="6667" width="7.5" style="10" customWidth="1"/>
    <col min="6668" max="6669" width="7.625" style="10" customWidth="1"/>
    <col min="6670" max="6670" width="13.625" style="10" customWidth="1"/>
    <col min="6671" max="6671" width="9" style="10" customWidth="1"/>
    <col min="6672" max="6673" width="12.75" style="10" customWidth="1"/>
    <col min="6674" max="6674" width="11.875" style="10" customWidth="1"/>
    <col min="6675" max="6897" width="9" style="10" customWidth="1"/>
    <col min="6898" max="6898" width="3.875" style="10" customWidth="1"/>
    <col min="6899" max="6899" width="2.875" style="10" customWidth="1"/>
    <col min="6900" max="6900" width="8" style="10" bestFit="1" customWidth="1"/>
    <col min="6901" max="6901" width="6.125" style="10" customWidth="1"/>
    <col min="6902" max="6902" width="5.5" style="10" customWidth="1"/>
    <col min="6903" max="6903" width="6.125" style="10" customWidth="1"/>
    <col min="6904" max="6904" width="6.375" style="10" customWidth="1"/>
    <col min="6905" max="6905" width="8" style="10" bestFit="1" customWidth="1"/>
    <col min="6906" max="6906" width="14.5" style="10" bestFit="1" customWidth="1"/>
    <col min="6907" max="6907" width="12.125" style="10" customWidth="1"/>
    <col min="6908" max="6912" width="13.875" style="10"/>
    <col min="6913" max="6913" width="5.75" style="10" customWidth="1"/>
    <col min="6914" max="6914" width="9.75" style="10" bestFit="1" customWidth="1"/>
    <col min="6915" max="6922" width="7.625" style="10" customWidth="1"/>
    <col min="6923" max="6923" width="7.5" style="10" customWidth="1"/>
    <col min="6924" max="6925" width="7.625" style="10" customWidth="1"/>
    <col min="6926" max="6926" width="13.625" style="10" customWidth="1"/>
    <col min="6927" max="6927" width="9" style="10" customWidth="1"/>
    <col min="6928" max="6929" width="12.75" style="10" customWidth="1"/>
    <col min="6930" max="6930" width="11.875" style="10" customWidth="1"/>
    <col min="6931" max="7153" width="9" style="10" customWidth="1"/>
    <col min="7154" max="7154" width="3.875" style="10" customWidth="1"/>
    <col min="7155" max="7155" width="2.875" style="10" customWidth="1"/>
    <col min="7156" max="7156" width="8" style="10" bestFit="1" customWidth="1"/>
    <col min="7157" max="7157" width="6.125" style="10" customWidth="1"/>
    <col min="7158" max="7158" width="5.5" style="10" customWidth="1"/>
    <col min="7159" max="7159" width="6.125" style="10" customWidth="1"/>
    <col min="7160" max="7160" width="6.375" style="10" customWidth="1"/>
    <col min="7161" max="7161" width="8" style="10" bestFit="1" customWidth="1"/>
    <col min="7162" max="7162" width="14.5" style="10" bestFit="1" customWidth="1"/>
    <col min="7163" max="7163" width="12.125" style="10" customWidth="1"/>
    <col min="7164" max="7168" width="13.875" style="10"/>
    <col min="7169" max="7169" width="5.75" style="10" customWidth="1"/>
    <col min="7170" max="7170" width="9.75" style="10" bestFit="1" customWidth="1"/>
    <col min="7171" max="7178" width="7.625" style="10" customWidth="1"/>
    <col min="7179" max="7179" width="7.5" style="10" customWidth="1"/>
    <col min="7180" max="7181" width="7.625" style="10" customWidth="1"/>
    <col min="7182" max="7182" width="13.625" style="10" customWidth="1"/>
    <col min="7183" max="7183" width="9" style="10" customWidth="1"/>
    <col min="7184" max="7185" width="12.75" style="10" customWidth="1"/>
    <col min="7186" max="7186" width="11.875" style="10" customWidth="1"/>
    <col min="7187" max="7409" width="9" style="10" customWidth="1"/>
    <col min="7410" max="7410" width="3.875" style="10" customWidth="1"/>
    <col min="7411" max="7411" width="2.875" style="10" customWidth="1"/>
    <col min="7412" max="7412" width="8" style="10" bestFit="1" customWidth="1"/>
    <col min="7413" max="7413" width="6.125" style="10" customWidth="1"/>
    <col min="7414" max="7414" width="5.5" style="10" customWidth="1"/>
    <col min="7415" max="7415" width="6.125" style="10" customWidth="1"/>
    <col min="7416" max="7416" width="6.375" style="10" customWidth="1"/>
    <col min="7417" max="7417" width="8" style="10" bestFit="1" customWidth="1"/>
    <col min="7418" max="7418" width="14.5" style="10" bestFit="1" customWidth="1"/>
    <col min="7419" max="7419" width="12.125" style="10" customWidth="1"/>
    <col min="7420" max="7424" width="13.875" style="10"/>
    <col min="7425" max="7425" width="5.75" style="10" customWidth="1"/>
    <col min="7426" max="7426" width="9.75" style="10" bestFit="1" customWidth="1"/>
    <col min="7427" max="7434" width="7.625" style="10" customWidth="1"/>
    <col min="7435" max="7435" width="7.5" style="10" customWidth="1"/>
    <col min="7436" max="7437" width="7.625" style="10" customWidth="1"/>
    <col min="7438" max="7438" width="13.625" style="10" customWidth="1"/>
    <col min="7439" max="7439" width="9" style="10" customWidth="1"/>
    <col min="7440" max="7441" width="12.75" style="10" customWidth="1"/>
    <col min="7442" max="7442" width="11.875" style="10" customWidth="1"/>
    <col min="7443" max="7665" width="9" style="10" customWidth="1"/>
    <col min="7666" max="7666" width="3.875" style="10" customWidth="1"/>
    <col min="7667" max="7667" width="2.875" style="10" customWidth="1"/>
    <col min="7668" max="7668" width="8" style="10" bestFit="1" customWidth="1"/>
    <col min="7669" max="7669" width="6.125" style="10" customWidth="1"/>
    <col min="7670" max="7670" width="5.5" style="10" customWidth="1"/>
    <col min="7671" max="7671" width="6.125" style="10" customWidth="1"/>
    <col min="7672" max="7672" width="6.375" style="10" customWidth="1"/>
    <col min="7673" max="7673" width="8" style="10" bestFit="1" customWidth="1"/>
    <col min="7674" max="7674" width="14.5" style="10" bestFit="1" customWidth="1"/>
    <col min="7675" max="7675" width="12.125" style="10" customWidth="1"/>
    <col min="7676" max="7680" width="13.875" style="10"/>
    <col min="7681" max="7681" width="5.75" style="10" customWidth="1"/>
    <col min="7682" max="7682" width="9.75" style="10" bestFit="1" customWidth="1"/>
    <col min="7683" max="7690" width="7.625" style="10" customWidth="1"/>
    <col min="7691" max="7691" width="7.5" style="10" customWidth="1"/>
    <col min="7692" max="7693" width="7.625" style="10" customWidth="1"/>
    <col min="7694" max="7694" width="13.625" style="10" customWidth="1"/>
    <col min="7695" max="7695" width="9" style="10" customWidth="1"/>
    <col min="7696" max="7697" width="12.75" style="10" customWidth="1"/>
    <col min="7698" max="7698" width="11.875" style="10" customWidth="1"/>
    <col min="7699" max="7921" width="9" style="10" customWidth="1"/>
    <col min="7922" max="7922" width="3.875" style="10" customWidth="1"/>
    <col min="7923" max="7923" width="2.875" style="10" customWidth="1"/>
    <col min="7924" max="7924" width="8" style="10" bestFit="1" customWidth="1"/>
    <col min="7925" max="7925" width="6.125" style="10" customWidth="1"/>
    <col min="7926" max="7926" width="5.5" style="10" customWidth="1"/>
    <col min="7927" max="7927" width="6.125" style="10" customWidth="1"/>
    <col min="7928" max="7928" width="6.375" style="10" customWidth="1"/>
    <col min="7929" max="7929" width="8" style="10" bestFit="1" customWidth="1"/>
    <col min="7930" max="7930" width="14.5" style="10" bestFit="1" customWidth="1"/>
    <col min="7931" max="7931" width="12.125" style="10" customWidth="1"/>
    <col min="7932" max="7936" width="13.875" style="10"/>
    <col min="7937" max="7937" width="5.75" style="10" customWidth="1"/>
    <col min="7938" max="7938" width="9.75" style="10" bestFit="1" customWidth="1"/>
    <col min="7939" max="7946" width="7.625" style="10" customWidth="1"/>
    <col min="7947" max="7947" width="7.5" style="10" customWidth="1"/>
    <col min="7948" max="7949" width="7.625" style="10" customWidth="1"/>
    <col min="7950" max="7950" width="13.625" style="10" customWidth="1"/>
    <col min="7951" max="7951" width="9" style="10" customWidth="1"/>
    <col min="7952" max="7953" width="12.75" style="10" customWidth="1"/>
    <col min="7954" max="7954" width="11.875" style="10" customWidth="1"/>
    <col min="7955" max="8177" width="9" style="10" customWidth="1"/>
    <col min="8178" max="8178" width="3.875" style="10" customWidth="1"/>
    <col min="8179" max="8179" width="2.875" style="10" customWidth="1"/>
    <col min="8180" max="8180" width="8" style="10" bestFit="1" customWidth="1"/>
    <col min="8181" max="8181" width="6.125" style="10" customWidth="1"/>
    <col min="8182" max="8182" width="5.5" style="10" customWidth="1"/>
    <col min="8183" max="8183" width="6.125" style="10" customWidth="1"/>
    <col min="8184" max="8184" width="6.375" style="10" customWidth="1"/>
    <col min="8185" max="8185" width="8" style="10" bestFit="1" customWidth="1"/>
    <col min="8186" max="8186" width="14.5" style="10" bestFit="1" customWidth="1"/>
    <col min="8187" max="8187" width="12.125" style="10" customWidth="1"/>
    <col min="8188" max="8192" width="13.875" style="10"/>
    <col min="8193" max="8193" width="5.75" style="10" customWidth="1"/>
    <col min="8194" max="8194" width="9.75" style="10" bestFit="1" customWidth="1"/>
    <col min="8195" max="8202" width="7.625" style="10" customWidth="1"/>
    <col min="8203" max="8203" width="7.5" style="10" customWidth="1"/>
    <col min="8204" max="8205" width="7.625" style="10" customWidth="1"/>
    <col min="8206" max="8206" width="13.625" style="10" customWidth="1"/>
    <col min="8207" max="8207" width="9" style="10" customWidth="1"/>
    <col min="8208" max="8209" width="12.75" style="10" customWidth="1"/>
    <col min="8210" max="8210" width="11.875" style="10" customWidth="1"/>
    <col min="8211" max="8433" width="9" style="10" customWidth="1"/>
    <col min="8434" max="8434" width="3.875" style="10" customWidth="1"/>
    <col min="8435" max="8435" width="2.875" style="10" customWidth="1"/>
    <col min="8436" max="8436" width="8" style="10" bestFit="1" customWidth="1"/>
    <col min="8437" max="8437" width="6.125" style="10" customWidth="1"/>
    <col min="8438" max="8438" width="5.5" style="10" customWidth="1"/>
    <col min="8439" max="8439" width="6.125" style="10" customWidth="1"/>
    <col min="8440" max="8440" width="6.375" style="10" customWidth="1"/>
    <col min="8441" max="8441" width="8" style="10" bestFit="1" customWidth="1"/>
    <col min="8442" max="8442" width="14.5" style="10" bestFit="1" customWidth="1"/>
    <col min="8443" max="8443" width="12.125" style="10" customWidth="1"/>
    <col min="8444" max="8448" width="13.875" style="10"/>
    <col min="8449" max="8449" width="5.75" style="10" customWidth="1"/>
    <col min="8450" max="8450" width="9.75" style="10" bestFit="1" customWidth="1"/>
    <col min="8451" max="8458" width="7.625" style="10" customWidth="1"/>
    <col min="8459" max="8459" width="7.5" style="10" customWidth="1"/>
    <col min="8460" max="8461" width="7.625" style="10" customWidth="1"/>
    <col min="8462" max="8462" width="13.625" style="10" customWidth="1"/>
    <col min="8463" max="8463" width="9" style="10" customWidth="1"/>
    <col min="8464" max="8465" width="12.75" style="10" customWidth="1"/>
    <col min="8466" max="8466" width="11.875" style="10" customWidth="1"/>
    <col min="8467" max="8689" width="9" style="10" customWidth="1"/>
    <col min="8690" max="8690" width="3.875" style="10" customWidth="1"/>
    <col min="8691" max="8691" width="2.875" style="10" customWidth="1"/>
    <col min="8692" max="8692" width="8" style="10" bestFit="1" customWidth="1"/>
    <col min="8693" max="8693" width="6.125" style="10" customWidth="1"/>
    <col min="8694" max="8694" width="5.5" style="10" customWidth="1"/>
    <col min="8695" max="8695" width="6.125" style="10" customWidth="1"/>
    <col min="8696" max="8696" width="6.375" style="10" customWidth="1"/>
    <col min="8697" max="8697" width="8" style="10" bestFit="1" customWidth="1"/>
    <col min="8698" max="8698" width="14.5" style="10" bestFit="1" customWidth="1"/>
    <col min="8699" max="8699" width="12.125" style="10" customWidth="1"/>
    <col min="8700" max="8704" width="13.875" style="10"/>
    <col min="8705" max="8705" width="5.75" style="10" customWidth="1"/>
    <col min="8706" max="8706" width="9.75" style="10" bestFit="1" customWidth="1"/>
    <col min="8707" max="8714" width="7.625" style="10" customWidth="1"/>
    <col min="8715" max="8715" width="7.5" style="10" customWidth="1"/>
    <col min="8716" max="8717" width="7.625" style="10" customWidth="1"/>
    <col min="8718" max="8718" width="13.625" style="10" customWidth="1"/>
    <col min="8719" max="8719" width="9" style="10" customWidth="1"/>
    <col min="8720" max="8721" width="12.75" style="10" customWidth="1"/>
    <col min="8722" max="8722" width="11.875" style="10" customWidth="1"/>
    <col min="8723" max="8945" width="9" style="10" customWidth="1"/>
    <col min="8946" max="8946" width="3.875" style="10" customWidth="1"/>
    <col min="8947" max="8947" width="2.875" style="10" customWidth="1"/>
    <col min="8948" max="8948" width="8" style="10" bestFit="1" customWidth="1"/>
    <col min="8949" max="8949" width="6.125" style="10" customWidth="1"/>
    <col min="8950" max="8950" width="5.5" style="10" customWidth="1"/>
    <col min="8951" max="8951" width="6.125" style="10" customWidth="1"/>
    <col min="8952" max="8952" width="6.375" style="10" customWidth="1"/>
    <col min="8953" max="8953" width="8" style="10" bestFit="1" customWidth="1"/>
    <col min="8954" max="8954" width="14.5" style="10" bestFit="1" customWidth="1"/>
    <col min="8955" max="8955" width="12.125" style="10" customWidth="1"/>
    <col min="8956" max="8960" width="13.875" style="10"/>
    <col min="8961" max="8961" width="5.75" style="10" customWidth="1"/>
    <col min="8962" max="8962" width="9.75" style="10" bestFit="1" customWidth="1"/>
    <col min="8963" max="8970" width="7.625" style="10" customWidth="1"/>
    <col min="8971" max="8971" width="7.5" style="10" customWidth="1"/>
    <col min="8972" max="8973" width="7.625" style="10" customWidth="1"/>
    <col min="8974" max="8974" width="13.625" style="10" customWidth="1"/>
    <col min="8975" max="8975" width="9" style="10" customWidth="1"/>
    <col min="8976" max="8977" width="12.75" style="10" customWidth="1"/>
    <col min="8978" max="8978" width="11.875" style="10" customWidth="1"/>
    <col min="8979" max="9201" width="9" style="10" customWidth="1"/>
    <col min="9202" max="9202" width="3.875" style="10" customWidth="1"/>
    <col min="9203" max="9203" width="2.875" style="10" customWidth="1"/>
    <col min="9204" max="9204" width="8" style="10" bestFit="1" customWidth="1"/>
    <col min="9205" max="9205" width="6.125" style="10" customWidth="1"/>
    <col min="9206" max="9206" width="5.5" style="10" customWidth="1"/>
    <col min="9207" max="9207" width="6.125" style="10" customWidth="1"/>
    <col min="9208" max="9208" width="6.375" style="10" customWidth="1"/>
    <col min="9209" max="9209" width="8" style="10" bestFit="1" customWidth="1"/>
    <col min="9210" max="9210" width="14.5" style="10" bestFit="1" customWidth="1"/>
    <col min="9211" max="9211" width="12.125" style="10" customWidth="1"/>
    <col min="9212" max="9216" width="13.875" style="10"/>
    <col min="9217" max="9217" width="5.75" style="10" customWidth="1"/>
    <col min="9218" max="9218" width="9.75" style="10" bestFit="1" customWidth="1"/>
    <col min="9219" max="9226" width="7.625" style="10" customWidth="1"/>
    <col min="9227" max="9227" width="7.5" style="10" customWidth="1"/>
    <col min="9228" max="9229" width="7.625" style="10" customWidth="1"/>
    <col min="9230" max="9230" width="13.625" style="10" customWidth="1"/>
    <col min="9231" max="9231" width="9" style="10" customWidth="1"/>
    <col min="9232" max="9233" width="12.75" style="10" customWidth="1"/>
    <col min="9234" max="9234" width="11.875" style="10" customWidth="1"/>
    <col min="9235" max="9457" width="9" style="10" customWidth="1"/>
    <col min="9458" max="9458" width="3.875" style="10" customWidth="1"/>
    <col min="9459" max="9459" width="2.875" style="10" customWidth="1"/>
    <col min="9460" max="9460" width="8" style="10" bestFit="1" customWidth="1"/>
    <col min="9461" max="9461" width="6.125" style="10" customWidth="1"/>
    <col min="9462" max="9462" width="5.5" style="10" customWidth="1"/>
    <col min="9463" max="9463" width="6.125" style="10" customWidth="1"/>
    <col min="9464" max="9464" width="6.375" style="10" customWidth="1"/>
    <col min="9465" max="9465" width="8" style="10" bestFit="1" customWidth="1"/>
    <col min="9466" max="9466" width="14.5" style="10" bestFit="1" customWidth="1"/>
    <col min="9467" max="9467" width="12.125" style="10" customWidth="1"/>
    <col min="9468" max="9472" width="13.875" style="10"/>
    <col min="9473" max="9473" width="5.75" style="10" customWidth="1"/>
    <col min="9474" max="9474" width="9.75" style="10" bestFit="1" customWidth="1"/>
    <col min="9475" max="9482" width="7.625" style="10" customWidth="1"/>
    <col min="9483" max="9483" width="7.5" style="10" customWidth="1"/>
    <col min="9484" max="9485" width="7.625" style="10" customWidth="1"/>
    <col min="9486" max="9486" width="13.625" style="10" customWidth="1"/>
    <col min="9487" max="9487" width="9" style="10" customWidth="1"/>
    <col min="9488" max="9489" width="12.75" style="10" customWidth="1"/>
    <col min="9490" max="9490" width="11.875" style="10" customWidth="1"/>
    <col min="9491" max="9713" width="9" style="10" customWidth="1"/>
    <col min="9714" max="9714" width="3.875" style="10" customWidth="1"/>
    <col min="9715" max="9715" width="2.875" style="10" customWidth="1"/>
    <col min="9716" max="9716" width="8" style="10" bestFit="1" customWidth="1"/>
    <col min="9717" max="9717" width="6.125" style="10" customWidth="1"/>
    <col min="9718" max="9718" width="5.5" style="10" customWidth="1"/>
    <col min="9719" max="9719" width="6.125" style="10" customWidth="1"/>
    <col min="9720" max="9720" width="6.375" style="10" customWidth="1"/>
    <col min="9721" max="9721" width="8" style="10" bestFit="1" customWidth="1"/>
    <col min="9722" max="9722" width="14.5" style="10" bestFit="1" customWidth="1"/>
    <col min="9723" max="9723" width="12.125" style="10" customWidth="1"/>
    <col min="9724" max="9728" width="13.875" style="10"/>
    <col min="9729" max="9729" width="5.75" style="10" customWidth="1"/>
    <col min="9730" max="9730" width="9.75" style="10" bestFit="1" customWidth="1"/>
    <col min="9731" max="9738" width="7.625" style="10" customWidth="1"/>
    <col min="9739" max="9739" width="7.5" style="10" customWidth="1"/>
    <col min="9740" max="9741" width="7.625" style="10" customWidth="1"/>
    <col min="9742" max="9742" width="13.625" style="10" customWidth="1"/>
    <col min="9743" max="9743" width="9" style="10" customWidth="1"/>
    <col min="9744" max="9745" width="12.75" style="10" customWidth="1"/>
    <col min="9746" max="9746" width="11.875" style="10" customWidth="1"/>
    <col min="9747" max="9969" width="9" style="10" customWidth="1"/>
    <col min="9970" max="9970" width="3.875" style="10" customWidth="1"/>
    <col min="9971" max="9971" width="2.875" style="10" customWidth="1"/>
    <col min="9972" max="9972" width="8" style="10" bestFit="1" customWidth="1"/>
    <col min="9973" max="9973" width="6.125" style="10" customWidth="1"/>
    <col min="9974" max="9974" width="5.5" style="10" customWidth="1"/>
    <col min="9975" max="9975" width="6.125" style="10" customWidth="1"/>
    <col min="9976" max="9976" width="6.375" style="10" customWidth="1"/>
    <col min="9977" max="9977" width="8" style="10" bestFit="1" customWidth="1"/>
    <col min="9978" max="9978" width="14.5" style="10" bestFit="1" customWidth="1"/>
    <col min="9979" max="9979" width="12.125" style="10" customWidth="1"/>
    <col min="9980" max="9984" width="13.875" style="10"/>
    <col min="9985" max="9985" width="5.75" style="10" customWidth="1"/>
    <col min="9986" max="9986" width="9.75" style="10" bestFit="1" customWidth="1"/>
    <col min="9987" max="9994" width="7.625" style="10" customWidth="1"/>
    <col min="9995" max="9995" width="7.5" style="10" customWidth="1"/>
    <col min="9996" max="9997" width="7.625" style="10" customWidth="1"/>
    <col min="9998" max="9998" width="13.625" style="10" customWidth="1"/>
    <col min="9999" max="9999" width="9" style="10" customWidth="1"/>
    <col min="10000" max="10001" width="12.75" style="10" customWidth="1"/>
    <col min="10002" max="10002" width="11.875" style="10" customWidth="1"/>
    <col min="10003" max="10225" width="9" style="10" customWidth="1"/>
    <col min="10226" max="10226" width="3.875" style="10" customWidth="1"/>
    <col min="10227" max="10227" width="2.875" style="10" customWidth="1"/>
    <col min="10228" max="10228" width="8" style="10" bestFit="1" customWidth="1"/>
    <col min="10229" max="10229" width="6.125" style="10" customWidth="1"/>
    <col min="10230" max="10230" width="5.5" style="10" customWidth="1"/>
    <col min="10231" max="10231" width="6.125" style="10" customWidth="1"/>
    <col min="10232" max="10232" width="6.375" style="10" customWidth="1"/>
    <col min="10233" max="10233" width="8" style="10" bestFit="1" customWidth="1"/>
    <col min="10234" max="10234" width="14.5" style="10" bestFit="1" customWidth="1"/>
    <col min="10235" max="10235" width="12.125" style="10" customWidth="1"/>
    <col min="10236" max="10240" width="13.875" style="10"/>
    <col min="10241" max="10241" width="5.75" style="10" customWidth="1"/>
    <col min="10242" max="10242" width="9.75" style="10" bestFit="1" customWidth="1"/>
    <col min="10243" max="10250" width="7.625" style="10" customWidth="1"/>
    <col min="10251" max="10251" width="7.5" style="10" customWidth="1"/>
    <col min="10252" max="10253" width="7.625" style="10" customWidth="1"/>
    <col min="10254" max="10254" width="13.625" style="10" customWidth="1"/>
    <col min="10255" max="10255" width="9" style="10" customWidth="1"/>
    <col min="10256" max="10257" width="12.75" style="10" customWidth="1"/>
    <col min="10258" max="10258" width="11.875" style="10" customWidth="1"/>
    <col min="10259" max="10481" width="9" style="10" customWidth="1"/>
    <col min="10482" max="10482" width="3.875" style="10" customWidth="1"/>
    <col min="10483" max="10483" width="2.875" style="10" customWidth="1"/>
    <col min="10484" max="10484" width="8" style="10" bestFit="1" customWidth="1"/>
    <col min="10485" max="10485" width="6.125" style="10" customWidth="1"/>
    <col min="10486" max="10486" width="5.5" style="10" customWidth="1"/>
    <col min="10487" max="10487" width="6.125" style="10" customWidth="1"/>
    <col min="10488" max="10488" width="6.375" style="10" customWidth="1"/>
    <col min="10489" max="10489" width="8" style="10" bestFit="1" customWidth="1"/>
    <col min="10490" max="10490" width="14.5" style="10" bestFit="1" customWidth="1"/>
    <col min="10491" max="10491" width="12.125" style="10" customWidth="1"/>
    <col min="10492" max="10496" width="13.875" style="10"/>
    <col min="10497" max="10497" width="5.75" style="10" customWidth="1"/>
    <col min="10498" max="10498" width="9.75" style="10" bestFit="1" customWidth="1"/>
    <col min="10499" max="10506" width="7.625" style="10" customWidth="1"/>
    <col min="10507" max="10507" width="7.5" style="10" customWidth="1"/>
    <col min="10508" max="10509" width="7.625" style="10" customWidth="1"/>
    <col min="10510" max="10510" width="13.625" style="10" customWidth="1"/>
    <col min="10511" max="10511" width="9" style="10" customWidth="1"/>
    <col min="10512" max="10513" width="12.75" style="10" customWidth="1"/>
    <col min="10514" max="10514" width="11.875" style="10" customWidth="1"/>
    <col min="10515" max="10737" width="9" style="10" customWidth="1"/>
    <col min="10738" max="10738" width="3.875" style="10" customWidth="1"/>
    <col min="10739" max="10739" width="2.875" style="10" customWidth="1"/>
    <col min="10740" max="10740" width="8" style="10" bestFit="1" customWidth="1"/>
    <col min="10741" max="10741" width="6.125" style="10" customWidth="1"/>
    <col min="10742" max="10742" width="5.5" style="10" customWidth="1"/>
    <col min="10743" max="10743" width="6.125" style="10" customWidth="1"/>
    <col min="10744" max="10744" width="6.375" style="10" customWidth="1"/>
    <col min="10745" max="10745" width="8" style="10" bestFit="1" customWidth="1"/>
    <col min="10746" max="10746" width="14.5" style="10" bestFit="1" customWidth="1"/>
    <col min="10747" max="10747" width="12.125" style="10" customWidth="1"/>
    <col min="10748" max="10752" width="13.875" style="10"/>
    <col min="10753" max="10753" width="5.75" style="10" customWidth="1"/>
    <col min="10754" max="10754" width="9.75" style="10" bestFit="1" customWidth="1"/>
    <col min="10755" max="10762" width="7.625" style="10" customWidth="1"/>
    <col min="10763" max="10763" width="7.5" style="10" customWidth="1"/>
    <col min="10764" max="10765" width="7.625" style="10" customWidth="1"/>
    <col min="10766" max="10766" width="13.625" style="10" customWidth="1"/>
    <col min="10767" max="10767" width="9" style="10" customWidth="1"/>
    <col min="10768" max="10769" width="12.75" style="10" customWidth="1"/>
    <col min="10770" max="10770" width="11.875" style="10" customWidth="1"/>
    <col min="10771" max="10993" width="9" style="10" customWidth="1"/>
    <col min="10994" max="10994" width="3.875" style="10" customWidth="1"/>
    <col min="10995" max="10995" width="2.875" style="10" customWidth="1"/>
    <col min="10996" max="10996" width="8" style="10" bestFit="1" customWidth="1"/>
    <col min="10997" max="10997" width="6.125" style="10" customWidth="1"/>
    <col min="10998" max="10998" width="5.5" style="10" customWidth="1"/>
    <col min="10999" max="10999" width="6.125" style="10" customWidth="1"/>
    <col min="11000" max="11000" width="6.375" style="10" customWidth="1"/>
    <col min="11001" max="11001" width="8" style="10" bestFit="1" customWidth="1"/>
    <col min="11002" max="11002" width="14.5" style="10" bestFit="1" customWidth="1"/>
    <col min="11003" max="11003" width="12.125" style="10" customWidth="1"/>
    <col min="11004" max="11008" width="13.875" style="10"/>
    <col min="11009" max="11009" width="5.75" style="10" customWidth="1"/>
    <col min="11010" max="11010" width="9.75" style="10" bestFit="1" customWidth="1"/>
    <col min="11011" max="11018" width="7.625" style="10" customWidth="1"/>
    <col min="11019" max="11019" width="7.5" style="10" customWidth="1"/>
    <col min="11020" max="11021" width="7.625" style="10" customWidth="1"/>
    <col min="11022" max="11022" width="13.625" style="10" customWidth="1"/>
    <col min="11023" max="11023" width="9" style="10" customWidth="1"/>
    <col min="11024" max="11025" width="12.75" style="10" customWidth="1"/>
    <col min="11026" max="11026" width="11.875" style="10" customWidth="1"/>
    <col min="11027" max="11249" width="9" style="10" customWidth="1"/>
    <col min="11250" max="11250" width="3.875" style="10" customWidth="1"/>
    <col min="11251" max="11251" width="2.875" style="10" customWidth="1"/>
    <col min="11252" max="11252" width="8" style="10" bestFit="1" customWidth="1"/>
    <col min="11253" max="11253" width="6.125" style="10" customWidth="1"/>
    <col min="11254" max="11254" width="5.5" style="10" customWidth="1"/>
    <col min="11255" max="11255" width="6.125" style="10" customWidth="1"/>
    <col min="11256" max="11256" width="6.375" style="10" customWidth="1"/>
    <col min="11257" max="11257" width="8" style="10" bestFit="1" customWidth="1"/>
    <col min="11258" max="11258" width="14.5" style="10" bestFit="1" customWidth="1"/>
    <col min="11259" max="11259" width="12.125" style="10" customWidth="1"/>
    <col min="11260" max="11264" width="13.875" style="10"/>
    <col min="11265" max="11265" width="5.75" style="10" customWidth="1"/>
    <col min="11266" max="11266" width="9.75" style="10" bestFit="1" customWidth="1"/>
    <col min="11267" max="11274" width="7.625" style="10" customWidth="1"/>
    <col min="11275" max="11275" width="7.5" style="10" customWidth="1"/>
    <col min="11276" max="11277" width="7.625" style="10" customWidth="1"/>
    <col min="11278" max="11278" width="13.625" style="10" customWidth="1"/>
    <col min="11279" max="11279" width="9" style="10" customWidth="1"/>
    <col min="11280" max="11281" width="12.75" style="10" customWidth="1"/>
    <col min="11282" max="11282" width="11.875" style="10" customWidth="1"/>
    <col min="11283" max="11505" width="9" style="10" customWidth="1"/>
    <col min="11506" max="11506" width="3.875" style="10" customWidth="1"/>
    <col min="11507" max="11507" width="2.875" style="10" customWidth="1"/>
    <col min="11508" max="11508" width="8" style="10" bestFit="1" customWidth="1"/>
    <col min="11509" max="11509" width="6.125" style="10" customWidth="1"/>
    <col min="11510" max="11510" width="5.5" style="10" customWidth="1"/>
    <col min="11511" max="11511" width="6.125" style="10" customWidth="1"/>
    <col min="11512" max="11512" width="6.375" style="10" customWidth="1"/>
    <col min="11513" max="11513" width="8" style="10" bestFit="1" customWidth="1"/>
    <col min="11514" max="11514" width="14.5" style="10" bestFit="1" customWidth="1"/>
    <col min="11515" max="11515" width="12.125" style="10" customWidth="1"/>
    <col min="11516" max="11520" width="13.875" style="10"/>
    <col min="11521" max="11521" width="5.75" style="10" customWidth="1"/>
    <col min="11522" max="11522" width="9.75" style="10" bestFit="1" customWidth="1"/>
    <col min="11523" max="11530" width="7.625" style="10" customWidth="1"/>
    <col min="11531" max="11531" width="7.5" style="10" customWidth="1"/>
    <col min="11532" max="11533" width="7.625" style="10" customWidth="1"/>
    <col min="11534" max="11534" width="13.625" style="10" customWidth="1"/>
    <col min="11535" max="11535" width="9" style="10" customWidth="1"/>
    <col min="11536" max="11537" width="12.75" style="10" customWidth="1"/>
    <col min="11538" max="11538" width="11.875" style="10" customWidth="1"/>
    <col min="11539" max="11761" width="9" style="10" customWidth="1"/>
    <col min="11762" max="11762" width="3.875" style="10" customWidth="1"/>
    <col min="11763" max="11763" width="2.875" style="10" customWidth="1"/>
    <col min="11764" max="11764" width="8" style="10" bestFit="1" customWidth="1"/>
    <col min="11765" max="11765" width="6.125" style="10" customWidth="1"/>
    <col min="11766" max="11766" width="5.5" style="10" customWidth="1"/>
    <col min="11767" max="11767" width="6.125" style="10" customWidth="1"/>
    <col min="11768" max="11768" width="6.375" style="10" customWidth="1"/>
    <col min="11769" max="11769" width="8" style="10" bestFit="1" customWidth="1"/>
    <col min="11770" max="11770" width="14.5" style="10" bestFit="1" customWidth="1"/>
    <col min="11771" max="11771" width="12.125" style="10" customWidth="1"/>
    <col min="11772" max="11776" width="13.875" style="10"/>
    <col min="11777" max="11777" width="5.75" style="10" customWidth="1"/>
    <col min="11778" max="11778" width="9.75" style="10" bestFit="1" customWidth="1"/>
    <col min="11779" max="11786" width="7.625" style="10" customWidth="1"/>
    <col min="11787" max="11787" width="7.5" style="10" customWidth="1"/>
    <col min="11788" max="11789" width="7.625" style="10" customWidth="1"/>
    <col min="11790" max="11790" width="13.625" style="10" customWidth="1"/>
    <col min="11791" max="11791" width="9" style="10" customWidth="1"/>
    <col min="11792" max="11793" width="12.75" style="10" customWidth="1"/>
    <col min="11794" max="11794" width="11.875" style="10" customWidth="1"/>
    <col min="11795" max="12017" width="9" style="10" customWidth="1"/>
    <col min="12018" max="12018" width="3.875" style="10" customWidth="1"/>
    <col min="12019" max="12019" width="2.875" style="10" customWidth="1"/>
    <col min="12020" max="12020" width="8" style="10" bestFit="1" customWidth="1"/>
    <col min="12021" max="12021" width="6.125" style="10" customWidth="1"/>
    <col min="12022" max="12022" width="5.5" style="10" customWidth="1"/>
    <col min="12023" max="12023" width="6.125" style="10" customWidth="1"/>
    <col min="12024" max="12024" width="6.375" style="10" customWidth="1"/>
    <col min="12025" max="12025" width="8" style="10" bestFit="1" customWidth="1"/>
    <col min="12026" max="12026" width="14.5" style="10" bestFit="1" customWidth="1"/>
    <col min="12027" max="12027" width="12.125" style="10" customWidth="1"/>
    <col min="12028" max="12032" width="13.875" style="10"/>
    <col min="12033" max="12033" width="5.75" style="10" customWidth="1"/>
    <col min="12034" max="12034" width="9.75" style="10" bestFit="1" customWidth="1"/>
    <col min="12035" max="12042" width="7.625" style="10" customWidth="1"/>
    <col min="12043" max="12043" width="7.5" style="10" customWidth="1"/>
    <col min="12044" max="12045" width="7.625" style="10" customWidth="1"/>
    <col min="12046" max="12046" width="13.625" style="10" customWidth="1"/>
    <col min="12047" max="12047" width="9" style="10" customWidth="1"/>
    <col min="12048" max="12049" width="12.75" style="10" customWidth="1"/>
    <col min="12050" max="12050" width="11.875" style="10" customWidth="1"/>
    <col min="12051" max="12273" width="9" style="10" customWidth="1"/>
    <col min="12274" max="12274" width="3.875" style="10" customWidth="1"/>
    <col min="12275" max="12275" width="2.875" style="10" customWidth="1"/>
    <col min="12276" max="12276" width="8" style="10" bestFit="1" customWidth="1"/>
    <col min="12277" max="12277" width="6.125" style="10" customWidth="1"/>
    <col min="12278" max="12278" width="5.5" style="10" customWidth="1"/>
    <col min="12279" max="12279" width="6.125" style="10" customWidth="1"/>
    <col min="12280" max="12280" width="6.375" style="10" customWidth="1"/>
    <col min="12281" max="12281" width="8" style="10" bestFit="1" customWidth="1"/>
    <col min="12282" max="12282" width="14.5" style="10" bestFit="1" customWidth="1"/>
    <col min="12283" max="12283" width="12.125" style="10" customWidth="1"/>
    <col min="12284" max="12288" width="13.875" style="10"/>
    <col min="12289" max="12289" width="5.75" style="10" customWidth="1"/>
    <col min="12290" max="12290" width="9.75" style="10" bestFit="1" customWidth="1"/>
    <col min="12291" max="12298" width="7.625" style="10" customWidth="1"/>
    <col min="12299" max="12299" width="7.5" style="10" customWidth="1"/>
    <col min="12300" max="12301" width="7.625" style="10" customWidth="1"/>
    <col min="12302" max="12302" width="13.625" style="10" customWidth="1"/>
    <col min="12303" max="12303" width="9" style="10" customWidth="1"/>
    <col min="12304" max="12305" width="12.75" style="10" customWidth="1"/>
    <col min="12306" max="12306" width="11.875" style="10" customWidth="1"/>
    <col min="12307" max="12529" width="9" style="10" customWidth="1"/>
    <col min="12530" max="12530" width="3.875" style="10" customWidth="1"/>
    <col min="12531" max="12531" width="2.875" style="10" customWidth="1"/>
    <col min="12532" max="12532" width="8" style="10" bestFit="1" customWidth="1"/>
    <col min="12533" max="12533" width="6.125" style="10" customWidth="1"/>
    <col min="12534" max="12534" width="5.5" style="10" customWidth="1"/>
    <col min="12535" max="12535" width="6.125" style="10" customWidth="1"/>
    <col min="12536" max="12536" width="6.375" style="10" customWidth="1"/>
    <col min="12537" max="12537" width="8" style="10" bestFit="1" customWidth="1"/>
    <col min="12538" max="12538" width="14.5" style="10" bestFit="1" customWidth="1"/>
    <col min="12539" max="12539" width="12.125" style="10" customWidth="1"/>
    <col min="12540" max="12544" width="13.875" style="10"/>
    <col min="12545" max="12545" width="5.75" style="10" customWidth="1"/>
    <col min="12546" max="12546" width="9.75" style="10" bestFit="1" customWidth="1"/>
    <col min="12547" max="12554" width="7.625" style="10" customWidth="1"/>
    <col min="12555" max="12555" width="7.5" style="10" customWidth="1"/>
    <col min="12556" max="12557" width="7.625" style="10" customWidth="1"/>
    <col min="12558" max="12558" width="13.625" style="10" customWidth="1"/>
    <col min="12559" max="12559" width="9" style="10" customWidth="1"/>
    <col min="12560" max="12561" width="12.75" style="10" customWidth="1"/>
    <col min="12562" max="12562" width="11.875" style="10" customWidth="1"/>
    <col min="12563" max="12785" width="9" style="10" customWidth="1"/>
    <col min="12786" max="12786" width="3.875" style="10" customWidth="1"/>
    <col min="12787" max="12787" width="2.875" style="10" customWidth="1"/>
    <col min="12788" max="12788" width="8" style="10" bestFit="1" customWidth="1"/>
    <col min="12789" max="12789" width="6.125" style="10" customWidth="1"/>
    <col min="12790" max="12790" width="5.5" style="10" customWidth="1"/>
    <col min="12791" max="12791" width="6.125" style="10" customWidth="1"/>
    <col min="12792" max="12792" width="6.375" style="10" customWidth="1"/>
    <col min="12793" max="12793" width="8" style="10" bestFit="1" customWidth="1"/>
    <col min="12794" max="12794" width="14.5" style="10" bestFit="1" customWidth="1"/>
    <col min="12795" max="12795" width="12.125" style="10" customWidth="1"/>
    <col min="12796" max="12800" width="13.875" style="10"/>
    <col min="12801" max="12801" width="5.75" style="10" customWidth="1"/>
    <col min="12802" max="12802" width="9.75" style="10" bestFit="1" customWidth="1"/>
    <col min="12803" max="12810" width="7.625" style="10" customWidth="1"/>
    <col min="12811" max="12811" width="7.5" style="10" customWidth="1"/>
    <col min="12812" max="12813" width="7.625" style="10" customWidth="1"/>
    <col min="12814" max="12814" width="13.625" style="10" customWidth="1"/>
    <col min="12815" max="12815" width="9" style="10" customWidth="1"/>
    <col min="12816" max="12817" width="12.75" style="10" customWidth="1"/>
    <col min="12818" max="12818" width="11.875" style="10" customWidth="1"/>
    <col min="12819" max="13041" width="9" style="10" customWidth="1"/>
    <col min="13042" max="13042" width="3.875" style="10" customWidth="1"/>
    <col min="13043" max="13043" width="2.875" style="10" customWidth="1"/>
    <col min="13044" max="13044" width="8" style="10" bestFit="1" customWidth="1"/>
    <col min="13045" max="13045" width="6.125" style="10" customWidth="1"/>
    <col min="13046" max="13046" width="5.5" style="10" customWidth="1"/>
    <col min="13047" max="13047" width="6.125" style="10" customWidth="1"/>
    <col min="13048" max="13048" width="6.375" style="10" customWidth="1"/>
    <col min="13049" max="13049" width="8" style="10" bestFit="1" customWidth="1"/>
    <col min="13050" max="13050" width="14.5" style="10" bestFit="1" customWidth="1"/>
    <col min="13051" max="13051" width="12.125" style="10" customWidth="1"/>
    <col min="13052" max="13056" width="13.875" style="10"/>
    <col min="13057" max="13057" width="5.75" style="10" customWidth="1"/>
    <col min="13058" max="13058" width="9.75" style="10" bestFit="1" customWidth="1"/>
    <col min="13059" max="13066" width="7.625" style="10" customWidth="1"/>
    <col min="13067" max="13067" width="7.5" style="10" customWidth="1"/>
    <col min="13068" max="13069" width="7.625" style="10" customWidth="1"/>
    <col min="13070" max="13070" width="13.625" style="10" customWidth="1"/>
    <col min="13071" max="13071" width="9" style="10" customWidth="1"/>
    <col min="13072" max="13073" width="12.75" style="10" customWidth="1"/>
    <col min="13074" max="13074" width="11.875" style="10" customWidth="1"/>
    <col min="13075" max="13297" width="9" style="10" customWidth="1"/>
    <col min="13298" max="13298" width="3.875" style="10" customWidth="1"/>
    <col min="13299" max="13299" width="2.875" style="10" customWidth="1"/>
    <col min="13300" max="13300" width="8" style="10" bestFit="1" customWidth="1"/>
    <col min="13301" max="13301" width="6.125" style="10" customWidth="1"/>
    <col min="13302" max="13302" width="5.5" style="10" customWidth="1"/>
    <col min="13303" max="13303" width="6.125" style="10" customWidth="1"/>
    <col min="13304" max="13304" width="6.375" style="10" customWidth="1"/>
    <col min="13305" max="13305" width="8" style="10" bestFit="1" customWidth="1"/>
    <col min="13306" max="13306" width="14.5" style="10" bestFit="1" customWidth="1"/>
    <col min="13307" max="13307" width="12.125" style="10" customWidth="1"/>
    <col min="13308" max="13312" width="13.875" style="10"/>
    <col min="13313" max="13313" width="5.75" style="10" customWidth="1"/>
    <col min="13314" max="13314" width="9.75" style="10" bestFit="1" customWidth="1"/>
    <col min="13315" max="13322" width="7.625" style="10" customWidth="1"/>
    <col min="13323" max="13323" width="7.5" style="10" customWidth="1"/>
    <col min="13324" max="13325" width="7.625" style="10" customWidth="1"/>
    <col min="13326" max="13326" width="13.625" style="10" customWidth="1"/>
    <col min="13327" max="13327" width="9" style="10" customWidth="1"/>
    <col min="13328" max="13329" width="12.75" style="10" customWidth="1"/>
    <col min="13330" max="13330" width="11.875" style="10" customWidth="1"/>
    <col min="13331" max="13553" width="9" style="10" customWidth="1"/>
    <col min="13554" max="13554" width="3.875" style="10" customWidth="1"/>
    <col min="13555" max="13555" width="2.875" style="10" customWidth="1"/>
    <col min="13556" max="13556" width="8" style="10" bestFit="1" customWidth="1"/>
    <col min="13557" max="13557" width="6.125" style="10" customWidth="1"/>
    <col min="13558" max="13558" width="5.5" style="10" customWidth="1"/>
    <col min="13559" max="13559" width="6.125" style="10" customWidth="1"/>
    <col min="13560" max="13560" width="6.375" style="10" customWidth="1"/>
    <col min="13561" max="13561" width="8" style="10" bestFit="1" customWidth="1"/>
    <col min="13562" max="13562" width="14.5" style="10" bestFit="1" customWidth="1"/>
    <col min="13563" max="13563" width="12.125" style="10" customWidth="1"/>
    <col min="13564" max="13568" width="13.875" style="10"/>
    <col min="13569" max="13569" width="5.75" style="10" customWidth="1"/>
    <col min="13570" max="13570" width="9.75" style="10" bestFit="1" customWidth="1"/>
    <col min="13571" max="13578" width="7.625" style="10" customWidth="1"/>
    <col min="13579" max="13579" width="7.5" style="10" customWidth="1"/>
    <col min="13580" max="13581" width="7.625" style="10" customWidth="1"/>
    <col min="13582" max="13582" width="13.625" style="10" customWidth="1"/>
    <col min="13583" max="13583" width="9" style="10" customWidth="1"/>
    <col min="13584" max="13585" width="12.75" style="10" customWidth="1"/>
    <col min="13586" max="13586" width="11.875" style="10" customWidth="1"/>
    <col min="13587" max="13809" width="9" style="10" customWidth="1"/>
    <col min="13810" max="13810" width="3.875" style="10" customWidth="1"/>
    <col min="13811" max="13811" width="2.875" style="10" customWidth="1"/>
    <col min="13812" max="13812" width="8" style="10" bestFit="1" customWidth="1"/>
    <col min="13813" max="13813" width="6.125" style="10" customWidth="1"/>
    <col min="13814" max="13814" width="5.5" style="10" customWidth="1"/>
    <col min="13815" max="13815" width="6.125" style="10" customWidth="1"/>
    <col min="13816" max="13816" width="6.375" style="10" customWidth="1"/>
    <col min="13817" max="13817" width="8" style="10" bestFit="1" customWidth="1"/>
    <col min="13818" max="13818" width="14.5" style="10" bestFit="1" customWidth="1"/>
    <col min="13819" max="13819" width="12.125" style="10" customWidth="1"/>
    <col min="13820" max="13824" width="13.875" style="10"/>
    <col min="13825" max="13825" width="5.75" style="10" customWidth="1"/>
    <col min="13826" max="13826" width="9.75" style="10" bestFit="1" customWidth="1"/>
    <col min="13827" max="13834" width="7.625" style="10" customWidth="1"/>
    <col min="13835" max="13835" width="7.5" style="10" customWidth="1"/>
    <col min="13836" max="13837" width="7.625" style="10" customWidth="1"/>
    <col min="13838" max="13838" width="13.625" style="10" customWidth="1"/>
    <col min="13839" max="13839" width="9" style="10" customWidth="1"/>
    <col min="13840" max="13841" width="12.75" style="10" customWidth="1"/>
    <col min="13842" max="13842" width="11.875" style="10" customWidth="1"/>
    <col min="13843" max="14065" width="9" style="10" customWidth="1"/>
    <col min="14066" max="14066" width="3.875" style="10" customWidth="1"/>
    <col min="14067" max="14067" width="2.875" style="10" customWidth="1"/>
    <col min="14068" max="14068" width="8" style="10" bestFit="1" customWidth="1"/>
    <col min="14069" max="14069" width="6.125" style="10" customWidth="1"/>
    <col min="14070" max="14070" width="5.5" style="10" customWidth="1"/>
    <col min="14071" max="14071" width="6.125" style="10" customWidth="1"/>
    <col min="14072" max="14072" width="6.375" style="10" customWidth="1"/>
    <col min="14073" max="14073" width="8" style="10" bestFit="1" customWidth="1"/>
    <col min="14074" max="14074" width="14.5" style="10" bestFit="1" customWidth="1"/>
    <col min="14075" max="14075" width="12.125" style="10" customWidth="1"/>
    <col min="14076" max="14080" width="13.875" style="10"/>
    <col min="14081" max="14081" width="5.75" style="10" customWidth="1"/>
    <col min="14082" max="14082" width="9.75" style="10" bestFit="1" customWidth="1"/>
    <col min="14083" max="14090" width="7.625" style="10" customWidth="1"/>
    <col min="14091" max="14091" width="7.5" style="10" customWidth="1"/>
    <col min="14092" max="14093" width="7.625" style="10" customWidth="1"/>
    <col min="14094" max="14094" width="13.625" style="10" customWidth="1"/>
    <col min="14095" max="14095" width="9" style="10" customWidth="1"/>
    <col min="14096" max="14097" width="12.75" style="10" customWidth="1"/>
    <col min="14098" max="14098" width="11.875" style="10" customWidth="1"/>
    <col min="14099" max="14321" width="9" style="10" customWidth="1"/>
    <col min="14322" max="14322" width="3.875" style="10" customWidth="1"/>
    <col min="14323" max="14323" width="2.875" style="10" customWidth="1"/>
    <col min="14324" max="14324" width="8" style="10" bestFit="1" customWidth="1"/>
    <col min="14325" max="14325" width="6.125" style="10" customWidth="1"/>
    <col min="14326" max="14326" width="5.5" style="10" customWidth="1"/>
    <col min="14327" max="14327" width="6.125" style="10" customWidth="1"/>
    <col min="14328" max="14328" width="6.375" style="10" customWidth="1"/>
    <col min="14329" max="14329" width="8" style="10" bestFit="1" customWidth="1"/>
    <col min="14330" max="14330" width="14.5" style="10" bestFit="1" customWidth="1"/>
    <col min="14331" max="14331" width="12.125" style="10" customWidth="1"/>
    <col min="14332" max="14336" width="13.875" style="10"/>
    <col min="14337" max="14337" width="5.75" style="10" customWidth="1"/>
    <col min="14338" max="14338" width="9.75" style="10" bestFit="1" customWidth="1"/>
    <col min="14339" max="14346" width="7.625" style="10" customWidth="1"/>
    <col min="14347" max="14347" width="7.5" style="10" customWidth="1"/>
    <col min="14348" max="14349" width="7.625" style="10" customWidth="1"/>
    <col min="14350" max="14350" width="13.625" style="10" customWidth="1"/>
    <col min="14351" max="14351" width="9" style="10" customWidth="1"/>
    <col min="14352" max="14353" width="12.75" style="10" customWidth="1"/>
    <col min="14354" max="14354" width="11.875" style="10" customWidth="1"/>
    <col min="14355" max="14577" width="9" style="10" customWidth="1"/>
    <col min="14578" max="14578" width="3.875" style="10" customWidth="1"/>
    <col min="14579" max="14579" width="2.875" style="10" customWidth="1"/>
    <col min="14580" max="14580" width="8" style="10" bestFit="1" customWidth="1"/>
    <col min="14581" max="14581" width="6.125" style="10" customWidth="1"/>
    <col min="14582" max="14582" width="5.5" style="10" customWidth="1"/>
    <col min="14583" max="14583" width="6.125" style="10" customWidth="1"/>
    <col min="14584" max="14584" width="6.375" style="10" customWidth="1"/>
    <col min="14585" max="14585" width="8" style="10" bestFit="1" customWidth="1"/>
    <col min="14586" max="14586" width="14.5" style="10" bestFit="1" customWidth="1"/>
    <col min="14587" max="14587" width="12.125" style="10" customWidth="1"/>
    <col min="14588" max="14592" width="13.875" style="10"/>
    <col min="14593" max="14593" width="5.75" style="10" customWidth="1"/>
    <col min="14594" max="14594" width="9.75" style="10" bestFit="1" customWidth="1"/>
    <col min="14595" max="14602" width="7.625" style="10" customWidth="1"/>
    <col min="14603" max="14603" width="7.5" style="10" customWidth="1"/>
    <col min="14604" max="14605" width="7.625" style="10" customWidth="1"/>
    <col min="14606" max="14606" width="13.625" style="10" customWidth="1"/>
    <col min="14607" max="14607" width="9" style="10" customWidth="1"/>
    <col min="14608" max="14609" width="12.75" style="10" customWidth="1"/>
    <col min="14610" max="14610" width="11.875" style="10" customWidth="1"/>
    <col min="14611" max="14833" width="9" style="10" customWidth="1"/>
    <col min="14834" max="14834" width="3.875" style="10" customWidth="1"/>
    <col min="14835" max="14835" width="2.875" style="10" customWidth="1"/>
    <col min="14836" max="14836" width="8" style="10" bestFit="1" customWidth="1"/>
    <col min="14837" max="14837" width="6.125" style="10" customWidth="1"/>
    <col min="14838" max="14838" width="5.5" style="10" customWidth="1"/>
    <col min="14839" max="14839" width="6.125" style="10" customWidth="1"/>
    <col min="14840" max="14840" width="6.375" style="10" customWidth="1"/>
    <col min="14841" max="14841" width="8" style="10" bestFit="1" customWidth="1"/>
    <col min="14842" max="14842" width="14.5" style="10" bestFit="1" customWidth="1"/>
    <col min="14843" max="14843" width="12.125" style="10" customWidth="1"/>
    <col min="14844" max="14848" width="13.875" style="10"/>
    <col min="14849" max="14849" width="5.75" style="10" customWidth="1"/>
    <col min="14850" max="14850" width="9.75" style="10" bestFit="1" customWidth="1"/>
    <col min="14851" max="14858" width="7.625" style="10" customWidth="1"/>
    <col min="14859" max="14859" width="7.5" style="10" customWidth="1"/>
    <col min="14860" max="14861" width="7.625" style="10" customWidth="1"/>
    <col min="14862" max="14862" width="13.625" style="10" customWidth="1"/>
    <col min="14863" max="14863" width="9" style="10" customWidth="1"/>
    <col min="14864" max="14865" width="12.75" style="10" customWidth="1"/>
    <col min="14866" max="14866" width="11.875" style="10" customWidth="1"/>
    <col min="14867" max="15089" width="9" style="10" customWidth="1"/>
    <col min="15090" max="15090" width="3.875" style="10" customWidth="1"/>
    <col min="15091" max="15091" width="2.875" style="10" customWidth="1"/>
    <col min="15092" max="15092" width="8" style="10" bestFit="1" customWidth="1"/>
    <col min="15093" max="15093" width="6.125" style="10" customWidth="1"/>
    <col min="15094" max="15094" width="5.5" style="10" customWidth="1"/>
    <col min="15095" max="15095" width="6.125" style="10" customWidth="1"/>
    <col min="15096" max="15096" width="6.375" style="10" customWidth="1"/>
    <col min="15097" max="15097" width="8" style="10" bestFit="1" customWidth="1"/>
    <col min="15098" max="15098" width="14.5" style="10" bestFit="1" customWidth="1"/>
    <col min="15099" max="15099" width="12.125" style="10" customWidth="1"/>
    <col min="15100" max="15104" width="13.875" style="10"/>
    <col min="15105" max="15105" width="5.75" style="10" customWidth="1"/>
    <col min="15106" max="15106" width="9.75" style="10" bestFit="1" customWidth="1"/>
    <col min="15107" max="15114" width="7.625" style="10" customWidth="1"/>
    <col min="15115" max="15115" width="7.5" style="10" customWidth="1"/>
    <col min="15116" max="15117" width="7.625" style="10" customWidth="1"/>
    <col min="15118" max="15118" width="13.625" style="10" customWidth="1"/>
    <col min="15119" max="15119" width="9" style="10" customWidth="1"/>
    <col min="15120" max="15121" width="12.75" style="10" customWidth="1"/>
    <col min="15122" max="15122" width="11.875" style="10" customWidth="1"/>
    <col min="15123" max="15345" width="9" style="10" customWidth="1"/>
    <col min="15346" max="15346" width="3.875" style="10" customWidth="1"/>
    <col min="15347" max="15347" width="2.875" style="10" customWidth="1"/>
    <col min="15348" max="15348" width="8" style="10" bestFit="1" customWidth="1"/>
    <col min="15349" max="15349" width="6.125" style="10" customWidth="1"/>
    <col min="15350" max="15350" width="5.5" style="10" customWidth="1"/>
    <col min="15351" max="15351" width="6.125" style="10" customWidth="1"/>
    <col min="15352" max="15352" width="6.375" style="10" customWidth="1"/>
    <col min="15353" max="15353" width="8" style="10" bestFit="1" customWidth="1"/>
    <col min="15354" max="15354" width="14.5" style="10" bestFit="1" customWidth="1"/>
    <col min="15355" max="15355" width="12.125" style="10" customWidth="1"/>
    <col min="15356" max="15360" width="13.875" style="10"/>
    <col min="15361" max="15361" width="5.75" style="10" customWidth="1"/>
    <col min="15362" max="15362" width="9.75" style="10" bestFit="1" customWidth="1"/>
    <col min="15363" max="15370" width="7.625" style="10" customWidth="1"/>
    <col min="15371" max="15371" width="7.5" style="10" customWidth="1"/>
    <col min="15372" max="15373" width="7.625" style="10" customWidth="1"/>
    <col min="15374" max="15374" width="13.625" style="10" customWidth="1"/>
    <col min="15375" max="15375" width="9" style="10" customWidth="1"/>
    <col min="15376" max="15377" width="12.75" style="10" customWidth="1"/>
    <col min="15378" max="15378" width="11.875" style="10" customWidth="1"/>
    <col min="15379" max="15601" width="9" style="10" customWidth="1"/>
    <col min="15602" max="15602" width="3.875" style="10" customWidth="1"/>
    <col min="15603" max="15603" width="2.875" style="10" customWidth="1"/>
    <col min="15604" max="15604" width="8" style="10" bestFit="1" customWidth="1"/>
    <col min="15605" max="15605" width="6.125" style="10" customWidth="1"/>
    <col min="15606" max="15606" width="5.5" style="10" customWidth="1"/>
    <col min="15607" max="15607" width="6.125" style="10" customWidth="1"/>
    <col min="15608" max="15608" width="6.375" style="10" customWidth="1"/>
    <col min="15609" max="15609" width="8" style="10" bestFit="1" customWidth="1"/>
    <col min="15610" max="15610" width="14.5" style="10" bestFit="1" customWidth="1"/>
    <col min="15611" max="15611" width="12.125" style="10" customWidth="1"/>
    <col min="15612" max="15616" width="13.875" style="10"/>
    <col min="15617" max="15617" width="5.75" style="10" customWidth="1"/>
    <col min="15618" max="15618" width="9.75" style="10" bestFit="1" customWidth="1"/>
    <col min="15619" max="15626" width="7.625" style="10" customWidth="1"/>
    <col min="15627" max="15627" width="7.5" style="10" customWidth="1"/>
    <col min="15628" max="15629" width="7.625" style="10" customWidth="1"/>
    <col min="15630" max="15630" width="13.625" style="10" customWidth="1"/>
    <col min="15631" max="15631" width="9" style="10" customWidth="1"/>
    <col min="15632" max="15633" width="12.75" style="10" customWidth="1"/>
    <col min="15634" max="15634" width="11.875" style="10" customWidth="1"/>
    <col min="15635" max="15857" width="9" style="10" customWidth="1"/>
    <col min="15858" max="15858" width="3.875" style="10" customWidth="1"/>
    <col min="15859" max="15859" width="2.875" style="10" customWidth="1"/>
    <col min="15860" max="15860" width="8" style="10" bestFit="1" customWidth="1"/>
    <col min="15861" max="15861" width="6.125" style="10" customWidth="1"/>
    <col min="15862" max="15862" width="5.5" style="10" customWidth="1"/>
    <col min="15863" max="15863" width="6.125" style="10" customWidth="1"/>
    <col min="15864" max="15864" width="6.375" style="10" customWidth="1"/>
    <col min="15865" max="15865" width="8" style="10" bestFit="1" customWidth="1"/>
    <col min="15866" max="15866" width="14.5" style="10" bestFit="1" customWidth="1"/>
    <col min="15867" max="15867" width="12.125" style="10" customWidth="1"/>
    <col min="15868" max="15872" width="13.875" style="10"/>
    <col min="15873" max="15873" width="5.75" style="10" customWidth="1"/>
    <col min="15874" max="15874" width="9.75" style="10" bestFit="1" customWidth="1"/>
    <col min="15875" max="15882" width="7.625" style="10" customWidth="1"/>
    <col min="15883" max="15883" width="7.5" style="10" customWidth="1"/>
    <col min="15884" max="15885" width="7.625" style="10" customWidth="1"/>
    <col min="15886" max="15886" width="13.625" style="10" customWidth="1"/>
    <col min="15887" max="15887" width="9" style="10" customWidth="1"/>
    <col min="15888" max="15889" width="12.75" style="10" customWidth="1"/>
    <col min="15890" max="15890" width="11.875" style="10" customWidth="1"/>
    <col min="15891" max="16113" width="9" style="10" customWidth="1"/>
    <col min="16114" max="16114" width="3.875" style="10" customWidth="1"/>
    <col min="16115" max="16115" width="2.875" style="10" customWidth="1"/>
    <col min="16116" max="16116" width="8" style="10" bestFit="1" customWidth="1"/>
    <col min="16117" max="16117" width="6.125" style="10" customWidth="1"/>
    <col min="16118" max="16118" width="5.5" style="10" customWidth="1"/>
    <col min="16119" max="16119" width="6.125" style="10" customWidth="1"/>
    <col min="16120" max="16120" width="6.375" style="10" customWidth="1"/>
    <col min="16121" max="16121" width="8" style="10" bestFit="1" customWidth="1"/>
    <col min="16122" max="16122" width="14.5" style="10" bestFit="1" customWidth="1"/>
    <col min="16123" max="16123" width="12.125" style="10" customWidth="1"/>
    <col min="16124" max="16128" width="13.875" style="10"/>
    <col min="16129" max="16129" width="5.75" style="10" customWidth="1"/>
    <col min="16130" max="16130" width="9.75" style="10" bestFit="1" customWidth="1"/>
    <col min="16131" max="16138" width="7.625" style="10" customWidth="1"/>
    <col min="16139" max="16139" width="7.5" style="10" customWidth="1"/>
    <col min="16140" max="16141" width="7.625" style="10" customWidth="1"/>
    <col min="16142" max="16142" width="13.625" style="10" customWidth="1"/>
    <col min="16143" max="16143" width="9" style="10" customWidth="1"/>
    <col min="16144" max="16145" width="12.75" style="10" customWidth="1"/>
    <col min="16146" max="16146" width="11.875" style="10" customWidth="1"/>
    <col min="16147" max="16369" width="9" style="10" customWidth="1"/>
    <col min="16370" max="16370" width="3.875" style="10" customWidth="1"/>
    <col min="16371" max="16371" width="2.875" style="10" customWidth="1"/>
    <col min="16372" max="16372" width="8" style="10" bestFit="1" customWidth="1"/>
    <col min="16373" max="16373" width="6.125" style="10" customWidth="1"/>
    <col min="16374" max="16374" width="5.5" style="10" customWidth="1"/>
    <col min="16375" max="16375" width="6.125" style="10" customWidth="1"/>
    <col min="16376" max="16376" width="6.375" style="10" customWidth="1"/>
    <col min="16377" max="16377" width="8" style="10" bestFit="1" customWidth="1"/>
    <col min="16378" max="16378" width="14.5" style="10" bestFit="1" customWidth="1"/>
    <col min="16379" max="16379" width="12.125" style="10" customWidth="1"/>
    <col min="16380" max="16384" width="13.875" style="10"/>
  </cols>
  <sheetData>
    <row r="1" spans="1:22" s="1" customFormat="1" ht="24.75" customHeight="1">
      <c r="B1" s="2"/>
      <c r="G1" s="3"/>
      <c r="H1" s="4" t="s">
        <v>84</v>
      </c>
      <c r="K1" s="4"/>
      <c r="L1" s="4"/>
      <c r="M1" s="4"/>
      <c r="N1" s="5"/>
      <c r="P1" s="3"/>
      <c r="Q1" s="6"/>
      <c r="R1" s="7"/>
    </row>
    <row r="2" spans="1:22" ht="21.95" customHeight="1" thickBot="1">
      <c r="A2" s="8"/>
      <c r="B2" s="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P2" s="11">
        <v>41460</v>
      </c>
    </row>
    <row r="3" spans="1:22" ht="24" customHeight="1">
      <c r="A3" s="467" t="s">
        <v>85</v>
      </c>
      <c r="B3" s="469" t="s">
        <v>86</v>
      </c>
      <c r="C3" s="471" t="s">
        <v>87</v>
      </c>
      <c r="D3" s="472"/>
      <c r="E3" s="472"/>
      <c r="F3" s="472"/>
      <c r="G3" s="472"/>
      <c r="H3" s="472"/>
      <c r="I3" s="473"/>
      <c r="J3" s="474" t="s">
        <v>88</v>
      </c>
      <c r="K3" s="475"/>
      <c r="L3" s="475"/>
      <c r="M3" s="476"/>
      <c r="N3" s="14" t="s">
        <v>89</v>
      </c>
      <c r="O3" s="15" t="s">
        <v>90</v>
      </c>
      <c r="P3" s="15" t="s">
        <v>91</v>
      </c>
      <c r="Q3" s="16" t="s">
        <v>91</v>
      </c>
    </row>
    <row r="4" spans="1:22" s="23" customFormat="1" ht="19.5" customHeight="1">
      <c r="A4" s="468"/>
      <c r="B4" s="470"/>
      <c r="C4" s="17" t="s">
        <v>92</v>
      </c>
      <c r="D4" s="17" t="s">
        <v>93</v>
      </c>
      <c r="E4" s="17" t="s">
        <v>94</v>
      </c>
      <c r="F4" s="17" t="s">
        <v>95</v>
      </c>
      <c r="G4" s="18" t="s">
        <v>96</v>
      </c>
      <c r="H4" s="18" t="s">
        <v>97</v>
      </c>
      <c r="I4" s="19" t="s">
        <v>98</v>
      </c>
      <c r="J4" s="18" t="s">
        <v>99</v>
      </c>
      <c r="K4" s="18" t="s">
        <v>100</v>
      </c>
      <c r="L4" s="18" t="s">
        <v>93</v>
      </c>
      <c r="M4" s="19" t="s">
        <v>101</v>
      </c>
      <c r="N4" s="20" t="s">
        <v>102</v>
      </c>
      <c r="O4" s="18"/>
      <c r="P4" s="21" t="s">
        <v>103</v>
      </c>
      <c r="Q4" s="22" t="s">
        <v>104</v>
      </c>
      <c r="R4" s="13"/>
    </row>
    <row r="5" spans="1:22" ht="24" customHeight="1">
      <c r="A5" s="477" t="s">
        <v>105</v>
      </c>
      <c r="B5" s="24" t="s">
        <v>0</v>
      </c>
      <c r="C5" s="25"/>
      <c r="D5" s="25"/>
      <c r="E5" s="25"/>
      <c r="F5" s="26">
        <f>SUM(C5:E5)</f>
        <v>0</v>
      </c>
      <c r="G5" s="25"/>
      <c r="H5" s="25"/>
      <c r="I5" s="27">
        <f>SUM(G5:H5)</f>
        <v>0</v>
      </c>
      <c r="J5" s="25"/>
      <c r="K5" s="25"/>
      <c r="L5" s="25"/>
      <c r="M5" s="27">
        <f>SUM(J5:L5)</f>
        <v>0</v>
      </c>
      <c r="N5" s="28" t="str">
        <f>(IF(C5=0,"",(J5+K5)/(C5)))</f>
        <v/>
      </c>
      <c r="O5" s="29"/>
      <c r="P5" s="30">
        <f>Q5-O5</f>
        <v>0</v>
      </c>
      <c r="Q5" s="31"/>
      <c r="V5" s="10" t="e">
        <f>VLOOKUP($B5,[3]Sheet1!$A$6:$D$52,2,0)</f>
        <v>#N/A</v>
      </c>
    </row>
    <row r="6" spans="1:22" ht="24" customHeight="1">
      <c r="A6" s="477"/>
      <c r="B6" s="24" t="s">
        <v>1</v>
      </c>
      <c r="C6" s="25">
        <v>1</v>
      </c>
      <c r="D6" s="25"/>
      <c r="E6" s="25"/>
      <c r="F6" s="26">
        <f t="shared" ref="F6:F37" si="0">SUM(C6:E6)</f>
        <v>1</v>
      </c>
      <c r="G6" s="25">
        <v>1</v>
      </c>
      <c r="H6" s="25">
        <v>2</v>
      </c>
      <c r="I6" s="27">
        <f t="shared" ref="I6:I20" si="1">SUM(G6:H6)</f>
        <v>3</v>
      </c>
      <c r="J6" s="25">
        <v>3</v>
      </c>
      <c r="K6" s="25"/>
      <c r="L6" s="25"/>
      <c r="M6" s="27">
        <f t="shared" ref="M6:M20" si="2">SUM(J6:L6)</f>
        <v>3</v>
      </c>
      <c r="N6" s="28">
        <f t="shared" ref="N6:N13" si="3">(IF(C6=0,"",(J6+K6)/(C6)))</f>
        <v>3</v>
      </c>
      <c r="O6" s="29"/>
      <c r="P6" s="30">
        <f t="shared" ref="P6:P20" si="4">Q6-O6</f>
        <v>113869</v>
      </c>
      <c r="Q6" s="31">
        <v>113869</v>
      </c>
    </row>
    <row r="7" spans="1:22" ht="24" customHeight="1">
      <c r="A7" s="477"/>
      <c r="B7" s="24" t="s">
        <v>2</v>
      </c>
      <c r="C7" s="25"/>
      <c r="D7" s="25">
        <v>1</v>
      </c>
      <c r="E7" s="25"/>
      <c r="F7" s="26">
        <f t="shared" si="0"/>
        <v>1</v>
      </c>
      <c r="G7" s="25"/>
      <c r="H7" s="25"/>
      <c r="I7" s="27">
        <f t="shared" si="1"/>
        <v>0</v>
      </c>
      <c r="J7" s="25"/>
      <c r="K7" s="25"/>
      <c r="L7" s="25"/>
      <c r="M7" s="27">
        <f t="shared" si="2"/>
        <v>0</v>
      </c>
      <c r="N7" s="28" t="str">
        <f t="shared" si="3"/>
        <v/>
      </c>
      <c r="O7" s="29"/>
      <c r="P7" s="30">
        <f t="shared" si="4"/>
        <v>0</v>
      </c>
      <c r="Q7" s="31"/>
    </row>
    <row r="8" spans="1:22" ht="24" customHeight="1">
      <c r="A8" s="477"/>
      <c r="B8" s="24" t="s">
        <v>3</v>
      </c>
      <c r="C8" s="25"/>
      <c r="D8" s="25">
        <v>1</v>
      </c>
      <c r="E8" s="25"/>
      <c r="F8" s="26">
        <f t="shared" si="0"/>
        <v>1</v>
      </c>
      <c r="G8" s="25"/>
      <c r="H8" s="25"/>
      <c r="I8" s="27">
        <f t="shared" si="1"/>
        <v>0</v>
      </c>
      <c r="J8" s="25"/>
      <c r="K8" s="25"/>
      <c r="L8" s="25"/>
      <c r="M8" s="27">
        <f t="shared" si="2"/>
        <v>0</v>
      </c>
      <c r="N8" s="28" t="str">
        <f t="shared" si="3"/>
        <v/>
      </c>
      <c r="O8" s="29"/>
      <c r="P8" s="30">
        <f t="shared" si="4"/>
        <v>0</v>
      </c>
      <c r="Q8" s="31"/>
    </row>
    <row r="9" spans="1:22" s="32" customFormat="1" ht="24" customHeight="1">
      <c r="A9" s="477"/>
      <c r="B9" s="24" t="s">
        <v>4</v>
      </c>
      <c r="C9" s="25"/>
      <c r="D9" s="25"/>
      <c r="E9" s="25"/>
      <c r="F9" s="26">
        <f t="shared" si="0"/>
        <v>0</v>
      </c>
      <c r="G9" s="25"/>
      <c r="H9" s="25"/>
      <c r="I9" s="27">
        <f t="shared" si="1"/>
        <v>0</v>
      </c>
      <c r="J9" s="25"/>
      <c r="K9" s="25"/>
      <c r="L9" s="25"/>
      <c r="M9" s="27">
        <f t="shared" si="2"/>
        <v>0</v>
      </c>
      <c r="N9" s="28" t="str">
        <f t="shared" si="3"/>
        <v/>
      </c>
      <c r="O9" s="29"/>
      <c r="P9" s="30">
        <f t="shared" si="4"/>
        <v>0</v>
      </c>
      <c r="Q9" s="31"/>
      <c r="R9" s="13"/>
      <c r="S9" s="10"/>
      <c r="T9" s="10"/>
      <c r="U9" s="10"/>
    </row>
    <row r="10" spans="1:22" ht="24" customHeight="1">
      <c r="A10" s="477"/>
      <c r="B10" s="24" t="s">
        <v>5</v>
      </c>
      <c r="C10" s="25"/>
      <c r="D10" s="25"/>
      <c r="E10" s="25"/>
      <c r="F10" s="26">
        <f t="shared" si="0"/>
        <v>0</v>
      </c>
      <c r="G10" s="25"/>
      <c r="H10" s="25"/>
      <c r="I10" s="27">
        <f t="shared" si="1"/>
        <v>0</v>
      </c>
      <c r="J10" s="25"/>
      <c r="K10" s="25"/>
      <c r="L10" s="25"/>
      <c r="M10" s="27">
        <f t="shared" si="2"/>
        <v>0</v>
      </c>
      <c r="N10" s="28" t="str">
        <f t="shared" si="3"/>
        <v/>
      </c>
      <c r="O10" s="29"/>
      <c r="P10" s="30">
        <f t="shared" si="4"/>
        <v>0</v>
      </c>
      <c r="Q10" s="31"/>
    </row>
    <row r="11" spans="1:22" ht="24" customHeight="1">
      <c r="A11" s="477"/>
      <c r="B11" s="24" t="s">
        <v>6</v>
      </c>
      <c r="C11" s="25"/>
      <c r="D11" s="25"/>
      <c r="E11" s="25"/>
      <c r="F11" s="26">
        <f t="shared" si="0"/>
        <v>0</v>
      </c>
      <c r="G11" s="25"/>
      <c r="H11" s="25"/>
      <c r="I11" s="27">
        <f t="shared" si="1"/>
        <v>0</v>
      </c>
      <c r="J11" s="25"/>
      <c r="K11" s="25"/>
      <c r="L11" s="25"/>
      <c r="M11" s="27">
        <f t="shared" si="2"/>
        <v>0</v>
      </c>
      <c r="N11" s="28" t="str">
        <f t="shared" si="3"/>
        <v/>
      </c>
      <c r="O11" s="29"/>
      <c r="P11" s="30">
        <f t="shared" si="4"/>
        <v>0</v>
      </c>
      <c r="Q11" s="31"/>
    </row>
    <row r="12" spans="1:22" ht="24" customHeight="1">
      <c r="A12" s="477"/>
      <c r="B12" s="24" t="s">
        <v>7</v>
      </c>
      <c r="C12" s="25"/>
      <c r="D12" s="25"/>
      <c r="E12" s="25"/>
      <c r="F12" s="26">
        <f t="shared" si="0"/>
        <v>0</v>
      </c>
      <c r="G12" s="25"/>
      <c r="H12" s="25"/>
      <c r="I12" s="27">
        <f t="shared" si="1"/>
        <v>0</v>
      </c>
      <c r="J12" s="25"/>
      <c r="K12" s="25"/>
      <c r="L12" s="25"/>
      <c r="M12" s="27">
        <f t="shared" si="2"/>
        <v>0</v>
      </c>
      <c r="N12" s="28" t="str">
        <f t="shared" si="3"/>
        <v/>
      </c>
      <c r="O12" s="29"/>
      <c r="P12" s="30">
        <f t="shared" si="4"/>
        <v>0</v>
      </c>
      <c r="Q12" s="31"/>
    </row>
    <row r="13" spans="1:22" ht="24" customHeight="1">
      <c r="A13" s="477"/>
      <c r="B13" s="24" t="s">
        <v>37</v>
      </c>
      <c r="C13" s="25">
        <v>16</v>
      </c>
      <c r="D13" s="25">
        <v>2</v>
      </c>
      <c r="E13" s="25"/>
      <c r="F13" s="26">
        <f t="shared" si="0"/>
        <v>18</v>
      </c>
      <c r="G13" s="25">
        <v>15</v>
      </c>
      <c r="H13" s="25"/>
      <c r="I13" s="27">
        <f t="shared" si="1"/>
        <v>15</v>
      </c>
      <c r="J13" s="25">
        <v>14</v>
      </c>
      <c r="K13" s="25"/>
      <c r="L13" s="25">
        <v>1</v>
      </c>
      <c r="M13" s="27">
        <f t="shared" si="2"/>
        <v>15</v>
      </c>
      <c r="N13" s="28">
        <f t="shared" si="3"/>
        <v>0.875</v>
      </c>
      <c r="O13" s="29">
        <v>1099</v>
      </c>
      <c r="P13" s="30">
        <f t="shared" si="4"/>
        <v>739578</v>
      </c>
      <c r="Q13" s="31">
        <v>740677</v>
      </c>
    </row>
    <row r="14" spans="1:22" ht="24" customHeight="1">
      <c r="A14" s="477"/>
      <c r="B14" s="37" t="s">
        <v>76</v>
      </c>
      <c r="C14" s="25">
        <v>0</v>
      </c>
      <c r="D14" s="25"/>
      <c r="E14" s="25"/>
      <c r="F14" s="26">
        <f t="shared" si="0"/>
        <v>0</v>
      </c>
      <c r="G14" s="25"/>
      <c r="H14" s="25">
        <v>2</v>
      </c>
      <c r="I14" s="27">
        <f t="shared" si="1"/>
        <v>2</v>
      </c>
      <c r="J14" s="33">
        <v>2</v>
      </c>
      <c r="K14" s="33"/>
      <c r="L14" s="33"/>
      <c r="M14" s="27">
        <f t="shared" si="2"/>
        <v>2</v>
      </c>
      <c r="N14" s="28">
        <f>M14/1</f>
        <v>2</v>
      </c>
      <c r="O14" s="29"/>
      <c r="P14" s="30">
        <f t="shared" si="4"/>
        <v>70107</v>
      </c>
      <c r="Q14" s="31">
        <v>70107</v>
      </c>
    </row>
    <row r="15" spans="1:22" ht="24" customHeight="1">
      <c r="A15" s="477"/>
      <c r="B15" s="24" t="s">
        <v>77</v>
      </c>
      <c r="C15" s="25"/>
      <c r="D15" s="25"/>
      <c r="E15" s="25"/>
      <c r="F15" s="26">
        <f t="shared" si="0"/>
        <v>0</v>
      </c>
      <c r="G15" s="25"/>
      <c r="H15" s="25"/>
      <c r="I15" s="27">
        <f t="shared" si="1"/>
        <v>0</v>
      </c>
      <c r="J15" s="33"/>
      <c r="K15" s="33"/>
      <c r="L15" s="33"/>
      <c r="M15" s="27">
        <f t="shared" si="2"/>
        <v>0</v>
      </c>
      <c r="N15" s="28" t="str">
        <f t="shared" ref="N15:N20" si="5">(IF(C15=0,"",(J15+K15)/(C15)))</f>
        <v/>
      </c>
      <c r="O15" s="29"/>
      <c r="P15" s="30">
        <f t="shared" si="4"/>
        <v>0</v>
      </c>
      <c r="Q15" s="31"/>
    </row>
    <row r="16" spans="1:22" ht="24" hidden="1" customHeight="1">
      <c r="A16" s="477"/>
      <c r="B16" s="24"/>
      <c r="C16" s="25"/>
      <c r="D16" s="25"/>
      <c r="E16" s="25"/>
      <c r="F16" s="26">
        <f t="shared" si="0"/>
        <v>0</v>
      </c>
      <c r="G16" s="25"/>
      <c r="H16" s="25"/>
      <c r="I16" s="27">
        <f t="shared" si="1"/>
        <v>0</v>
      </c>
      <c r="J16" s="33"/>
      <c r="K16" s="33"/>
      <c r="L16" s="33"/>
      <c r="M16" s="27">
        <f t="shared" si="2"/>
        <v>0</v>
      </c>
      <c r="N16" s="28" t="str">
        <f t="shared" si="5"/>
        <v/>
      </c>
      <c r="O16" s="29"/>
      <c r="P16" s="30">
        <f t="shared" si="4"/>
        <v>0</v>
      </c>
      <c r="Q16" s="31"/>
    </row>
    <row r="17" spans="1:18" ht="24" hidden="1" customHeight="1">
      <c r="A17" s="477"/>
      <c r="B17" s="24"/>
      <c r="C17" s="25"/>
      <c r="D17" s="25"/>
      <c r="E17" s="25"/>
      <c r="F17" s="26">
        <f t="shared" si="0"/>
        <v>0</v>
      </c>
      <c r="G17" s="25"/>
      <c r="H17" s="25"/>
      <c r="I17" s="27">
        <f t="shared" si="1"/>
        <v>0</v>
      </c>
      <c r="J17" s="33"/>
      <c r="K17" s="33"/>
      <c r="L17" s="33"/>
      <c r="M17" s="27">
        <f t="shared" si="2"/>
        <v>0</v>
      </c>
      <c r="N17" s="28" t="str">
        <f t="shared" si="5"/>
        <v/>
      </c>
      <c r="O17" s="29"/>
      <c r="P17" s="30">
        <f t="shared" si="4"/>
        <v>0</v>
      </c>
      <c r="Q17" s="31"/>
    </row>
    <row r="18" spans="1:18" ht="24" hidden="1" customHeight="1">
      <c r="A18" s="477"/>
      <c r="B18" s="24"/>
      <c r="C18" s="25"/>
      <c r="D18" s="25"/>
      <c r="E18" s="25"/>
      <c r="F18" s="26">
        <f t="shared" si="0"/>
        <v>0</v>
      </c>
      <c r="G18" s="25"/>
      <c r="H18" s="25"/>
      <c r="I18" s="27">
        <f t="shared" si="1"/>
        <v>0</v>
      </c>
      <c r="J18" s="33"/>
      <c r="K18" s="33"/>
      <c r="L18" s="33"/>
      <c r="M18" s="27">
        <f t="shared" si="2"/>
        <v>0</v>
      </c>
      <c r="N18" s="28" t="str">
        <f t="shared" si="5"/>
        <v/>
      </c>
      <c r="O18" s="29"/>
      <c r="P18" s="30">
        <f t="shared" si="4"/>
        <v>0</v>
      </c>
      <c r="Q18" s="31"/>
    </row>
    <row r="19" spans="1:18" ht="24" hidden="1" customHeight="1">
      <c r="A19" s="477"/>
      <c r="B19" s="24"/>
      <c r="C19" s="25"/>
      <c r="D19" s="25"/>
      <c r="E19" s="25"/>
      <c r="F19" s="26">
        <f t="shared" si="0"/>
        <v>0</v>
      </c>
      <c r="G19" s="25"/>
      <c r="H19" s="25"/>
      <c r="I19" s="27">
        <f t="shared" si="1"/>
        <v>0</v>
      </c>
      <c r="J19" s="33"/>
      <c r="K19" s="33"/>
      <c r="L19" s="33"/>
      <c r="M19" s="27">
        <f t="shared" si="2"/>
        <v>0</v>
      </c>
      <c r="N19" s="28" t="str">
        <f t="shared" si="5"/>
        <v/>
      </c>
      <c r="O19" s="29"/>
      <c r="P19" s="30">
        <f t="shared" si="4"/>
        <v>0</v>
      </c>
      <c r="Q19" s="31"/>
    </row>
    <row r="20" spans="1:18" ht="24" hidden="1" customHeight="1">
      <c r="A20" s="477"/>
      <c r="B20" s="24"/>
      <c r="C20" s="25"/>
      <c r="D20" s="25"/>
      <c r="E20" s="25"/>
      <c r="F20" s="26">
        <f t="shared" si="0"/>
        <v>0</v>
      </c>
      <c r="G20" s="25"/>
      <c r="H20" s="25"/>
      <c r="I20" s="27">
        <f t="shared" si="1"/>
        <v>0</v>
      </c>
      <c r="J20" s="33"/>
      <c r="K20" s="33"/>
      <c r="L20" s="33"/>
      <c r="M20" s="27">
        <f t="shared" si="2"/>
        <v>0</v>
      </c>
      <c r="N20" s="28" t="str">
        <f t="shared" si="5"/>
        <v/>
      </c>
      <c r="O20" s="29"/>
      <c r="P20" s="30">
        <f t="shared" si="4"/>
        <v>0</v>
      </c>
      <c r="Q20" s="31"/>
    </row>
    <row r="21" spans="1:18" s="35" customFormat="1" ht="24" customHeight="1">
      <c r="A21" s="461" t="s">
        <v>106</v>
      </c>
      <c r="B21" s="462"/>
      <c r="C21" s="27">
        <f>SUM(C5:C20)</f>
        <v>17</v>
      </c>
      <c r="D21" s="27">
        <f>SUM(D5:D20)</f>
        <v>4</v>
      </c>
      <c r="E21" s="27">
        <f>SUM(E5:E20)</f>
        <v>0</v>
      </c>
      <c r="F21" s="27">
        <f t="shared" si="0"/>
        <v>21</v>
      </c>
      <c r="G21" s="27">
        <f>SUM(G5:G20)</f>
        <v>16</v>
      </c>
      <c r="H21" s="27">
        <f>SUM(H5:H20)</f>
        <v>4</v>
      </c>
      <c r="I21" s="27">
        <f t="shared" ref="I21:I26" si="6">SUM(G21:H21)</f>
        <v>20</v>
      </c>
      <c r="J21" s="27">
        <f>SUM(J5:J20)</f>
        <v>19</v>
      </c>
      <c r="K21" s="27">
        <f>SUM(K5:K20)</f>
        <v>0</v>
      </c>
      <c r="L21" s="27">
        <f>SUM(L5:L20)</f>
        <v>1</v>
      </c>
      <c r="M21" s="27">
        <f>SUM(M5:M20)</f>
        <v>20</v>
      </c>
      <c r="N21" s="28">
        <f>IF(C21=0,"",((J21+K21)/(C21)))</f>
        <v>1.1176470588235294</v>
      </c>
      <c r="O21" s="30">
        <f>SUM(O5:O20)</f>
        <v>1099</v>
      </c>
      <c r="P21" s="30">
        <f>SUM(P5:P20)</f>
        <v>923554</v>
      </c>
      <c r="Q21" s="34">
        <f>SUM(Q5:Q20)</f>
        <v>924653</v>
      </c>
      <c r="R21" s="13"/>
    </row>
    <row r="22" spans="1:18" ht="24" customHeight="1">
      <c r="A22" s="477" t="s">
        <v>107</v>
      </c>
      <c r="B22" s="24" t="s">
        <v>8</v>
      </c>
      <c r="C22" s="25"/>
      <c r="D22" s="25"/>
      <c r="E22" s="25"/>
      <c r="F22" s="26">
        <f t="shared" si="0"/>
        <v>0</v>
      </c>
      <c r="G22" s="25"/>
      <c r="H22" s="25"/>
      <c r="I22" s="27">
        <f t="shared" si="6"/>
        <v>0</v>
      </c>
      <c r="J22" s="25"/>
      <c r="K22" s="25"/>
      <c r="L22" s="25"/>
      <c r="M22" s="27">
        <f>SUM(J22:L22)</f>
        <v>0</v>
      </c>
      <c r="N22" s="28" t="str">
        <f t="shared" ref="N22:N37" si="7">(IF(C22=0,"",(J22+K22)/(C22)))</f>
        <v/>
      </c>
      <c r="O22" s="29"/>
      <c r="P22" s="30">
        <f>Q22-O22</f>
        <v>0</v>
      </c>
      <c r="Q22" s="31"/>
    </row>
    <row r="23" spans="1:18" ht="24" customHeight="1">
      <c r="A23" s="477"/>
      <c r="B23" s="24" t="s">
        <v>9</v>
      </c>
      <c r="C23" s="25"/>
      <c r="D23" s="25"/>
      <c r="E23" s="25"/>
      <c r="F23" s="26">
        <f t="shared" si="0"/>
        <v>0</v>
      </c>
      <c r="G23" s="25"/>
      <c r="H23" s="25"/>
      <c r="I23" s="27">
        <f t="shared" si="6"/>
        <v>0</v>
      </c>
      <c r="J23" s="25"/>
      <c r="K23" s="25"/>
      <c r="L23" s="25"/>
      <c r="M23" s="27">
        <f>SUM(J23:L23)</f>
        <v>0</v>
      </c>
      <c r="N23" s="28" t="str">
        <f t="shared" si="7"/>
        <v/>
      </c>
      <c r="O23" s="29"/>
      <c r="P23" s="30">
        <f t="shared" ref="P23:P37" si="8">Q23-O23</f>
        <v>0</v>
      </c>
      <c r="Q23" s="31"/>
    </row>
    <row r="24" spans="1:18" ht="24" customHeight="1">
      <c r="A24" s="477"/>
      <c r="B24" s="24" t="s">
        <v>10</v>
      </c>
      <c r="C24" s="25"/>
      <c r="D24" s="25"/>
      <c r="E24" s="25"/>
      <c r="F24" s="26">
        <f t="shared" si="0"/>
        <v>0</v>
      </c>
      <c r="G24" s="25"/>
      <c r="H24" s="25"/>
      <c r="I24" s="27">
        <f t="shared" si="6"/>
        <v>0</v>
      </c>
      <c r="J24" s="25"/>
      <c r="K24" s="25"/>
      <c r="L24" s="25"/>
      <c r="M24" s="27">
        <f>SUM(J24:L24)</f>
        <v>0</v>
      </c>
      <c r="N24" s="28" t="str">
        <f t="shared" si="7"/>
        <v/>
      </c>
      <c r="O24" s="29"/>
      <c r="P24" s="30">
        <f t="shared" si="8"/>
        <v>0</v>
      </c>
      <c r="Q24" s="31"/>
    </row>
    <row r="25" spans="1:18" ht="24" customHeight="1">
      <c r="A25" s="477"/>
      <c r="B25" s="37" t="s">
        <v>11</v>
      </c>
      <c r="C25" s="25"/>
      <c r="D25" s="25"/>
      <c r="E25" s="25"/>
      <c r="F25" s="26">
        <f t="shared" si="0"/>
        <v>0</v>
      </c>
      <c r="G25" s="25"/>
      <c r="H25" s="25">
        <v>1</v>
      </c>
      <c r="I25" s="27">
        <f t="shared" si="6"/>
        <v>1</v>
      </c>
      <c r="J25" s="25">
        <v>1</v>
      </c>
      <c r="K25" s="25"/>
      <c r="L25" s="25"/>
      <c r="M25" s="27">
        <f>SUM(J25:L25)</f>
        <v>1</v>
      </c>
      <c r="N25" s="28">
        <f>M25/1</f>
        <v>1</v>
      </c>
      <c r="O25" s="29"/>
      <c r="P25" s="30">
        <f t="shared" si="8"/>
        <v>47377</v>
      </c>
      <c r="Q25" s="31">
        <v>47377</v>
      </c>
    </row>
    <row r="26" spans="1:18" ht="24" customHeight="1">
      <c r="A26" s="477"/>
      <c r="B26" s="24" t="s">
        <v>12</v>
      </c>
      <c r="C26" s="25"/>
      <c r="D26" s="25"/>
      <c r="E26" s="25"/>
      <c r="F26" s="26">
        <f t="shared" si="0"/>
        <v>0</v>
      </c>
      <c r="G26" s="25"/>
      <c r="H26" s="25"/>
      <c r="I26" s="27">
        <f t="shared" si="6"/>
        <v>0</v>
      </c>
      <c r="J26" s="25"/>
      <c r="K26" s="25"/>
      <c r="L26" s="25"/>
      <c r="M26" s="27">
        <f t="shared" ref="M26:M37" si="9">SUM(J26:L26)</f>
        <v>0</v>
      </c>
      <c r="N26" s="28" t="str">
        <f t="shared" si="7"/>
        <v/>
      </c>
      <c r="O26" s="29"/>
      <c r="P26" s="30">
        <f t="shared" si="8"/>
        <v>0</v>
      </c>
      <c r="Q26" s="31"/>
    </row>
    <row r="27" spans="1:18" ht="24" customHeight="1">
      <c r="A27" s="477"/>
      <c r="B27" s="24" t="s">
        <v>13</v>
      </c>
      <c r="C27" s="25"/>
      <c r="D27" s="25"/>
      <c r="E27" s="25"/>
      <c r="F27" s="26">
        <f t="shared" si="0"/>
        <v>0</v>
      </c>
      <c r="G27" s="25"/>
      <c r="H27" s="25"/>
      <c r="I27" s="27">
        <f t="shared" ref="I27:I37" si="10">SUM(G27:H27)</f>
        <v>0</v>
      </c>
      <c r="J27" s="25"/>
      <c r="K27" s="25"/>
      <c r="L27" s="25"/>
      <c r="M27" s="27">
        <f t="shared" si="9"/>
        <v>0</v>
      </c>
      <c r="N27" s="28" t="str">
        <f t="shared" si="7"/>
        <v/>
      </c>
      <c r="O27" s="29"/>
      <c r="P27" s="30">
        <f t="shared" si="8"/>
        <v>0</v>
      </c>
      <c r="Q27" s="31"/>
    </row>
    <row r="28" spans="1:18" ht="24" customHeight="1">
      <c r="A28" s="477"/>
      <c r="B28" s="36" t="s">
        <v>79</v>
      </c>
      <c r="C28" s="25"/>
      <c r="D28" s="25"/>
      <c r="E28" s="25"/>
      <c r="F28" s="26">
        <f t="shared" si="0"/>
        <v>0</v>
      </c>
      <c r="G28" s="25"/>
      <c r="H28" s="25"/>
      <c r="I28" s="27">
        <f t="shared" si="10"/>
        <v>0</v>
      </c>
      <c r="J28" s="25"/>
      <c r="K28" s="25"/>
      <c r="L28" s="25"/>
      <c r="M28" s="27">
        <f t="shared" si="9"/>
        <v>0</v>
      </c>
      <c r="N28" s="28" t="str">
        <f t="shared" si="7"/>
        <v/>
      </c>
      <c r="O28" s="29"/>
      <c r="P28" s="30">
        <f t="shared" si="8"/>
        <v>0</v>
      </c>
      <c r="Q28" s="31"/>
    </row>
    <row r="29" spans="1:18" ht="24" customHeight="1">
      <c r="A29" s="477"/>
      <c r="B29" s="36" t="s">
        <v>80</v>
      </c>
      <c r="C29" s="25"/>
      <c r="D29" s="25"/>
      <c r="E29" s="25"/>
      <c r="F29" s="26">
        <f t="shared" si="0"/>
        <v>0</v>
      </c>
      <c r="G29" s="25"/>
      <c r="H29" s="25"/>
      <c r="I29" s="27">
        <f t="shared" si="10"/>
        <v>0</v>
      </c>
      <c r="J29" s="33"/>
      <c r="K29" s="33"/>
      <c r="L29" s="33"/>
      <c r="M29" s="27">
        <f t="shared" si="9"/>
        <v>0</v>
      </c>
      <c r="N29" s="28" t="str">
        <f t="shared" si="7"/>
        <v/>
      </c>
      <c r="O29" s="29"/>
      <c r="P29" s="30">
        <f t="shared" si="8"/>
        <v>0</v>
      </c>
      <c r="Q29" s="31"/>
    </row>
    <row r="30" spans="1:18" ht="24" customHeight="1">
      <c r="A30" s="477"/>
      <c r="B30" s="36" t="s">
        <v>81</v>
      </c>
      <c r="C30" s="25"/>
      <c r="D30" s="25"/>
      <c r="E30" s="25"/>
      <c r="F30" s="26">
        <f t="shared" si="0"/>
        <v>0</v>
      </c>
      <c r="G30" s="25"/>
      <c r="H30" s="25"/>
      <c r="I30" s="27">
        <f t="shared" si="10"/>
        <v>0</v>
      </c>
      <c r="J30" s="33"/>
      <c r="K30" s="33"/>
      <c r="L30" s="33"/>
      <c r="M30" s="27">
        <f t="shared" si="9"/>
        <v>0</v>
      </c>
      <c r="N30" s="28" t="str">
        <f t="shared" si="7"/>
        <v/>
      </c>
      <c r="O30" s="29"/>
      <c r="P30" s="30">
        <f t="shared" si="8"/>
        <v>0</v>
      </c>
      <c r="Q30" s="31"/>
    </row>
    <row r="31" spans="1:18" ht="24" hidden="1" customHeight="1">
      <c r="A31" s="477"/>
      <c r="B31" s="36"/>
      <c r="C31" s="25"/>
      <c r="D31" s="25"/>
      <c r="E31" s="25"/>
      <c r="F31" s="26">
        <f t="shared" si="0"/>
        <v>0</v>
      </c>
      <c r="G31" s="25"/>
      <c r="H31" s="25"/>
      <c r="I31" s="27">
        <f t="shared" si="10"/>
        <v>0</v>
      </c>
      <c r="J31" s="33"/>
      <c r="K31" s="33"/>
      <c r="L31" s="33"/>
      <c r="M31" s="27">
        <f t="shared" si="9"/>
        <v>0</v>
      </c>
      <c r="N31" s="28" t="str">
        <f t="shared" si="7"/>
        <v/>
      </c>
      <c r="O31" s="29"/>
      <c r="P31" s="30">
        <f t="shared" si="8"/>
        <v>0</v>
      </c>
      <c r="Q31" s="31"/>
    </row>
    <row r="32" spans="1:18" ht="24" hidden="1" customHeight="1">
      <c r="A32" s="477"/>
      <c r="B32" s="36"/>
      <c r="C32" s="25"/>
      <c r="D32" s="25"/>
      <c r="E32" s="25"/>
      <c r="F32" s="26">
        <f t="shared" si="0"/>
        <v>0</v>
      </c>
      <c r="G32" s="25"/>
      <c r="H32" s="25"/>
      <c r="I32" s="27">
        <f t="shared" si="10"/>
        <v>0</v>
      </c>
      <c r="J32" s="33"/>
      <c r="K32" s="33"/>
      <c r="L32" s="33"/>
      <c r="M32" s="27">
        <f t="shared" si="9"/>
        <v>0</v>
      </c>
      <c r="N32" s="28" t="str">
        <f t="shared" si="7"/>
        <v/>
      </c>
      <c r="O32" s="29"/>
      <c r="P32" s="30">
        <f t="shared" si="8"/>
        <v>0</v>
      </c>
      <c r="Q32" s="31"/>
    </row>
    <row r="33" spans="1:18" ht="24" hidden="1" customHeight="1">
      <c r="A33" s="477"/>
      <c r="B33" s="36"/>
      <c r="C33" s="25"/>
      <c r="D33" s="25"/>
      <c r="E33" s="25"/>
      <c r="F33" s="26">
        <f t="shared" si="0"/>
        <v>0</v>
      </c>
      <c r="G33" s="25"/>
      <c r="H33" s="25"/>
      <c r="I33" s="27">
        <f t="shared" si="10"/>
        <v>0</v>
      </c>
      <c r="J33" s="33"/>
      <c r="K33" s="33"/>
      <c r="L33" s="33"/>
      <c r="M33" s="27">
        <f t="shared" si="9"/>
        <v>0</v>
      </c>
      <c r="N33" s="28" t="str">
        <f t="shared" si="7"/>
        <v/>
      </c>
      <c r="O33" s="29"/>
      <c r="P33" s="30">
        <f t="shared" si="8"/>
        <v>0</v>
      </c>
      <c r="Q33" s="31"/>
    </row>
    <row r="34" spans="1:18" ht="24" hidden="1" customHeight="1">
      <c r="A34" s="477"/>
      <c r="B34" s="36"/>
      <c r="C34" s="25"/>
      <c r="D34" s="25"/>
      <c r="E34" s="25"/>
      <c r="F34" s="26">
        <f>SUM(C34:E34)</f>
        <v>0</v>
      </c>
      <c r="G34" s="25"/>
      <c r="H34" s="25"/>
      <c r="I34" s="55">
        <f>SUM(G34:H34)</f>
        <v>0</v>
      </c>
      <c r="J34" s="33"/>
      <c r="K34" s="33"/>
      <c r="L34" s="33"/>
      <c r="M34" s="55">
        <f>SUM(J34:L34)</f>
        <v>0</v>
      </c>
      <c r="N34" s="28" t="str">
        <f>(IF(C34=0,"",(J34+K34)/(C34)))</f>
        <v/>
      </c>
      <c r="O34" s="29"/>
      <c r="P34" s="30">
        <f>Q34-O34</f>
        <v>0</v>
      </c>
      <c r="Q34" s="31"/>
    </row>
    <row r="35" spans="1:18" ht="24" hidden="1" customHeight="1">
      <c r="A35" s="477"/>
      <c r="B35" s="36"/>
      <c r="C35" s="25"/>
      <c r="D35" s="25"/>
      <c r="E35" s="25"/>
      <c r="F35" s="26">
        <f t="shared" si="0"/>
        <v>0</v>
      </c>
      <c r="G35" s="25"/>
      <c r="H35" s="25"/>
      <c r="I35" s="27">
        <f t="shared" si="10"/>
        <v>0</v>
      </c>
      <c r="J35" s="33"/>
      <c r="K35" s="33"/>
      <c r="L35" s="33"/>
      <c r="M35" s="27">
        <f t="shared" si="9"/>
        <v>0</v>
      </c>
      <c r="N35" s="28" t="str">
        <f t="shared" si="7"/>
        <v/>
      </c>
      <c r="O35" s="29"/>
      <c r="P35" s="30">
        <f t="shared" si="8"/>
        <v>0</v>
      </c>
      <c r="Q35" s="31"/>
    </row>
    <row r="36" spans="1:18" ht="24" hidden="1" customHeight="1">
      <c r="A36" s="477"/>
      <c r="B36" s="36"/>
      <c r="C36" s="25"/>
      <c r="D36" s="25"/>
      <c r="E36" s="25"/>
      <c r="F36" s="26">
        <f t="shared" si="0"/>
        <v>0</v>
      </c>
      <c r="G36" s="25"/>
      <c r="H36" s="25"/>
      <c r="I36" s="27">
        <f t="shared" si="10"/>
        <v>0</v>
      </c>
      <c r="J36" s="33"/>
      <c r="K36" s="33"/>
      <c r="L36" s="33"/>
      <c r="M36" s="27">
        <f t="shared" si="9"/>
        <v>0</v>
      </c>
      <c r="N36" s="28" t="str">
        <f t="shared" si="7"/>
        <v/>
      </c>
      <c r="O36" s="29"/>
      <c r="P36" s="30">
        <f t="shared" si="8"/>
        <v>0</v>
      </c>
      <c r="Q36" s="31"/>
    </row>
    <row r="37" spans="1:18" ht="24" hidden="1" customHeight="1">
      <c r="A37" s="477"/>
      <c r="B37" s="36"/>
      <c r="C37" s="25"/>
      <c r="D37" s="25"/>
      <c r="E37" s="25"/>
      <c r="F37" s="26">
        <f t="shared" si="0"/>
        <v>0</v>
      </c>
      <c r="G37" s="25"/>
      <c r="H37" s="25"/>
      <c r="I37" s="27">
        <f t="shared" si="10"/>
        <v>0</v>
      </c>
      <c r="J37" s="33"/>
      <c r="K37" s="33"/>
      <c r="L37" s="33"/>
      <c r="M37" s="27">
        <f t="shared" si="9"/>
        <v>0</v>
      </c>
      <c r="N37" s="28" t="str">
        <f t="shared" si="7"/>
        <v/>
      </c>
      <c r="O37" s="29"/>
      <c r="P37" s="30">
        <f t="shared" si="8"/>
        <v>0</v>
      </c>
      <c r="Q37" s="31"/>
    </row>
    <row r="38" spans="1:18" s="35" customFormat="1" ht="24" customHeight="1">
      <c r="A38" s="461" t="s">
        <v>47</v>
      </c>
      <c r="B38" s="462"/>
      <c r="C38" s="27">
        <f>SUM(C22:C37)</f>
        <v>0</v>
      </c>
      <c r="D38" s="27">
        <f>SUM(D22:D37)</f>
        <v>0</v>
      </c>
      <c r="E38" s="27">
        <f>SUM(E22:E37)</f>
        <v>0</v>
      </c>
      <c r="F38" s="27">
        <f>SUM(C38:E38)</f>
        <v>0</v>
      </c>
      <c r="G38" s="27">
        <f t="shared" ref="G38:M38" si="11">SUM(G22:G37)</f>
        <v>0</v>
      </c>
      <c r="H38" s="27">
        <f t="shared" si="11"/>
        <v>1</v>
      </c>
      <c r="I38" s="27">
        <f t="shared" si="11"/>
        <v>1</v>
      </c>
      <c r="J38" s="27">
        <f t="shared" si="11"/>
        <v>1</v>
      </c>
      <c r="K38" s="27">
        <f t="shared" si="11"/>
        <v>0</v>
      </c>
      <c r="L38" s="27">
        <f t="shared" si="11"/>
        <v>0</v>
      </c>
      <c r="M38" s="27">
        <f t="shared" si="11"/>
        <v>1</v>
      </c>
      <c r="N38" s="28" t="str">
        <f>IF(C38=0,"",((J38+K38)/(C38)))</f>
        <v/>
      </c>
      <c r="O38" s="30">
        <f>SUM(O22:O37)</f>
        <v>0</v>
      </c>
      <c r="P38" s="30">
        <f>SUM(P22:P37)</f>
        <v>47377</v>
      </c>
      <c r="Q38" s="34">
        <f>SUM(Q22:Q37)</f>
        <v>47377</v>
      </c>
      <c r="R38" s="13"/>
    </row>
    <row r="39" spans="1:18" ht="24" hidden="1" customHeight="1">
      <c r="A39" s="478" t="s">
        <v>82</v>
      </c>
      <c r="B39" s="24"/>
      <c r="C39" s="25"/>
      <c r="D39" s="25"/>
      <c r="E39" s="25"/>
      <c r="F39" s="26">
        <f t="shared" ref="F39:F54" si="12">SUM(C39:E39)</f>
        <v>0</v>
      </c>
      <c r="G39" s="25"/>
      <c r="H39" s="25"/>
      <c r="I39" s="27">
        <f t="shared" ref="I39:I54" si="13">SUM(G39:H39)</f>
        <v>0</v>
      </c>
      <c r="J39" s="25"/>
      <c r="K39" s="25"/>
      <c r="L39" s="25"/>
      <c r="M39" s="27">
        <f>SUM(J39:L39)</f>
        <v>0</v>
      </c>
      <c r="N39" s="28" t="str">
        <f t="shared" ref="N39:N54" si="14">(IF(C39=0,"",(J39+K39)/(C39)))</f>
        <v/>
      </c>
      <c r="O39" s="29"/>
      <c r="P39" s="30">
        <f>Q39-O39</f>
        <v>0</v>
      </c>
      <c r="Q39" s="31"/>
    </row>
    <row r="40" spans="1:18" ht="24" hidden="1" customHeight="1">
      <c r="A40" s="479"/>
      <c r="B40" s="24"/>
      <c r="C40" s="25"/>
      <c r="D40" s="25"/>
      <c r="E40" s="25"/>
      <c r="F40" s="26">
        <f t="shared" si="12"/>
        <v>0</v>
      </c>
      <c r="G40" s="25"/>
      <c r="H40" s="25"/>
      <c r="I40" s="27">
        <f t="shared" si="13"/>
        <v>0</v>
      </c>
      <c r="J40" s="25"/>
      <c r="K40" s="25"/>
      <c r="L40" s="25"/>
      <c r="M40" s="27">
        <f>SUM(J40:L40)</f>
        <v>0</v>
      </c>
      <c r="N40" s="28" t="str">
        <f t="shared" si="14"/>
        <v/>
      </c>
      <c r="O40" s="29"/>
      <c r="P40" s="30">
        <f t="shared" ref="P40:P54" si="15">Q40-O40</f>
        <v>0</v>
      </c>
      <c r="Q40" s="31"/>
    </row>
    <row r="41" spans="1:18" ht="24" hidden="1" customHeight="1">
      <c r="A41" s="479"/>
      <c r="B41" s="24"/>
      <c r="C41" s="25"/>
      <c r="D41" s="25"/>
      <c r="E41" s="25"/>
      <c r="F41" s="26">
        <f t="shared" si="12"/>
        <v>0</v>
      </c>
      <c r="G41" s="25"/>
      <c r="H41" s="25"/>
      <c r="I41" s="27">
        <f t="shared" si="13"/>
        <v>0</v>
      </c>
      <c r="J41" s="25"/>
      <c r="K41" s="25"/>
      <c r="L41" s="25"/>
      <c r="M41" s="27">
        <f>SUM(J41:L41)</f>
        <v>0</v>
      </c>
      <c r="N41" s="28" t="str">
        <f t="shared" si="14"/>
        <v/>
      </c>
      <c r="O41" s="29"/>
      <c r="P41" s="30">
        <f t="shared" si="15"/>
        <v>0</v>
      </c>
      <c r="Q41" s="31"/>
    </row>
    <row r="42" spans="1:18" ht="24" hidden="1" customHeight="1">
      <c r="A42" s="479"/>
      <c r="B42" s="37"/>
      <c r="C42" s="25"/>
      <c r="D42" s="25"/>
      <c r="E42" s="25"/>
      <c r="F42" s="26">
        <f t="shared" si="12"/>
        <v>0</v>
      </c>
      <c r="G42" s="25"/>
      <c r="H42" s="25"/>
      <c r="I42" s="27">
        <f t="shared" si="13"/>
        <v>0</v>
      </c>
      <c r="J42" s="25"/>
      <c r="K42" s="25"/>
      <c r="L42" s="25"/>
      <c r="M42" s="27">
        <f>SUM(J42:L42)</f>
        <v>0</v>
      </c>
      <c r="N42" s="28" t="str">
        <f t="shared" si="14"/>
        <v/>
      </c>
      <c r="O42" s="29"/>
      <c r="P42" s="30">
        <f t="shared" si="15"/>
        <v>0</v>
      </c>
      <c r="Q42" s="31"/>
    </row>
    <row r="43" spans="1:18" ht="24" hidden="1" customHeight="1">
      <c r="A43" s="479"/>
      <c r="B43" s="24"/>
      <c r="C43" s="25"/>
      <c r="D43" s="25"/>
      <c r="E43" s="25"/>
      <c r="F43" s="26">
        <f t="shared" si="12"/>
        <v>0</v>
      </c>
      <c r="G43" s="25"/>
      <c r="H43" s="25"/>
      <c r="I43" s="27">
        <f t="shared" si="13"/>
        <v>0</v>
      </c>
      <c r="J43" s="25"/>
      <c r="K43" s="25"/>
      <c r="L43" s="25"/>
      <c r="M43" s="27">
        <f>SUM(J43:L43)</f>
        <v>0</v>
      </c>
      <c r="N43" s="28" t="str">
        <f t="shared" si="14"/>
        <v/>
      </c>
      <c r="O43" s="29"/>
      <c r="P43" s="30">
        <f t="shared" si="15"/>
        <v>0</v>
      </c>
      <c r="Q43" s="31"/>
    </row>
    <row r="44" spans="1:18" ht="24" hidden="1" customHeight="1">
      <c r="A44" s="479"/>
      <c r="B44" s="24"/>
      <c r="C44" s="25"/>
      <c r="D44" s="25"/>
      <c r="E44" s="25"/>
      <c r="F44" s="26">
        <f t="shared" si="12"/>
        <v>0</v>
      </c>
      <c r="G44" s="25"/>
      <c r="H44" s="25"/>
      <c r="I44" s="27">
        <f t="shared" si="13"/>
        <v>0</v>
      </c>
      <c r="J44" s="25"/>
      <c r="K44" s="25"/>
      <c r="L44" s="25"/>
      <c r="M44" s="27">
        <f t="shared" ref="M44:M54" si="16">SUM(J44:L44)</f>
        <v>0</v>
      </c>
      <c r="N44" s="28" t="str">
        <f t="shared" si="14"/>
        <v/>
      </c>
      <c r="O44" s="29"/>
      <c r="P44" s="30">
        <f t="shared" si="15"/>
        <v>0</v>
      </c>
      <c r="Q44" s="31"/>
    </row>
    <row r="45" spans="1:18" ht="24" hidden="1" customHeight="1">
      <c r="A45" s="479"/>
      <c r="B45" s="38"/>
      <c r="C45" s="25"/>
      <c r="D45" s="25"/>
      <c r="E45" s="25"/>
      <c r="F45" s="26">
        <f t="shared" si="12"/>
        <v>0</v>
      </c>
      <c r="G45" s="25"/>
      <c r="H45" s="25"/>
      <c r="I45" s="27">
        <f t="shared" si="13"/>
        <v>0</v>
      </c>
      <c r="J45" s="25"/>
      <c r="K45" s="25"/>
      <c r="L45" s="25"/>
      <c r="M45" s="27">
        <f t="shared" si="16"/>
        <v>0</v>
      </c>
      <c r="N45" s="28" t="str">
        <f t="shared" si="14"/>
        <v/>
      </c>
      <c r="O45" s="29"/>
      <c r="P45" s="30">
        <f t="shared" si="15"/>
        <v>0</v>
      </c>
      <c r="Q45" s="31"/>
    </row>
    <row r="46" spans="1:18" s="32" customFormat="1" ht="24" hidden="1" customHeight="1">
      <c r="A46" s="479"/>
      <c r="B46" s="24"/>
      <c r="C46" s="25"/>
      <c r="D46" s="25"/>
      <c r="E46" s="25"/>
      <c r="F46" s="26">
        <f t="shared" si="12"/>
        <v>0</v>
      </c>
      <c r="G46" s="25"/>
      <c r="H46" s="25"/>
      <c r="I46" s="27">
        <f t="shared" si="13"/>
        <v>0</v>
      </c>
      <c r="J46" s="25"/>
      <c r="K46" s="25"/>
      <c r="L46" s="25"/>
      <c r="M46" s="27">
        <f t="shared" si="16"/>
        <v>0</v>
      </c>
      <c r="N46" s="28" t="str">
        <f t="shared" si="14"/>
        <v/>
      </c>
      <c r="O46" s="29"/>
      <c r="P46" s="30">
        <f t="shared" si="15"/>
        <v>0</v>
      </c>
      <c r="Q46" s="31"/>
      <c r="R46" s="13"/>
    </row>
    <row r="47" spans="1:18" s="32" customFormat="1" ht="24" hidden="1" customHeight="1">
      <c r="A47" s="479"/>
      <c r="B47" s="39"/>
      <c r="C47" s="40"/>
      <c r="D47" s="25"/>
      <c r="E47" s="25"/>
      <c r="F47" s="26">
        <f t="shared" si="12"/>
        <v>0</v>
      </c>
      <c r="G47" s="25"/>
      <c r="H47" s="25"/>
      <c r="I47" s="27">
        <f t="shared" si="13"/>
        <v>0</v>
      </c>
      <c r="J47" s="25"/>
      <c r="K47" s="25"/>
      <c r="L47" s="25"/>
      <c r="M47" s="27">
        <f t="shared" si="16"/>
        <v>0</v>
      </c>
      <c r="N47" s="28" t="str">
        <f t="shared" si="14"/>
        <v/>
      </c>
      <c r="O47" s="29"/>
      <c r="P47" s="30">
        <f t="shared" si="15"/>
        <v>0</v>
      </c>
      <c r="Q47" s="31"/>
      <c r="R47" s="13"/>
    </row>
    <row r="48" spans="1:18" s="32" customFormat="1" ht="24" hidden="1" customHeight="1">
      <c r="A48" s="479"/>
      <c r="B48" s="41"/>
      <c r="C48" s="25"/>
      <c r="D48" s="25"/>
      <c r="E48" s="25"/>
      <c r="F48" s="26">
        <f t="shared" si="12"/>
        <v>0</v>
      </c>
      <c r="G48" s="25"/>
      <c r="H48" s="25"/>
      <c r="I48" s="27">
        <f t="shared" si="13"/>
        <v>0</v>
      </c>
      <c r="J48" s="25"/>
      <c r="K48" s="25"/>
      <c r="L48" s="25"/>
      <c r="M48" s="27">
        <f t="shared" si="16"/>
        <v>0</v>
      </c>
      <c r="N48" s="28" t="str">
        <f t="shared" si="14"/>
        <v/>
      </c>
      <c r="O48" s="29"/>
      <c r="P48" s="30">
        <f t="shared" si="15"/>
        <v>0</v>
      </c>
      <c r="Q48" s="31"/>
      <c r="R48" s="13"/>
    </row>
    <row r="49" spans="1:18" s="32" customFormat="1" ht="24" hidden="1" customHeight="1">
      <c r="A49" s="479"/>
      <c r="B49" s="24"/>
      <c r="C49" s="25"/>
      <c r="D49" s="25"/>
      <c r="E49" s="25"/>
      <c r="F49" s="26">
        <f t="shared" si="12"/>
        <v>0</v>
      </c>
      <c r="G49" s="25"/>
      <c r="H49" s="25"/>
      <c r="I49" s="27">
        <f t="shared" si="13"/>
        <v>0</v>
      </c>
      <c r="J49" s="25"/>
      <c r="K49" s="25"/>
      <c r="L49" s="25"/>
      <c r="M49" s="27">
        <f t="shared" si="16"/>
        <v>0</v>
      </c>
      <c r="N49" s="28" t="str">
        <f t="shared" si="14"/>
        <v/>
      </c>
      <c r="O49" s="29"/>
      <c r="P49" s="30">
        <f t="shared" si="15"/>
        <v>0</v>
      </c>
      <c r="Q49" s="31"/>
      <c r="R49" s="13"/>
    </row>
    <row r="50" spans="1:18" s="32" customFormat="1" ht="24" hidden="1" customHeight="1">
      <c r="A50" s="479"/>
      <c r="B50" s="24"/>
      <c r="C50" s="25"/>
      <c r="D50" s="25"/>
      <c r="E50" s="25"/>
      <c r="F50" s="26">
        <f t="shared" si="12"/>
        <v>0</v>
      </c>
      <c r="G50" s="25"/>
      <c r="H50" s="25"/>
      <c r="I50" s="27">
        <f t="shared" si="13"/>
        <v>0</v>
      </c>
      <c r="J50" s="33"/>
      <c r="K50" s="33"/>
      <c r="L50" s="33"/>
      <c r="M50" s="27">
        <f t="shared" si="16"/>
        <v>0</v>
      </c>
      <c r="N50" s="28" t="str">
        <f t="shared" si="14"/>
        <v/>
      </c>
      <c r="O50" s="29"/>
      <c r="P50" s="30">
        <f t="shared" si="15"/>
        <v>0</v>
      </c>
      <c r="Q50" s="31"/>
      <c r="R50" s="13"/>
    </row>
    <row r="51" spans="1:18" s="32" customFormat="1" ht="24" hidden="1" customHeight="1">
      <c r="A51" s="479"/>
      <c r="B51" s="24"/>
      <c r="C51" s="25"/>
      <c r="D51" s="25"/>
      <c r="E51" s="25"/>
      <c r="F51" s="26">
        <f t="shared" si="12"/>
        <v>0</v>
      </c>
      <c r="G51" s="25"/>
      <c r="H51" s="25"/>
      <c r="I51" s="27">
        <f t="shared" si="13"/>
        <v>0</v>
      </c>
      <c r="J51" s="33"/>
      <c r="K51" s="33"/>
      <c r="L51" s="33"/>
      <c r="M51" s="27">
        <f t="shared" si="16"/>
        <v>0</v>
      </c>
      <c r="N51" s="28" t="str">
        <f t="shared" si="14"/>
        <v/>
      </c>
      <c r="O51" s="29"/>
      <c r="P51" s="30">
        <f t="shared" si="15"/>
        <v>0</v>
      </c>
      <c r="Q51" s="31"/>
      <c r="R51" s="13"/>
    </row>
    <row r="52" spans="1:18" s="32" customFormat="1" ht="24" hidden="1" customHeight="1">
      <c r="A52" s="479"/>
      <c r="B52" s="24"/>
      <c r="C52" s="25"/>
      <c r="D52" s="25"/>
      <c r="E52" s="25"/>
      <c r="F52" s="26">
        <f t="shared" si="12"/>
        <v>0</v>
      </c>
      <c r="G52" s="25"/>
      <c r="H52" s="25"/>
      <c r="I52" s="27">
        <f t="shared" si="13"/>
        <v>0</v>
      </c>
      <c r="J52" s="33"/>
      <c r="K52" s="33"/>
      <c r="L52" s="33"/>
      <c r="M52" s="27">
        <f t="shared" si="16"/>
        <v>0</v>
      </c>
      <c r="N52" s="28" t="str">
        <f t="shared" si="14"/>
        <v/>
      </c>
      <c r="O52" s="29"/>
      <c r="P52" s="30">
        <f t="shared" si="15"/>
        <v>0</v>
      </c>
      <c r="Q52" s="31"/>
      <c r="R52" s="13"/>
    </row>
    <row r="53" spans="1:18" ht="24" hidden="1" customHeight="1">
      <c r="A53" s="479"/>
      <c r="B53" s="24"/>
      <c r="C53" s="25"/>
      <c r="D53" s="25"/>
      <c r="E53" s="25"/>
      <c r="F53" s="26">
        <f t="shared" si="12"/>
        <v>0</v>
      </c>
      <c r="G53" s="25"/>
      <c r="H53" s="25"/>
      <c r="I53" s="27">
        <f t="shared" si="13"/>
        <v>0</v>
      </c>
      <c r="J53" s="33"/>
      <c r="K53" s="33"/>
      <c r="L53" s="33"/>
      <c r="M53" s="27">
        <f t="shared" si="16"/>
        <v>0</v>
      </c>
      <c r="N53" s="28" t="str">
        <f t="shared" si="14"/>
        <v/>
      </c>
      <c r="O53" s="29"/>
      <c r="P53" s="30">
        <f t="shared" si="15"/>
        <v>0</v>
      </c>
      <c r="Q53" s="31"/>
    </row>
    <row r="54" spans="1:18" ht="24" hidden="1" customHeight="1">
      <c r="A54" s="480"/>
      <c r="B54" s="24"/>
      <c r="C54" s="25"/>
      <c r="D54" s="25"/>
      <c r="E54" s="25"/>
      <c r="F54" s="26">
        <f t="shared" si="12"/>
        <v>0</v>
      </c>
      <c r="G54" s="25"/>
      <c r="H54" s="25"/>
      <c r="I54" s="27">
        <f t="shared" si="13"/>
        <v>0</v>
      </c>
      <c r="J54" s="33"/>
      <c r="K54" s="33"/>
      <c r="L54" s="33"/>
      <c r="M54" s="27">
        <f t="shared" si="16"/>
        <v>0</v>
      </c>
      <c r="N54" s="28" t="str">
        <f t="shared" si="14"/>
        <v/>
      </c>
      <c r="O54" s="29"/>
      <c r="P54" s="30">
        <f t="shared" si="15"/>
        <v>0</v>
      </c>
      <c r="Q54" s="31"/>
    </row>
    <row r="55" spans="1:18" s="35" customFormat="1" ht="24" hidden="1" customHeight="1">
      <c r="A55" s="481" t="s">
        <v>47</v>
      </c>
      <c r="B55" s="482"/>
      <c r="C55" s="27">
        <f>SUM(C39:C54)</f>
        <v>0</v>
      </c>
      <c r="D55" s="27">
        <f>SUM(D39:D54)</f>
        <v>0</v>
      </c>
      <c r="E55" s="27">
        <f>SUM(E39:E54)</f>
        <v>0</v>
      </c>
      <c r="F55" s="27">
        <f>SUM(C54:E55)</f>
        <v>0</v>
      </c>
      <c r="G55" s="27">
        <f t="shared" ref="G55:M55" si="17">SUM(G39:G54)</f>
        <v>0</v>
      </c>
      <c r="H55" s="27">
        <f t="shared" si="17"/>
        <v>0</v>
      </c>
      <c r="I55" s="27">
        <f t="shared" si="17"/>
        <v>0</v>
      </c>
      <c r="J55" s="27">
        <f t="shared" si="17"/>
        <v>0</v>
      </c>
      <c r="K55" s="27">
        <f t="shared" si="17"/>
        <v>0</v>
      </c>
      <c r="L55" s="27">
        <f t="shared" si="17"/>
        <v>0</v>
      </c>
      <c r="M55" s="27">
        <f t="shared" si="17"/>
        <v>0</v>
      </c>
      <c r="N55" s="28" t="str">
        <f>(IF(C55=0,"",(J55+K55)/(C55)))</f>
        <v/>
      </c>
      <c r="O55" s="30">
        <f>SUM(O39:O54)</f>
        <v>0</v>
      </c>
      <c r="P55" s="30">
        <f>SUM(P39:P54)</f>
        <v>0</v>
      </c>
      <c r="Q55" s="34">
        <f>SUM(Q39:Q54)</f>
        <v>0</v>
      </c>
      <c r="R55" s="13"/>
    </row>
    <row r="56" spans="1:18" ht="24" customHeight="1">
      <c r="A56" s="477" t="s">
        <v>43</v>
      </c>
      <c r="B56" s="24" t="s">
        <v>44</v>
      </c>
      <c r="C56" s="25">
        <v>1</v>
      </c>
      <c r="D56" s="25">
        <v>1</v>
      </c>
      <c r="E56" s="25"/>
      <c r="F56" s="26">
        <f t="shared" ref="F56:F62" si="18">SUM(C56:E56)</f>
        <v>2</v>
      </c>
      <c r="G56" s="25">
        <v>1</v>
      </c>
      <c r="H56" s="25"/>
      <c r="I56" s="27">
        <f t="shared" ref="I56:I62" si="19">SUM(G56:H56)</f>
        <v>1</v>
      </c>
      <c r="J56" s="25"/>
      <c r="K56" s="25">
        <v>1</v>
      </c>
      <c r="L56" s="25"/>
      <c r="M56" s="27">
        <f t="shared" ref="M56:M62" si="20">SUM(J56:L56)</f>
        <v>1</v>
      </c>
      <c r="N56" s="28">
        <f t="shared" ref="N56:N73" si="21">(IF(C56=0,"",(J56+K56)/(C56)))</f>
        <v>1</v>
      </c>
      <c r="O56" s="29"/>
      <c r="P56" s="30">
        <f t="shared" ref="P56:P62" si="22">Q56-O56</f>
        <v>23359</v>
      </c>
      <c r="Q56" s="31">
        <v>23359</v>
      </c>
    </row>
    <row r="57" spans="1:18" ht="24" customHeight="1">
      <c r="A57" s="477"/>
      <c r="B57" s="24" t="s">
        <v>45</v>
      </c>
      <c r="C57" s="25">
        <v>3</v>
      </c>
      <c r="D57" s="25"/>
      <c r="E57" s="25"/>
      <c r="F57" s="26">
        <f t="shared" si="18"/>
        <v>3</v>
      </c>
      <c r="G57" s="25">
        <v>3</v>
      </c>
      <c r="H57" s="25"/>
      <c r="I57" s="27">
        <f t="shared" si="19"/>
        <v>3</v>
      </c>
      <c r="J57" s="25">
        <v>3</v>
      </c>
      <c r="K57" s="25"/>
      <c r="L57" s="25"/>
      <c r="M57" s="27">
        <f t="shared" si="20"/>
        <v>3</v>
      </c>
      <c r="N57" s="28">
        <f t="shared" si="21"/>
        <v>1</v>
      </c>
      <c r="O57" s="29"/>
      <c r="P57" s="30">
        <f t="shared" si="22"/>
        <v>139597</v>
      </c>
      <c r="Q57" s="31">
        <v>139597</v>
      </c>
    </row>
    <row r="58" spans="1:18" ht="24" customHeight="1">
      <c r="A58" s="477"/>
      <c r="B58" s="24" t="s">
        <v>46</v>
      </c>
      <c r="C58" s="25">
        <v>1</v>
      </c>
      <c r="D58" s="25"/>
      <c r="E58" s="25"/>
      <c r="F58" s="26">
        <f t="shared" si="18"/>
        <v>1</v>
      </c>
      <c r="G58" s="25">
        <v>1</v>
      </c>
      <c r="H58" s="25"/>
      <c r="I58" s="27">
        <f t="shared" si="19"/>
        <v>1</v>
      </c>
      <c r="J58" s="25"/>
      <c r="K58" s="25">
        <v>1</v>
      </c>
      <c r="L58" s="25"/>
      <c r="M58" s="27">
        <f t="shared" si="20"/>
        <v>1</v>
      </c>
      <c r="N58" s="28">
        <f t="shared" si="21"/>
        <v>1</v>
      </c>
      <c r="O58" s="29"/>
      <c r="P58" s="30">
        <f t="shared" si="22"/>
        <v>5070</v>
      </c>
      <c r="Q58" s="31">
        <v>5070</v>
      </c>
    </row>
    <row r="59" spans="1:18" ht="24" hidden="1" customHeight="1">
      <c r="A59" s="477"/>
      <c r="B59" s="24"/>
      <c r="C59" s="25"/>
      <c r="D59" s="25"/>
      <c r="E59" s="25"/>
      <c r="F59" s="26">
        <f t="shared" si="18"/>
        <v>0</v>
      </c>
      <c r="G59" s="25"/>
      <c r="H59" s="25"/>
      <c r="I59" s="27">
        <f t="shared" si="19"/>
        <v>0</v>
      </c>
      <c r="J59" s="25"/>
      <c r="K59" s="25"/>
      <c r="L59" s="25"/>
      <c r="M59" s="27">
        <f t="shared" si="20"/>
        <v>0</v>
      </c>
      <c r="N59" s="28" t="str">
        <f t="shared" si="21"/>
        <v/>
      </c>
      <c r="O59" s="29"/>
      <c r="P59" s="30">
        <f t="shared" si="22"/>
        <v>0</v>
      </c>
      <c r="Q59" s="31"/>
    </row>
    <row r="60" spans="1:18" ht="24" hidden="1" customHeight="1">
      <c r="A60" s="477"/>
      <c r="B60" s="24"/>
      <c r="C60" s="25"/>
      <c r="D60" s="25"/>
      <c r="E60" s="25"/>
      <c r="F60" s="26">
        <f t="shared" si="18"/>
        <v>0</v>
      </c>
      <c r="G60" s="25"/>
      <c r="H60" s="25"/>
      <c r="I60" s="27">
        <f t="shared" si="19"/>
        <v>0</v>
      </c>
      <c r="J60" s="33"/>
      <c r="K60" s="33"/>
      <c r="L60" s="33"/>
      <c r="M60" s="27">
        <f t="shared" si="20"/>
        <v>0</v>
      </c>
      <c r="N60" s="28" t="str">
        <f t="shared" si="21"/>
        <v/>
      </c>
      <c r="O60" s="29"/>
      <c r="P60" s="30">
        <f t="shared" si="22"/>
        <v>0</v>
      </c>
      <c r="Q60" s="31"/>
    </row>
    <row r="61" spans="1:18" ht="24" hidden="1" customHeight="1">
      <c r="A61" s="477"/>
      <c r="B61" s="24"/>
      <c r="C61" s="25"/>
      <c r="D61" s="25"/>
      <c r="E61" s="25"/>
      <c r="F61" s="26">
        <f t="shared" si="18"/>
        <v>0</v>
      </c>
      <c r="G61" s="25"/>
      <c r="H61" s="25"/>
      <c r="I61" s="27">
        <f t="shared" si="19"/>
        <v>0</v>
      </c>
      <c r="J61" s="33"/>
      <c r="K61" s="33"/>
      <c r="L61" s="33"/>
      <c r="M61" s="27">
        <f t="shared" si="20"/>
        <v>0</v>
      </c>
      <c r="N61" s="28" t="str">
        <f t="shared" si="21"/>
        <v/>
      </c>
      <c r="O61" s="29"/>
      <c r="P61" s="30">
        <f t="shared" si="22"/>
        <v>0</v>
      </c>
      <c r="Q61" s="31"/>
    </row>
    <row r="62" spans="1:18" ht="24" hidden="1" customHeight="1">
      <c r="A62" s="477"/>
      <c r="B62" s="24"/>
      <c r="C62" s="25"/>
      <c r="D62" s="25"/>
      <c r="E62" s="25"/>
      <c r="F62" s="26">
        <f t="shared" si="18"/>
        <v>0</v>
      </c>
      <c r="G62" s="25"/>
      <c r="H62" s="25"/>
      <c r="I62" s="27">
        <f t="shared" si="19"/>
        <v>0</v>
      </c>
      <c r="J62" s="33"/>
      <c r="K62" s="33"/>
      <c r="L62" s="33"/>
      <c r="M62" s="27">
        <f t="shared" si="20"/>
        <v>0</v>
      </c>
      <c r="N62" s="28" t="str">
        <f t="shared" si="21"/>
        <v/>
      </c>
      <c r="O62" s="29"/>
      <c r="P62" s="30">
        <f t="shared" si="22"/>
        <v>0</v>
      </c>
      <c r="Q62" s="31"/>
    </row>
    <row r="63" spans="1:18" s="35" customFormat="1" ht="24" customHeight="1">
      <c r="A63" s="461" t="s">
        <v>47</v>
      </c>
      <c r="B63" s="462"/>
      <c r="C63" s="27">
        <f t="shared" ref="C63:M63" si="23">SUM(C56:C62)</f>
        <v>5</v>
      </c>
      <c r="D63" s="27">
        <f t="shared" si="23"/>
        <v>1</v>
      </c>
      <c r="E63" s="27">
        <f t="shared" si="23"/>
        <v>0</v>
      </c>
      <c r="F63" s="27">
        <f t="shared" si="23"/>
        <v>6</v>
      </c>
      <c r="G63" s="27">
        <f t="shared" si="23"/>
        <v>5</v>
      </c>
      <c r="H63" s="27">
        <f t="shared" si="23"/>
        <v>0</v>
      </c>
      <c r="I63" s="27">
        <f t="shared" si="23"/>
        <v>5</v>
      </c>
      <c r="J63" s="27">
        <f t="shared" si="23"/>
        <v>3</v>
      </c>
      <c r="K63" s="27">
        <f t="shared" si="23"/>
        <v>2</v>
      </c>
      <c r="L63" s="27">
        <f t="shared" si="23"/>
        <v>0</v>
      </c>
      <c r="M63" s="27">
        <f t="shared" si="23"/>
        <v>5</v>
      </c>
      <c r="N63" s="28">
        <f t="shared" si="21"/>
        <v>1</v>
      </c>
      <c r="O63" s="30">
        <f>SUM(O56:O62)</f>
        <v>0</v>
      </c>
      <c r="P63" s="30">
        <f>SUM(P56:P62)</f>
        <v>168026</v>
      </c>
      <c r="Q63" s="34">
        <f>SUM(Q56:Q62)</f>
        <v>168026</v>
      </c>
      <c r="R63" s="13"/>
    </row>
    <row r="64" spans="1:18" ht="24" customHeight="1">
      <c r="A64" s="460" t="s">
        <v>48</v>
      </c>
      <c r="B64" s="24" t="s">
        <v>49</v>
      </c>
      <c r="C64" s="25">
        <v>1</v>
      </c>
      <c r="D64" s="25"/>
      <c r="E64" s="25"/>
      <c r="F64" s="26">
        <f t="shared" ref="F64:F69" si="24">SUM(C64:E64)</f>
        <v>1</v>
      </c>
      <c r="G64" s="25">
        <v>1</v>
      </c>
      <c r="H64" s="25"/>
      <c r="I64" s="27">
        <f t="shared" ref="I64:I69" si="25">SUM(G64:H64)</f>
        <v>1</v>
      </c>
      <c r="J64" s="33">
        <v>1</v>
      </c>
      <c r="K64" s="33"/>
      <c r="L64" s="33"/>
      <c r="M64" s="27">
        <f t="shared" ref="M64:M69" si="26">SUM(J64:L64)</f>
        <v>1</v>
      </c>
      <c r="N64" s="28">
        <f t="shared" si="21"/>
        <v>1</v>
      </c>
      <c r="O64" s="29"/>
      <c r="P64" s="30">
        <f t="shared" ref="P64:P69" si="27">Q64-O64</f>
        <v>149731</v>
      </c>
      <c r="Q64" s="31">
        <v>149731</v>
      </c>
    </row>
    <row r="65" spans="1:18" ht="24" customHeight="1">
      <c r="A65" s="460"/>
      <c r="B65" s="24" t="s">
        <v>50</v>
      </c>
      <c r="C65" s="25">
        <v>1</v>
      </c>
      <c r="D65" s="25"/>
      <c r="E65" s="25"/>
      <c r="F65" s="26">
        <f t="shared" si="24"/>
        <v>1</v>
      </c>
      <c r="G65" s="25"/>
      <c r="H65" s="25"/>
      <c r="I65" s="27">
        <f t="shared" si="25"/>
        <v>0</v>
      </c>
      <c r="J65" s="33"/>
      <c r="K65" s="33"/>
      <c r="L65" s="33"/>
      <c r="M65" s="27">
        <f t="shared" si="26"/>
        <v>0</v>
      </c>
      <c r="N65" s="28">
        <f t="shared" si="21"/>
        <v>0</v>
      </c>
      <c r="O65" s="29"/>
      <c r="P65" s="30">
        <f t="shared" si="27"/>
        <v>0</v>
      </c>
      <c r="Q65" s="31">
        <v>0</v>
      </c>
    </row>
    <row r="66" spans="1:18" ht="24" customHeight="1">
      <c r="A66" s="460"/>
      <c r="B66" s="24"/>
      <c r="C66" s="25"/>
      <c r="D66" s="25"/>
      <c r="E66" s="25"/>
      <c r="F66" s="26">
        <f t="shared" si="24"/>
        <v>0</v>
      </c>
      <c r="G66" s="25"/>
      <c r="H66" s="25"/>
      <c r="I66" s="27">
        <f t="shared" si="25"/>
        <v>0</v>
      </c>
      <c r="J66" s="33"/>
      <c r="K66" s="33"/>
      <c r="L66" s="33"/>
      <c r="M66" s="27">
        <f t="shared" si="26"/>
        <v>0</v>
      </c>
      <c r="N66" s="28" t="str">
        <f t="shared" si="21"/>
        <v/>
      </c>
      <c r="O66" s="29"/>
      <c r="P66" s="30">
        <f t="shared" si="27"/>
        <v>0</v>
      </c>
      <c r="Q66" s="31">
        <v>0</v>
      </c>
    </row>
    <row r="67" spans="1:18" ht="24" hidden="1" customHeight="1">
      <c r="A67" s="460"/>
      <c r="B67" s="24"/>
      <c r="C67" s="25"/>
      <c r="D67" s="25"/>
      <c r="E67" s="25"/>
      <c r="F67" s="26">
        <f t="shared" si="24"/>
        <v>0</v>
      </c>
      <c r="G67" s="25"/>
      <c r="H67" s="25"/>
      <c r="I67" s="27">
        <f t="shared" si="25"/>
        <v>0</v>
      </c>
      <c r="J67" s="33"/>
      <c r="K67" s="33"/>
      <c r="L67" s="33"/>
      <c r="M67" s="27">
        <f t="shared" si="26"/>
        <v>0</v>
      </c>
      <c r="N67" s="28" t="str">
        <f t="shared" si="21"/>
        <v/>
      </c>
      <c r="O67" s="29"/>
      <c r="P67" s="30">
        <f t="shared" si="27"/>
        <v>0</v>
      </c>
      <c r="Q67" s="31"/>
    </row>
    <row r="68" spans="1:18" ht="24" hidden="1" customHeight="1">
      <c r="A68" s="460"/>
      <c r="B68" s="24"/>
      <c r="C68" s="25"/>
      <c r="D68" s="25"/>
      <c r="E68" s="25"/>
      <c r="F68" s="26">
        <f t="shared" si="24"/>
        <v>0</v>
      </c>
      <c r="G68" s="25"/>
      <c r="H68" s="25"/>
      <c r="I68" s="27">
        <f t="shared" si="25"/>
        <v>0</v>
      </c>
      <c r="J68" s="33"/>
      <c r="K68" s="33"/>
      <c r="L68" s="33"/>
      <c r="M68" s="27">
        <f t="shared" si="26"/>
        <v>0</v>
      </c>
      <c r="N68" s="28" t="str">
        <f t="shared" si="21"/>
        <v/>
      </c>
      <c r="O68" s="29"/>
      <c r="P68" s="30">
        <f t="shared" si="27"/>
        <v>0</v>
      </c>
      <c r="Q68" s="31"/>
    </row>
    <row r="69" spans="1:18" ht="24" hidden="1" customHeight="1">
      <c r="A69" s="460"/>
      <c r="B69" s="24"/>
      <c r="C69" s="25"/>
      <c r="D69" s="25"/>
      <c r="E69" s="25"/>
      <c r="F69" s="26">
        <f t="shared" si="24"/>
        <v>0</v>
      </c>
      <c r="G69" s="25"/>
      <c r="H69" s="25"/>
      <c r="I69" s="27">
        <f t="shared" si="25"/>
        <v>0</v>
      </c>
      <c r="J69" s="33"/>
      <c r="K69" s="33"/>
      <c r="L69" s="33"/>
      <c r="M69" s="27">
        <f t="shared" si="26"/>
        <v>0</v>
      </c>
      <c r="N69" s="28" t="str">
        <f t="shared" si="21"/>
        <v/>
      </c>
      <c r="O69" s="29"/>
      <c r="P69" s="30">
        <f t="shared" si="27"/>
        <v>0</v>
      </c>
      <c r="Q69" s="31"/>
    </row>
    <row r="70" spans="1:18" s="35" customFormat="1" ht="24" customHeight="1">
      <c r="A70" s="461" t="s">
        <v>47</v>
      </c>
      <c r="B70" s="462"/>
      <c r="C70" s="27">
        <f t="shared" ref="C70:M70" si="28">SUM(C64:C69)</f>
        <v>2</v>
      </c>
      <c r="D70" s="27">
        <f t="shared" si="28"/>
        <v>0</v>
      </c>
      <c r="E70" s="27">
        <f t="shared" si="28"/>
        <v>0</v>
      </c>
      <c r="F70" s="27">
        <f t="shared" si="28"/>
        <v>2</v>
      </c>
      <c r="G70" s="27">
        <f t="shared" si="28"/>
        <v>1</v>
      </c>
      <c r="H70" s="27">
        <f t="shared" si="28"/>
        <v>0</v>
      </c>
      <c r="I70" s="27">
        <f t="shared" si="28"/>
        <v>1</v>
      </c>
      <c r="J70" s="27">
        <f t="shared" si="28"/>
        <v>1</v>
      </c>
      <c r="K70" s="27">
        <f t="shared" si="28"/>
        <v>0</v>
      </c>
      <c r="L70" s="27">
        <f t="shared" si="28"/>
        <v>0</v>
      </c>
      <c r="M70" s="27">
        <f t="shared" si="28"/>
        <v>1</v>
      </c>
      <c r="N70" s="28">
        <f t="shared" si="21"/>
        <v>0.5</v>
      </c>
      <c r="O70" s="30">
        <f>SUM(O64:O69)</f>
        <v>0</v>
      </c>
      <c r="P70" s="30">
        <f>SUM(P64:P69)</f>
        <v>149731</v>
      </c>
      <c r="Q70" s="34">
        <f>SUM(Q64:Q69)</f>
        <v>149731</v>
      </c>
      <c r="R70" s="13"/>
    </row>
    <row r="71" spans="1:18" s="44" customFormat="1" ht="24" hidden="1" customHeight="1">
      <c r="A71" s="463" t="s">
        <v>51</v>
      </c>
      <c r="B71" s="464"/>
      <c r="C71" s="42"/>
      <c r="D71" s="42"/>
      <c r="E71" s="42"/>
      <c r="F71" s="27">
        <f>SUM(C71:E71)</f>
        <v>0</v>
      </c>
      <c r="G71" s="25"/>
      <c r="H71" s="42"/>
      <c r="I71" s="27">
        <f>G71+H71</f>
        <v>0</v>
      </c>
      <c r="J71" s="42"/>
      <c r="K71" s="42"/>
      <c r="L71" s="42"/>
      <c r="M71" s="27">
        <f>SUM(J71:L71)</f>
        <v>0</v>
      </c>
      <c r="N71" s="28" t="str">
        <f t="shared" si="21"/>
        <v/>
      </c>
      <c r="O71" s="43"/>
      <c r="P71" s="30">
        <f>Q71-O71</f>
        <v>0</v>
      </c>
      <c r="Q71" s="31"/>
      <c r="R71" s="13"/>
    </row>
    <row r="72" spans="1:18" s="44" customFormat="1" ht="24" customHeight="1">
      <c r="A72" s="463" t="s">
        <v>52</v>
      </c>
      <c r="B72" s="464"/>
      <c r="C72" s="42"/>
      <c r="D72" s="42"/>
      <c r="E72" s="42"/>
      <c r="F72" s="27">
        <f>SUM(C72:E72)</f>
        <v>0</v>
      </c>
      <c r="G72" s="25"/>
      <c r="H72" s="42"/>
      <c r="I72" s="27">
        <f>G72+H72</f>
        <v>0</v>
      </c>
      <c r="J72" s="42"/>
      <c r="K72" s="42"/>
      <c r="L72" s="42"/>
      <c r="M72" s="27">
        <f>SUM(J72:L72)</f>
        <v>0</v>
      </c>
      <c r="N72" s="28" t="str">
        <f t="shared" si="21"/>
        <v/>
      </c>
      <c r="O72" s="43"/>
      <c r="P72" s="30">
        <f>Q72-O72</f>
        <v>0</v>
      </c>
      <c r="Q72" s="31"/>
      <c r="R72" s="13"/>
    </row>
    <row r="73" spans="1:18" s="35" customFormat="1" ht="24" customHeight="1" thickBot="1">
      <c r="A73" s="465" t="s">
        <v>83</v>
      </c>
      <c r="B73" s="466"/>
      <c r="C73" s="45">
        <f t="shared" ref="C73:M73" si="29">C21+C38+C63+C70+C71+C72+C55</f>
        <v>24</v>
      </c>
      <c r="D73" s="45">
        <f t="shared" si="29"/>
        <v>5</v>
      </c>
      <c r="E73" s="45">
        <f t="shared" si="29"/>
        <v>0</v>
      </c>
      <c r="F73" s="45">
        <f>F21+F38+F63+F70+F71+F72+F55</f>
        <v>29</v>
      </c>
      <c r="G73" s="45">
        <f t="shared" si="29"/>
        <v>22</v>
      </c>
      <c r="H73" s="45">
        <f t="shared" si="29"/>
        <v>5</v>
      </c>
      <c r="I73" s="45">
        <f t="shared" si="29"/>
        <v>27</v>
      </c>
      <c r="J73" s="45">
        <f t="shared" si="29"/>
        <v>24</v>
      </c>
      <c r="K73" s="45">
        <f t="shared" si="29"/>
        <v>2</v>
      </c>
      <c r="L73" s="45">
        <f t="shared" si="29"/>
        <v>1</v>
      </c>
      <c r="M73" s="45">
        <f t="shared" si="29"/>
        <v>27</v>
      </c>
      <c r="N73" s="46">
        <f t="shared" si="21"/>
        <v>1.0833333333333333</v>
      </c>
      <c r="O73" s="47">
        <f>O21+O38+O63+O70+O71+O72+O55</f>
        <v>1099</v>
      </c>
      <c r="P73" s="47">
        <f>P21+P38+P63+P70+P71+P72+P55</f>
        <v>1288688</v>
      </c>
      <c r="Q73" s="48">
        <f>Q21+Q38+Q63+Q70+Q71+Q72+Q55</f>
        <v>1289787</v>
      </c>
      <c r="R73" s="49"/>
    </row>
    <row r="74" spans="1:18" ht="24" customHeight="1">
      <c r="A74" s="1"/>
      <c r="B74" s="50"/>
      <c r="C74" s="51"/>
      <c r="D74" s="51"/>
      <c r="E74" s="51"/>
      <c r="F74" s="51"/>
      <c r="G74" s="1"/>
      <c r="H74" s="1"/>
      <c r="I74" s="1"/>
      <c r="J74" s="1"/>
      <c r="K74" s="1"/>
      <c r="L74" s="1"/>
      <c r="M74" s="1"/>
      <c r="N74" s="52"/>
      <c r="O74" s="1"/>
      <c r="P74" s="1"/>
    </row>
    <row r="75" spans="1:18" ht="24" customHeight="1">
      <c r="A75" s="1"/>
      <c r="B75" s="50"/>
      <c r="C75" s="51"/>
      <c r="D75" s="51"/>
      <c r="E75" s="51"/>
      <c r="F75" s="51"/>
      <c r="G75" s="1"/>
      <c r="H75" s="1"/>
      <c r="I75" s="1"/>
      <c r="J75" s="1"/>
      <c r="K75" s="1"/>
      <c r="L75" s="1"/>
      <c r="M75" s="1"/>
      <c r="N75" s="52"/>
      <c r="O75" s="1"/>
      <c r="P75" s="1"/>
    </row>
    <row r="76" spans="1:18" ht="24" customHeight="1">
      <c r="A76" s="1"/>
      <c r="B76" s="50"/>
      <c r="C76" s="51"/>
      <c r="D76" s="51"/>
      <c r="E76" s="51"/>
      <c r="F76" s="51"/>
      <c r="G76" s="1"/>
      <c r="H76" s="1"/>
      <c r="I76" s="1"/>
      <c r="J76" s="1"/>
      <c r="K76" s="1"/>
      <c r="L76" s="1"/>
      <c r="M76" s="1"/>
      <c r="N76" s="52"/>
      <c r="O76" s="1"/>
      <c r="P76" s="1"/>
    </row>
    <row r="77" spans="1:18" ht="24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52"/>
      <c r="O77" s="1"/>
      <c r="P77" s="1"/>
    </row>
    <row r="78" spans="1:18" ht="24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2"/>
      <c r="O78" s="1"/>
      <c r="P78" s="1"/>
    </row>
  </sheetData>
  <mergeCells count="17">
    <mergeCell ref="A63:B63"/>
    <mergeCell ref="A3:A4"/>
    <mergeCell ref="B3:B4"/>
    <mergeCell ref="C3:I3"/>
    <mergeCell ref="J3:M3"/>
    <mergeCell ref="A5:A20"/>
    <mergeCell ref="A21:B21"/>
    <mergeCell ref="A22:A37"/>
    <mergeCell ref="A38:B38"/>
    <mergeCell ref="A39:A54"/>
    <mergeCell ref="A55:B55"/>
    <mergeCell ref="A56:A62"/>
    <mergeCell ref="A64:A69"/>
    <mergeCell ref="A70:B70"/>
    <mergeCell ref="A71:B71"/>
    <mergeCell ref="A72:B72"/>
    <mergeCell ref="A73:B73"/>
  </mergeCells>
  <phoneticPr fontId="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0"/>
  <sheetViews>
    <sheetView showZeros="0" topLeftCell="B1" zoomScale="96" zoomScaleNormal="96" workbookViewId="0">
      <selection activeCell="U10" sqref="U10"/>
    </sheetView>
  </sheetViews>
  <sheetFormatPr defaultColWidth="13.875" defaultRowHeight="18" customHeight="1"/>
  <cols>
    <col min="1" max="1" width="0.875" style="23" hidden="1" customWidth="1"/>
    <col min="2" max="2" width="8.75" style="59" customWidth="1"/>
    <col min="3" max="3" width="7" style="23" customWidth="1"/>
    <col min="4" max="5" width="6.5" style="23" hidden="1" customWidth="1"/>
    <col min="6" max="6" width="0.125" style="23" hidden="1" customWidth="1"/>
    <col min="7" max="13" width="5.5" style="23" customWidth="1"/>
    <col min="14" max="14" width="9.375" style="89" customWidth="1"/>
    <col min="15" max="15" width="9" style="23" hidden="1" customWidth="1"/>
    <col min="16" max="16" width="10.25" style="23" customWidth="1"/>
    <col min="17" max="17" width="12.75" style="80" hidden="1" customWidth="1"/>
    <col min="18" max="18" width="6.25" style="49" customWidth="1"/>
    <col min="19" max="19" width="7.25" style="23" customWidth="1"/>
    <col min="20" max="20" width="10.125" style="87" customWidth="1"/>
    <col min="21" max="241" width="9" style="23" customWidth="1"/>
    <col min="242" max="242" width="3.875" style="23" customWidth="1"/>
    <col min="243" max="243" width="2.875" style="23" customWidth="1"/>
    <col min="244" max="244" width="8" style="23" bestFit="1" customWidth="1"/>
    <col min="245" max="245" width="6.125" style="23" customWidth="1"/>
    <col min="246" max="246" width="5.5" style="23" customWidth="1"/>
    <col min="247" max="247" width="6.125" style="23" customWidth="1"/>
    <col min="248" max="248" width="6.375" style="23" customWidth="1"/>
    <col min="249" max="249" width="8" style="23" bestFit="1" customWidth="1"/>
    <col min="250" max="250" width="14.5" style="23" bestFit="1" customWidth="1"/>
    <col min="251" max="251" width="12.125" style="23" customWidth="1"/>
    <col min="252" max="256" width="13.875" style="23"/>
    <col min="257" max="257" width="5.75" style="23" customWidth="1"/>
    <col min="258" max="258" width="9.75" style="23" bestFit="1" customWidth="1"/>
    <col min="259" max="266" width="7.625" style="23" customWidth="1"/>
    <col min="267" max="267" width="7.5" style="23" customWidth="1"/>
    <col min="268" max="269" width="7.625" style="23" customWidth="1"/>
    <col min="270" max="270" width="13.625" style="23" customWidth="1"/>
    <col min="271" max="271" width="9" style="23" customWidth="1"/>
    <col min="272" max="273" width="12.75" style="23" customWidth="1"/>
    <col min="274" max="274" width="11.875" style="23" customWidth="1"/>
    <col min="275" max="497" width="9" style="23" customWidth="1"/>
    <col min="498" max="498" width="3.875" style="23" customWidth="1"/>
    <col min="499" max="499" width="2.875" style="23" customWidth="1"/>
    <col min="500" max="500" width="8" style="23" bestFit="1" customWidth="1"/>
    <col min="501" max="501" width="6.125" style="23" customWidth="1"/>
    <col min="502" max="502" width="5.5" style="23" customWidth="1"/>
    <col min="503" max="503" width="6.125" style="23" customWidth="1"/>
    <col min="504" max="504" width="6.375" style="23" customWidth="1"/>
    <col min="505" max="505" width="8" style="23" bestFit="1" customWidth="1"/>
    <col min="506" max="506" width="14.5" style="23" bestFit="1" customWidth="1"/>
    <col min="507" max="507" width="12.125" style="23" customWidth="1"/>
    <col min="508" max="512" width="13.875" style="23"/>
    <col min="513" max="513" width="5.75" style="23" customWidth="1"/>
    <col min="514" max="514" width="9.75" style="23" bestFit="1" customWidth="1"/>
    <col min="515" max="522" width="7.625" style="23" customWidth="1"/>
    <col min="523" max="523" width="7.5" style="23" customWidth="1"/>
    <col min="524" max="525" width="7.625" style="23" customWidth="1"/>
    <col min="526" max="526" width="13.625" style="23" customWidth="1"/>
    <col min="527" max="527" width="9" style="23" customWidth="1"/>
    <col min="528" max="529" width="12.75" style="23" customWidth="1"/>
    <col min="530" max="530" width="11.875" style="23" customWidth="1"/>
    <col min="531" max="753" width="9" style="23" customWidth="1"/>
    <col min="754" max="754" width="3.875" style="23" customWidth="1"/>
    <col min="755" max="755" width="2.875" style="23" customWidth="1"/>
    <col min="756" max="756" width="8" style="23" bestFit="1" customWidth="1"/>
    <col min="757" max="757" width="6.125" style="23" customWidth="1"/>
    <col min="758" max="758" width="5.5" style="23" customWidth="1"/>
    <col min="759" max="759" width="6.125" style="23" customWidth="1"/>
    <col min="760" max="760" width="6.375" style="23" customWidth="1"/>
    <col min="761" max="761" width="8" style="23" bestFit="1" customWidth="1"/>
    <col min="762" max="762" width="14.5" style="23" bestFit="1" customWidth="1"/>
    <col min="763" max="763" width="12.125" style="23" customWidth="1"/>
    <col min="764" max="768" width="13.875" style="23"/>
    <col min="769" max="769" width="5.75" style="23" customWidth="1"/>
    <col min="770" max="770" width="9.75" style="23" bestFit="1" customWidth="1"/>
    <col min="771" max="778" width="7.625" style="23" customWidth="1"/>
    <col min="779" max="779" width="7.5" style="23" customWidth="1"/>
    <col min="780" max="781" width="7.625" style="23" customWidth="1"/>
    <col min="782" max="782" width="13.625" style="23" customWidth="1"/>
    <col min="783" max="783" width="9" style="23" customWidth="1"/>
    <col min="784" max="785" width="12.75" style="23" customWidth="1"/>
    <col min="786" max="786" width="11.875" style="23" customWidth="1"/>
    <col min="787" max="1009" width="9" style="23" customWidth="1"/>
    <col min="1010" max="1010" width="3.875" style="23" customWidth="1"/>
    <col min="1011" max="1011" width="2.875" style="23" customWidth="1"/>
    <col min="1012" max="1012" width="8" style="23" bestFit="1" customWidth="1"/>
    <col min="1013" max="1013" width="6.125" style="23" customWidth="1"/>
    <col min="1014" max="1014" width="5.5" style="23" customWidth="1"/>
    <col min="1015" max="1015" width="6.125" style="23" customWidth="1"/>
    <col min="1016" max="1016" width="6.375" style="23" customWidth="1"/>
    <col min="1017" max="1017" width="8" style="23" bestFit="1" customWidth="1"/>
    <col min="1018" max="1018" width="14.5" style="23" bestFit="1" customWidth="1"/>
    <col min="1019" max="1019" width="12.125" style="23" customWidth="1"/>
    <col min="1020" max="1024" width="13.875" style="23"/>
    <col min="1025" max="1025" width="5.75" style="23" customWidth="1"/>
    <col min="1026" max="1026" width="9.75" style="23" bestFit="1" customWidth="1"/>
    <col min="1027" max="1034" width="7.625" style="23" customWidth="1"/>
    <col min="1035" max="1035" width="7.5" style="23" customWidth="1"/>
    <col min="1036" max="1037" width="7.625" style="23" customWidth="1"/>
    <col min="1038" max="1038" width="13.625" style="23" customWidth="1"/>
    <col min="1039" max="1039" width="9" style="23" customWidth="1"/>
    <col min="1040" max="1041" width="12.75" style="23" customWidth="1"/>
    <col min="1042" max="1042" width="11.875" style="23" customWidth="1"/>
    <col min="1043" max="1265" width="9" style="23" customWidth="1"/>
    <col min="1266" max="1266" width="3.875" style="23" customWidth="1"/>
    <col min="1267" max="1267" width="2.875" style="23" customWidth="1"/>
    <col min="1268" max="1268" width="8" style="23" bestFit="1" customWidth="1"/>
    <col min="1269" max="1269" width="6.125" style="23" customWidth="1"/>
    <col min="1270" max="1270" width="5.5" style="23" customWidth="1"/>
    <col min="1271" max="1271" width="6.125" style="23" customWidth="1"/>
    <col min="1272" max="1272" width="6.375" style="23" customWidth="1"/>
    <col min="1273" max="1273" width="8" style="23" bestFit="1" customWidth="1"/>
    <col min="1274" max="1274" width="14.5" style="23" bestFit="1" customWidth="1"/>
    <col min="1275" max="1275" width="12.125" style="23" customWidth="1"/>
    <col min="1276" max="1280" width="13.875" style="23"/>
    <col min="1281" max="1281" width="5.75" style="23" customWidth="1"/>
    <col min="1282" max="1282" width="9.75" style="23" bestFit="1" customWidth="1"/>
    <col min="1283" max="1290" width="7.625" style="23" customWidth="1"/>
    <col min="1291" max="1291" width="7.5" style="23" customWidth="1"/>
    <col min="1292" max="1293" width="7.625" style="23" customWidth="1"/>
    <col min="1294" max="1294" width="13.625" style="23" customWidth="1"/>
    <col min="1295" max="1295" width="9" style="23" customWidth="1"/>
    <col min="1296" max="1297" width="12.75" style="23" customWidth="1"/>
    <col min="1298" max="1298" width="11.875" style="23" customWidth="1"/>
    <col min="1299" max="1521" width="9" style="23" customWidth="1"/>
    <col min="1522" max="1522" width="3.875" style="23" customWidth="1"/>
    <col min="1523" max="1523" width="2.875" style="23" customWidth="1"/>
    <col min="1524" max="1524" width="8" style="23" bestFit="1" customWidth="1"/>
    <col min="1525" max="1525" width="6.125" style="23" customWidth="1"/>
    <col min="1526" max="1526" width="5.5" style="23" customWidth="1"/>
    <col min="1527" max="1527" width="6.125" style="23" customWidth="1"/>
    <col min="1528" max="1528" width="6.375" style="23" customWidth="1"/>
    <col min="1529" max="1529" width="8" style="23" bestFit="1" customWidth="1"/>
    <col min="1530" max="1530" width="14.5" style="23" bestFit="1" customWidth="1"/>
    <col min="1531" max="1531" width="12.125" style="23" customWidth="1"/>
    <col min="1532" max="1536" width="13.875" style="23"/>
    <col min="1537" max="1537" width="5.75" style="23" customWidth="1"/>
    <col min="1538" max="1538" width="9.75" style="23" bestFit="1" customWidth="1"/>
    <col min="1539" max="1546" width="7.625" style="23" customWidth="1"/>
    <col min="1547" max="1547" width="7.5" style="23" customWidth="1"/>
    <col min="1548" max="1549" width="7.625" style="23" customWidth="1"/>
    <col min="1550" max="1550" width="13.625" style="23" customWidth="1"/>
    <col min="1551" max="1551" width="9" style="23" customWidth="1"/>
    <col min="1552" max="1553" width="12.75" style="23" customWidth="1"/>
    <col min="1554" max="1554" width="11.875" style="23" customWidth="1"/>
    <col min="1555" max="1777" width="9" style="23" customWidth="1"/>
    <col min="1778" max="1778" width="3.875" style="23" customWidth="1"/>
    <col min="1779" max="1779" width="2.875" style="23" customWidth="1"/>
    <col min="1780" max="1780" width="8" style="23" bestFit="1" customWidth="1"/>
    <col min="1781" max="1781" width="6.125" style="23" customWidth="1"/>
    <col min="1782" max="1782" width="5.5" style="23" customWidth="1"/>
    <col min="1783" max="1783" width="6.125" style="23" customWidth="1"/>
    <col min="1784" max="1784" width="6.375" style="23" customWidth="1"/>
    <col min="1785" max="1785" width="8" style="23" bestFit="1" customWidth="1"/>
    <col min="1786" max="1786" width="14.5" style="23" bestFit="1" customWidth="1"/>
    <col min="1787" max="1787" width="12.125" style="23" customWidth="1"/>
    <col min="1788" max="1792" width="13.875" style="23"/>
    <col min="1793" max="1793" width="5.75" style="23" customWidth="1"/>
    <col min="1794" max="1794" width="9.75" style="23" bestFit="1" customWidth="1"/>
    <col min="1795" max="1802" width="7.625" style="23" customWidth="1"/>
    <col min="1803" max="1803" width="7.5" style="23" customWidth="1"/>
    <col min="1804" max="1805" width="7.625" style="23" customWidth="1"/>
    <col min="1806" max="1806" width="13.625" style="23" customWidth="1"/>
    <col min="1807" max="1807" width="9" style="23" customWidth="1"/>
    <col min="1808" max="1809" width="12.75" style="23" customWidth="1"/>
    <col min="1810" max="1810" width="11.875" style="23" customWidth="1"/>
    <col min="1811" max="2033" width="9" style="23" customWidth="1"/>
    <col min="2034" max="2034" width="3.875" style="23" customWidth="1"/>
    <col min="2035" max="2035" width="2.875" style="23" customWidth="1"/>
    <col min="2036" max="2036" width="8" style="23" bestFit="1" customWidth="1"/>
    <col min="2037" max="2037" width="6.125" style="23" customWidth="1"/>
    <col min="2038" max="2038" width="5.5" style="23" customWidth="1"/>
    <col min="2039" max="2039" width="6.125" style="23" customWidth="1"/>
    <col min="2040" max="2040" width="6.375" style="23" customWidth="1"/>
    <col min="2041" max="2041" width="8" style="23" bestFit="1" customWidth="1"/>
    <col min="2042" max="2042" width="14.5" style="23" bestFit="1" customWidth="1"/>
    <col min="2043" max="2043" width="12.125" style="23" customWidth="1"/>
    <col min="2044" max="2048" width="13.875" style="23"/>
    <col min="2049" max="2049" width="5.75" style="23" customWidth="1"/>
    <col min="2050" max="2050" width="9.75" style="23" bestFit="1" customWidth="1"/>
    <col min="2051" max="2058" width="7.625" style="23" customWidth="1"/>
    <col min="2059" max="2059" width="7.5" style="23" customWidth="1"/>
    <col min="2060" max="2061" width="7.625" style="23" customWidth="1"/>
    <col min="2062" max="2062" width="13.625" style="23" customWidth="1"/>
    <col min="2063" max="2063" width="9" style="23" customWidth="1"/>
    <col min="2064" max="2065" width="12.75" style="23" customWidth="1"/>
    <col min="2066" max="2066" width="11.875" style="23" customWidth="1"/>
    <col min="2067" max="2289" width="9" style="23" customWidth="1"/>
    <col min="2290" max="2290" width="3.875" style="23" customWidth="1"/>
    <col min="2291" max="2291" width="2.875" style="23" customWidth="1"/>
    <col min="2292" max="2292" width="8" style="23" bestFit="1" customWidth="1"/>
    <col min="2293" max="2293" width="6.125" style="23" customWidth="1"/>
    <col min="2294" max="2294" width="5.5" style="23" customWidth="1"/>
    <col min="2295" max="2295" width="6.125" style="23" customWidth="1"/>
    <col min="2296" max="2296" width="6.375" style="23" customWidth="1"/>
    <col min="2297" max="2297" width="8" style="23" bestFit="1" customWidth="1"/>
    <col min="2298" max="2298" width="14.5" style="23" bestFit="1" customWidth="1"/>
    <col min="2299" max="2299" width="12.125" style="23" customWidth="1"/>
    <col min="2300" max="2304" width="13.875" style="23"/>
    <col min="2305" max="2305" width="5.75" style="23" customWidth="1"/>
    <col min="2306" max="2306" width="9.75" style="23" bestFit="1" customWidth="1"/>
    <col min="2307" max="2314" width="7.625" style="23" customWidth="1"/>
    <col min="2315" max="2315" width="7.5" style="23" customWidth="1"/>
    <col min="2316" max="2317" width="7.625" style="23" customWidth="1"/>
    <col min="2318" max="2318" width="13.625" style="23" customWidth="1"/>
    <col min="2319" max="2319" width="9" style="23" customWidth="1"/>
    <col min="2320" max="2321" width="12.75" style="23" customWidth="1"/>
    <col min="2322" max="2322" width="11.875" style="23" customWidth="1"/>
    <col min="2323" max="2545" width="9" style="23" customWidth="1"/>
    <col min="2546" max="2546" width="3.875" style="23" customWidth="1"/>
    <col min="2547" max="2547" width="2.875" style="23" customWidth="1"/>
    <col min="2548" max="2548" width="8" style="23" bestFit="1" customWidth="1"/>
    <col min="2549" max="2549" width="6.125" style="23" customWidth="1"/>
    <col min="2550" max="2550" width="5.5" style="23" customWidth="1"/>
    <col min="2551" max="2551" width="6.125" style="23" customWidth="1"/>
    <col min="2552" max="2552" width="6.375" style="23" customWidth="1"/>
    <col min="2553" max="2553" width="8" style="23" bestFit="1" customWidth="1"/>
    <col min="2554" max="2554" width="14.5" style="23" bestFit="1" customWidth="1"/>
    <col min="2555" max="2555" width="12.125" style="23" customWidth="1"/>
    <col min="2556" max="2560" width="13.875" style="23"/>
    <col min="2561" max="2561" width="5.75" style="23" customWidth="1"/>
    <col min="2562" max="2562" width="9.75" style="23" bestFit="1" customWidth="1"/>
    <col min="2563" max="2570" width="7.625" style="23" customWidth="1"/>
    <col min="2571" max="2571" width="7.5" style="23" customWidth="1"/>
    <col min="2572" max="2573" width="7.625" style="23" customWidth="1"/>
    <col min="2574" max="2574" width="13.625" style="23" customWidth="1"/>
    <col min="2575" max="2575" width="9" style="23" customWidth="1"/>
    <col min="2576" max="2577" width="12.75" style="23" customWidth="1"/>
    <col min="2578" max="2578" width="11.875" style="23" customWidth="1"/>
    <col min="2579" max="2801" width="9" style="23" customWidth="1"/>
    <col min="2802" max="2802" width="3.875" style="23" customWidth="1"/>
    <col min="2803" max="2803" width="2.875" style="23" customWidth="1"/>
    <col min="2804" max="2804" width="8" style="23" bestFit="1" customWidth="1"/>
    <col min="2805" max="2805" width="6.125" style="23" customWidth="1"/>
    <col min="2806" max="2806" width="5.5" style="23" customWidth="1"/>
    <col min="2807" max="2807" width="6.125" style="23" customWidth="1"/>
    <col min="2808" max="2808" width="6.375" style="23" customWidth="1"/>
    <col min="2809" max="2809" width="8" style="23" bestFit="1" customWidth="1"/>
    <col min="2810" max="2810" width="14.5" style="23" bestFit="1" customWidth="1"/>
    <col min="2811" max="2811" width="12.125" style="23" customWidth="1"/>
    <col min="2812" max="2816" width="13.875" style="23"/>
    <col min="2817" max="2817" width="5.75" style="23" customWidth="1"/>
    <col min="2818" max="2818" width="9.75" style="23" bestFit="1" customWidth="1"/>
    <col min="2819" max="2826" width="7.625" style="23" customWidth="1"/>
    <col min="2827" max="2827" width="7.5" style="23" customWidth="1"/>
    <col min="2828" max="2829" width="7.625" style="23" customWidth="1"/>
    <col min="2830" max="2830" width="13.625" style="23" customWidth="1"/>
    <col min="2831" max="2831" width="9" style="23" customWidth="1"/>
    <col min="2832" max="2833" width="12.75" style="23" customWidth="1"/>
    <col min="2834" max="2834" width="11.875" style="23" customWidth="1"/>
    <col min="2835" max="3057" width="9" style="23" customWidth="1"/>
    <col min="3058" max="3058" width="3.875" style="23" customWidth="1"/>
    <col min="3059" max="3059" width="2.875" style="23" customWidth="1"/>
    <col min="3060" max="3060" width="8" style="23" bestFit="1" customWidth="1"/>
    <col min="3061" max="3061" width="6.125" style="23" customWidth="1"/>
    <col min="3062" max="3062" width="5.5" style="23" customWidth="1"/>
    <col min="3063" max="3063" width="6.125" style="23" customWidth="1"/>
    <col min="3064" max="3064" width="6.375" style="23" customWidth="1"/>
    <col min="3065" max="3065" width="8" style="23" bestFit="1" customWidth="1"/>
    <col min="3066" max="3066" width="14.5" style="23" bestFit="1" customWidth="1"/>
    <col min="3067" max="3067" width="12.125" style="23" customWidth="1"/>
    <col min="3068" max="3072" width="13.875" style="23"/>
    <col min="3073" max="3073" width="5.75" style="23" customWidth="1"/>
    <col min="3074" max="3074" width="9.75" style="23" bestFit="1" customWidth="1"/>
    <col min="3075" max="3082" width="7.625" style="23" customWidth="1"/>
    <col min="3083" max="3083" width="7.5" style="23" customWidth="1"/>
    <col min="3084" max="3085" width="7.625" style="23" customWidth="1"/>
    <col min="3086" max="3086" width="13.625" style="23" customWidth="1"/>
    <col min="3087" max="3087" width="9" style="23" customWidth="1"/>
    <col min="3088" max="3089" width="12.75" style="23" customWidth="1"/>
    <col min="3090" max="3090" width="11.875" style="23" customWidth="1"/>
    <col min="3091" max="3313" width="9" style="23" customWidth="1"/>
    <col min="3314" max="3314" width="3.875" style="23" customWidth="1"/>
    <col min="3315" max="3315" width="2.875" style="23" customWidth="1"/>
    <col min="3316" max="3316" width="8" style="23" bestFit="1" customWidth="1"/>
    <col min="3317" max="3317" width="6.125" style="23" customWidth="1"/>
    <col min="3318" max="3318" width="5.5" style="23" customWidth="1"/>
    <col min="3319" max="3319" width="6.125" style="23" customWidth="1"/>
    <col min="3320" max="3320" width="6.375" style="23" customWidth="1"/>
    <col min="3321" max="3321" width="8" style="23" bestFit="1" customWidth="1"/>
    <col min="3322" max="3322" width="14.5" style="23" bestFit="1" customWidth="1"/>
    <col min="3323" max="3323" width="12.125" style="23" customWidth="1"/>
    <col min="3324" max="3328" width="13.875" style="23"/>
    <col min="3329" max="3329" width="5.75" style="23" customWidth="1"/>
    <col min="3330" max="3330" width="9.75" style="23" bestFit="1" customWidth="1"/>
    <col min="3331" max="3338" width="7.625" style="23" customWidth="1"/>
    <col min="3339" max="3339" width="7.5" style="23" customWidth="1"/>
    <col min="3340" max="3341" width="7.625" style="23" customWidth="1"/>
    <col min="3342" max="3342" width="13.625" style="23" customWidth="1"/>
    <col min="3343" max="3343" width="9" style="23" customWidth="1"/>
    <col min="3344" max="3345" width="12.75" style="23" customWidth="1"/>
    <col min="3346" max="3346" width="11.875" style="23" customWidth="1"/>
    <col min="3347" max="3569" width="9" style="23" customWidth="1"/>
    <col min="3570" max="3570" width="3.875" style="23" customWidth="1"/>
    <col min="3571" max="3571" width="2.875" style="23" customWidth="1"/>
    <col min="3572" max="3572" width="8" style="23" bestFit="1" customWidth="1"/>
    <col min="3573" max="3573" width="6.125" style="23" customWidth="1"/>
    <col min="3574" max="3574" width="5.5" style="23" customWidth="1"/>
    <col min="3575" max="3575" width="6.125" style="23" customWidth="1"/>
    <col min="3576" max="3576" width="6.375" style="23" customWidth="1"/>
    <col min="3577" max="3577" width="8" style="23" bestFit="1" customWidth="1"/>
    <col min="3578" max="3578" width="14.5" style="23" bestFit="1" customWidth="1"/>
    <col min="3579" max="3579" width="12.125" style="23" customWidth="1"/>
    <col min="3580" max="3584" width="13.875" style="23"/>
    <col min="3585" max="3585" width="5.75" style="23" customWidth="1"/>
    <col min="3586" max="3586" width="9.75" style="23" bestFit="1" customWidth="1"/>
    <col min="3587" max="3594" width="7.625" style="23" customWidth="1"/>
    <col min="3595" max="3595" width="7.5" style="23" customWidth="1"/>
    <col min="3596" max="3597" width="7.625" style="23" customWidth="1"/>
    <col min="3598" max="3598" width="13.625" style="23" customWidth="1"/>
    <col min="3599" max="3599" width="9" style="23" customWidth="1"/>
    <col min="3600" max="3601" width="12.75" style="23" customWidth="1"/>
    <col min="3602" max="3602" width="11.875" style="23" customWidth="1"/>
    <col min="3603" max="3825" width="9" style="23" customWidth="1"/>
    <col min="3826" max="3826" width="3.875" style="23" customWidth="1"/>
    <col min="3827" max="3827" width="2.875" style="23" customWidth="1"/>
    <col min="3828" max="3828" width="8" style="23" bestFit="1" customWidth="1"/>
    <col min="3829" max="3829" width="6.125" style="23" customWidth="1"/>
    <col min="3830" max="3830" width="5.5" style="23" customWidth="1"/>
    <col min="3831" max="3831" width="6.125" style="23" customWidth="1"/>
    <col min="3832" max="3832" width="6.375" style="23" customWidth="1"/>
    <col min="3833" max="3833" width="8" style="23" bestFit="1" customWidth="1"/>
    <col min="3834" max="3834" width="14.5" style="23" bestFit="1" customWidth="1"/>
    <col min="3835" max="3835" width="12.125" style="23" customWidth="1"/>
    <col min="3836" max="3840" width="13.875" style="23"/>
    <col min="3841" max="3841" width="5.75" style="23" customWidth="1"/>
    <col min="3842" max="3842" width="9.75" style="23" bestFit="1" customWidth="1"/>
    <col min="3843" max="3850" width="7.625" style="23" customWidth="1"/>
    <col min="3851" max="3851" width="7.5" style="23" customWidth="1"/>
    <col min="3852" max="3853" width="7.625" style="23" customWidth="1"/>
    <col min="3854" max="3854" width="13.625" style="23" customWidth="1"/>
    <col min="3855" max="3855" width="9" style="23" customWidth="1"/>
    <col min="3856" max="3857" width="12.75" style="23" customWidth="1"/>
    <col min="3858" max="3858" width="11.875" style="23" customWidth="1"/>
    <col min="3859" max="4081" width="9" style="23" customWidth="1"/>
    <col min="4082" max="4082" width="3.875" style="23" customWidth="1"/>
    <col min="4083" max="4083" width="2.875" style="23" customWidth="1"/>
    <col min="4084" max="4084" width="8" style="23" bestFit="1" customWidth="1"/>
    <col min="4085" max="4085" width="6.125" style="23" customWidth="1"/>
    <col min="4086" max="4086" width="5.5" style="23" customWidth="1"/>
    <col min="4087" max="4087" width="6.125" style="23" customWidth="1"/>
    <col min="4088" max="4088" width="6.375" style="23" customWidth="1"/>
    <col min="4089" max="4089" width="8" style="23" bestFit="1" customWidth="1"/>
    <col min="4090" max="4090" width="14.5" style="23" bestFit="1" customWidth="1"/>
    <col min="4091" max="4091" width="12.125" style="23" customWidth="1"/>
    <col min="4092" max="4096" width="13.875" style="23"/>
    <col min="4097" max="4097" width="5.75" style="23" customWidth="1"/>
    <col min="4098" max="4098" width="9.75" style="23" bestFit="1" customWidth="1"/>
    <col min="4099" max="4106" width="7.625" style="23" customWidth="1"/>
    <col min="4107" max="4107" width="7.5" style="23" customWidth="1"/>
    <col min="4108" max="4109" width="7.625" style="23" customWidth="1"/>
    <col min="4110" max="4110" width="13.625" style="23" customWidth="1"/>
    <col min="4111" max="4111" width="9" style="23" customWidth="1"/>
    <col min="4112" max="4113" width="12.75" style="23" customWidth="1"/>
    <col min="4114" max="4114" width="11.875" style="23" customWidth="1"/>
    <col min="4115" max="4337" width="9" style="23" customWidth="1"/>
    <col min="4338" max="4338" width="3.875" style="23" customWidth="1"/>
    <col min="4339" max="4339" width="2.875" style="23" customWidth="1"/>
    <col min="4340" max="4340" width="8" style="23" bestFit="1" customWidth="1"/>
    <col min="4341" max="4341" width="6.125" style="23" customWidth="1"/>
    <col min="4342" max="4342" width="5.5" style="23" customWidth="1"/>
    <col min="4343" max="4343" width="6.125" style="23" customWidth="1"/>
    <col min="4344" max="4344" width="6.375" style="23" customWidth="1"/>
    <col min="4345" max="4345" width="8" style="23" bestFit="1" customWidth="1"/>
    <col min="4346" max="4346" width="14.5" style="23" bestFit="1" customWidth="1"/>
    <col min="4347" max="4347" width="12.125" style="23" customWidth="1"/>
    <col min="4348" max="4352" width="13.875" style="23"/>
    <col min="4353" max="4353" width="5.75" style="23" customWidth="1"/>
    <col min="4354" max="4354" width="9.75" style="23" bestFit="1" customWidth="1"/>
    <col min="4355" max="4362" width="7.625" style="23" customWidth="1"/>
    <col min="4363" max="4363" width="7.5" style="23" customWidth="1"/>
    <col min="4364" max="4365" width="7.625" style="23" customWidth="1"/>
    <col min="4366" max="4366" width="13.625" style="23" customWidth="1"/>
    <col min="4367" max="4367" width="9" style="23" customWidth="1"/>
    <col min="4368" max="4369" width="12.75" style="23" customWidth="1"/>
    <col min="4370" max="4370" width="11.875" style="23" customWidth="1"/>
    <col min="4371" max="4593" width="9" style="23" customWidth="1"/>
    <col min="4594" max="4594" width="3.875" style="23" customWidth="1"/>
    <col min="4595" max="4595" width="2.875" style="23" customWidth="1"/>
    <col min="4596" max="4596" width="8" style="23" bestFit="1" customWidth="1"/>
    <col min="4597" max="4597" width="6.125" style="23" customWidth="1"/>
    <col min="4598" max="4598" width="5.5" style="23" customWidth="1"/>
    <col min="4599" max="4599" width="6.125" style="23" customWidth="1"/>
    <col min="4600" max="4600" width="6.375" style="23" customWidth="1"/>
    <col min="4601" max="4601" width="8" style="23" bestFit="1" customWidth="1"/>
    <col min="4602" max="4602" width="14.5" style="23" bestFit="1" customWidth="1"/>
    <col min="4603" max="4603" width="12.125" style="23" customWidth="1"/>
    <col min="4604" max="4608" width="13.875" style="23"/>
    <col min="4609" max="4609" width="5.75" style="23" customWidth="1"/>
    <col min="4610" max="4610" width="9.75" style="23" bestFit="1" customWidth="1"/>
    <col min="4611" max="4618" width="7.625" style="23" customWidth="1"/>
    <col min="4619" max="4619" width="7.5" style="23" customWidth="1"/>
    <col min="4620" max="4621" width="7.625" style="23" customWidth="1"/>
    <col min="4622" max="4622" width="13.625" style="23" customWidth="1"/>
    <col min="4623" max="4623" width="9" style="23" customWidth="1"/>
    <col min="4624" max="4625" width="12.75" style="23" customWidth="1"/>
    <col min="4626" max="4626" width="11.875" style="23" customWidth="1"/>
    <col min="4627" max="4849" width="9" style="23" customWidth="1"/>
    <col min="4850" max="4850" width="3.875" style="23" customWidth="1"/>
    <col min="4851" max="4851" width="2.875" style="23" customWidth="1"/>
    <col min="4852" max="4852" width="8" style="23" bestFit="1" customWidth="1"/>
    <col min="4853" max="4853" width="6.125" style="23" customWidth="1"/>
    <col min="4854" max="4854" width="5.5" style="23" customWidth="1"/>
    <col min="4855" max="4855" width="6.125" style="23" customWidth="1"/>
    <col min="4856" max="4856" width="6.375" style="23" customWidth="1"/>
    <col min="4857" max="4857" width="8" style="23" bestFit="1" customWidth="1"/>
    <col min="4858" max="4858" width="14.5" style="23" bestFit="1" customWidth="1"/>
    <col min="4859" max="4859" width="12.125" style="23" customWidth="1"/>
    <col min="4860" max="4864" width="13.875" style="23"/>
    <col min="4865" max="4865" width="5.75" style="23" customWidth="1"/>
    <col min="4866" max="4866" width="9.75" style="23" bestFit="1" customWidth="1"/>
    <col min="4867" max="4874" width="7.625" style="23" customWidth="1"/>
    <col min="4875" max="4875" width="7.5" style="23" customWidth="1"/>
    <col min="4876" max="4877" width="7.625" style="23" customWidth="1"/>
    <col min="4878" max="4878" width="13.625" style="23" customWidth="1"/>
    <col min="4879" max="4879" width="9" style="23" customWidth="1"/>
    <col min="4880" max="4881" width="12.75" style="23" customWidth="1"/>
    <col min="4882" max="4882" width="11.875" style="23" customWidth="1"/>
    <col min="4883" max="5105" width="9" style="23" customWidth="1"/>
    <col min="5106" max="5106" width="3.875" style="23" customWidth="1"/>
    <col min="5107" max="5107" width="2.875" style="23" customWidth="1"/>
    <col min="5108" max="5108" width="8" style="23" bestFit="1" customWidth="1"/>
    <col min="5109" max="5109" width="6.125" style="23" customWidth="1"/>
    <col min="5110" max="5110" width="5.5" style="23" customWidth="1"/>
    <col min="5111" max="5111" width="6.125" style="23" customWidth="1"/>
    <col min="5112" max="5112" width="6.375" style="23" customWidth="1"/>
    <col min="5113" max="5113" width="8" style="23" bestFit="1" customWidth="1"/>
    <col min="5114" max="5114" width="14.5" style="23" bestFit="1" customWidth="1"/>
    <col min="5115" max="5115" width="12.125" style="23" customWidth="1"/>
    <col min="5116" max="5120" width="13.875" style="23"/>
    <col min="5121" max="5121" width="5.75" style="23" customWidth="1"/>
    <col min="5122" max="5122" width="9.75" style="23" bestFit="1" customWidth="1"/>
    <col min="5123" max="5130" width="7.625" style="23" customWidth="1"/>
    <col min="5131" max="5131" width="7.5" style="23" customWidth="1"/>
    <col min="5132" max="5133" width="7.625" style="23" customWidth="1"/>
    <col min="5134" max="5134" width="13.625" style="23" customWidth="1"/>
    <col min="5135" max="5135" width="9" style="23" customWidth="1"/>
    <col min="5136" max="5137" width="12.75" style="23" customWidth="1"/>
    <col min="5138" max="5138" width="11.875" style="23" customWidth="1"/>
    <col min="5139" max="5361" width="9" style="23" customWidth="1"/>
    <col min="5362" max="5362" width="3.875" style="23" customWidth="1"/>
    <col min="5363" max="5363" width="2.875" style="23" customWidth="1"/>
    <col min="5364" max="5364" width="8" style="23" bestFit="1" customWidth="1"/>
    <col min="5365" max="5365" width="6.125" style="23" customWidth="1"/>
    <col min="5366" max="5366" width="5.5" style="23" customWidth="1"/>
    <col min="5367" max="5367" width="6.125" style="23" customWidth="1"/>
    <col min="5368" max="5368" width="6.375" style="23" customWidth="1"/>
    <col min="5369" max="5369" width="8" style="23" bestFit="1" customWidth="1"/>
    <col min="5370" max="5370" width="14.5" style="23" bestFit="1" customWidth="1"/>
    <col min="5371" max="5371" width="12.125" style="23" customWidth="1"/>
    <col min="5372" max="5376" width="13.875" style="23"/>
    <col min="5377" max="5377" width="5.75" style="23" customWidth="1"/>
    <col min="5378" max="5378" width="9.75" style="23" bestFit="1" customWidth="1"/>
    <col min="5379" max="5386" width="7.625" style="23" customWidth="1"/>
    <col min="5387" max="5387" width="7.5" style="23" customWidth="1"/>
    <col min="5388" max="5389" width="7.625" style="23" customWidth="1"/>
    <col min="5390" max="5390" width="13.625" style="23" customWidth="1"/>
    <col min="5391" max="5391" width="9" style="23" customWidth="1"/>
    <col min="5392" max="5393" width="12.75" style="23" customWidth="1"/>
    <col min="5394" max="5394" width="11.875" style="23" customWidth="1"/>
    <col min="5395" max="5617" width="9" style="23" customWidth="1"/>
    <col min="5618" max="5618" width="3.875" style="23" customWidth="1"/>
    <col min="5619" max="5619" width="2.875" style="23" customWidth="1"/>
    <col min="5620" max="5620" width="8" style="23" bestFit="1" customWidth="1"/>
    <col min="5621" max="5621" width="6.125" style="23" customWidth="1"/>
    <col min="5622" max="5622" width="5.5" style="23" customWidth="1"/>
    <col min="5623" max="5623" width="6.125" style="23" customWidth="1"/>
    <col min="5624" max="5624" width="6.375" style="23" customWidth="1"/>
    <col min="5625" max="5625" width="8" style="23" bestFit="1" customWidth="1"/>
    <col min="5626" max="5626" width="14.5" style="23" bestFit="1" customWidth="1"/>
    <col min="5627" max="5627" width="12.125" style="23" customWidth="1"/>
    <col min="5628" max="5632" width="13.875" style="23"/>
    <col min="5633" max="5633" width="5.75" style="23" customWidth="1"/>
    <col min="5634" max="5634" width="9.75" style="23" bestFit="1" customWidth="1"/>
    <col min="5635" max="5642" width="7.625" style="23" customWidth="1"/>
    <col min="5643" max="5643" width="7.5" style="23" customWidth="1"/>
    <col min="5644" max="5645" width="7.625" style="23" customWidth="1"/>
    <col min="5646" max="5646" width="13.625" style="23" customWidth="1"/>
    <col min="5647" max="5647" width="9" style="23" customWidth="1"/>
    <col min="5648" max="5649" width="12.75" style="23" customWidth="1"/>
    <col min="5650" max="5650" width="11.875" style="23" customWidth="1"/>
    <col min="5651" max="5873" width="9" style="23" customWidth="1"/>
    <col min="5874" max="5874" width="3.875" style="23" customWidth="1"/>
    <col min="5875" max="5875" width="2.875" style="23" customWidth="1"/>
    <col min="5876" max="5876" width="8" style="23" bestFit="1" customWidth="1"/>
    <col min="5877" max="5877" width="6.125" style="23" customWidth="1"/>
    <col min="5878" max="5878" width="5.5" style="23" customWidth="1"/>
    <col min="5879" max="5879" width="6.125" style="23" customWidth="1"/>
    <col min="5880" max="5880" width="6.375" style="23" customWidth="1"/>
    <col min="5881" max="5881" width="8" style="23" bestFit="1" customWidth="1"/>
    <col min="5882" max="5882" width="14.5" style="23" bestFit="1" customWidth="1"/>
    <col min="5883" max="5883" width="12.125" style="23" customWidth="1"/>
    <col min="5884" max="5888" width="13.875" style="23"/>
    <col min="5889" max="5889" width="5.75" style="23" customWidth="1"/>
    <col min="5890" max="5890" width="9.75" style="23" bestFit="1" customWidth="1"/>
    <col min="5891" max="5898" width="7.625" style="23" customWidth="1"/>
    <col min="5899" max="5899" width="7.5" style="23" customWidth="1"/>
    <col min="5900" max="5901" width="7.625" style="23" customWidth="1"/>
    <col min="5902" max="5902" width="13.625" style="23" customWidth="1"/>
    <col min="5903" max="5903" width="9" style="23" customWidth="1"/>
    <col min="5904" max="5905" width="12.75" style="23" customWidth="1"/>
    <col min="5906" max="5906" width="11.875" style="23" customWidth="1"/>
    <col min="5907" max="6129" width="9" style="23" customWidth="1"/>
    <col min="6130" max="6130" width="3.875" style="23" customWidth="1"/>
    <col min="6131" max="6131" width="2.875" style="23" customWidth="1"/>
    <col min="6132" max="6132" width="8" style="23" bestFit="1" customWidth="1"/>
    <col min="6133" max="6133" width="6.125" style="23" customWidth="1"/>
    <col min="6134" max="6134" width="5.5" style="23" customWidth="1"/>
    <col min="6135" max="6135" width="6.125" style="23" customWidth="1"/>
    <col min="6136" max="6136" width="6.375" style="23" customWidth="1"/>
    <col min="6137" max="6137" width="8" style="23" bestFit="1" customWidth="1"/>
    <col min="6138" max="6138" width="14.5" style="23" bestFit="1" customWidth="1"/>
    <col min="6139" max="6139" width="12.125" style="23" customWidth="1"/>
    <col min="6140" max="6144" width="13.875" style="23"/>
    <col min="6145" max="6145" width="5.75" style="23" customWidth="1"/>
    <col min="6146" max="6146" width="9.75" style="23" bestFit="1" customWidth="1"/>
    <col min="6147" max="6154" width="7.625" style="23" customWidth="1"/>
    <col min="6155" max="6155" width="7.5" style="23" customWidth="1"/>
    <col min="6156" max="6157" width="7.625" style="23" customWidth="1"/>
    <col min="6158" max="6158" width="13.625" style="23" customWidth="1"/>
    <col min="6159" max="6159" width="9" style="23" customWidth="1"/>
    <col min="6160" max="6161" width="12.75" style="23" customWidth="1"/>
    <col min="6162" max="6162" width="11.875" style="23" customWidth="1"/>
    <col min="6163" max="6385" width="9" style="23" customWidth="1"/>
    <col min="6386" max="6386" width="3.875" style="23" customWidth="1"/>
    <col min="6387" max="6387" width="2.875" style="23" customWidth="1"/>
    <col min="6388" max="6388" width="8" style="23" bestFit="1" customWidth="1"/>
    <col min="6389" max="6389" width="6.125" style="23" customWidth="1"/>
    <col min="6390" max="6390" width="5.5" style="23" customWidth="1"/>
    <col min="6391" max="6391" width="6.125" style="23" customWidth="1"/>
    <col min="6392" max="6392" width="6.375" style="23" customWidth="1"/>
    <col min="6393" max="6393" width="8" style="23" bestFit="1" customWidth="1"/>
    <col min="6394" max="6394" width="14.5" style="23" bestFit="1" customWidth="1"/>
    <col min="6395" max="6395" width="12.125" style="23" customWidth="1"/>
    <col min="6396" max="6400" width="13.875" style="23"/>
    <col min="6401" max="6401" width="5.75" style="23" customWidth="1"/>
    <col min="6402" max="6402" width="9.75" style="23" bestFit="1" customWidth="1"/>
    <col min="6403" max="6410" width="7.625" style="23" customWidth="1"/>
    <col min="6411" max="6411" width="7.5" style="23" customWidth="1"/>
    <col min="6412" max="6413" width="7.625" style="23" customWidth="1"/>
    <col min="6414" max="6414" width="13.625" style="23" customWidth="1"/>
    <col min="6415" max="6415" width="9" style="23" customWidth="1"/>
    <col min="6416" max="6417" width="12.75" style="23" customWidth="1"/>
    <col min="6418" max="6418" width="11.875" style="23" customWidth="1"/>
    <col min="6419" max="6641" width="9" style="23" customWidth="1"/>
    <col min="6642" max="6642" width="3.875" style="23" customWidth="1"/>
    <col min="6643" max="6643" width="2.875" style="23" customWidth="1"/>
    <col min="6644" max="6644" width="8" style="23" bestFit="1" customWidth="1"/>
    <col min="6645" max="6645" width="6.125" style="23" customWidth="1"/>
    <col min="6646" max="6646" width="5.5" style="23" customWidth="1"/>
    <col min="6647" max="6647" width="6.125" style="23" customWidth="1"/>
    <col min="6648" max="6648" width="6.375" style="23" customWidth="1"/>
    <col min="6649" max="6649" width="8" style="23" bestFit="1" customWidth="1"/>
    <col min="6650" max="6650" width="14.5" style="23" bestFit="1" customWidth="1"/>
    <col min="6651" max="6651" width="12.125" style="23" customWidth="1"/>
    <col min="6652" max="6656" width="13.875" style="23"/>
    <col min="6657" max="6657" width="5.75" style="23" customWidth="1"/>
    <col min="6658" max="6658" width="9.75" style="23" bestFit="1" customWidth="1"/>
    <col min="6659" max="6666" width="7.625" style="23" customWidth="1"/>
    <col min="6667" max="6667" width="7.5" style="23" customWidth="1"/>
    <col min="6668" max="6669" width="7.625" style="23" customWidth="1"/>
    <col min="6670" max="6670" width="13.625" style="23" customWidth="1"/>
    <col min="6671" max="6671" width="9" style="23" customWidth="1"/>
    <col min="6672" max="6673" width="12.75" style="23" customWidth="1"/>
    <col min="6674" max="6674" width="11.875" style="23" customWidth="1"/>
    <col min="6675" max="6897" width="9" style="23" customWidth="1"/>
    <col min="6898" max="6898" width="3.875" style="23" customWidth="1"/>
    <col min="6899" max="6899" width="2.875" style="23" customWidth="1"/>
    <col min="6900" max="6900" width="8" style="23" bestFit="1" customWidth="1"/>
    <col min="6901" max="6901" width="6.125" style="23" customWidth="1"/>
    <col min="6902" max="6902" width="5.5" style="23" customWidth="1"/>
    <col min="6903" max="6903" width="6.125" style="23" customWidth="1"/>
    <col min="6904" max="6904" width="6.375" style="23" customWidth="1"/>
    <col min="6905" max="6905" width="8" style="23" bestFit="1" customWidth="1"/>
    <col min="6906" max="6906" width="14.5" style="23" bestFit="1" customWidth="1"/>
    <col min="6907" max="6907" width="12.125" style="23" customWidth="1"/>
    <col min="6908" max="6912" width="13.875" style="23"/>
    <col min="6913" max="6913" width="5.75" style="23" customWidth="1"/>
    <col min="6914" max="6914" width="9.75" style="23" bestFit="1" customWidth="1"/>
    <col min="6915" max="6922" width="7.625" style="23" customWidth="1"/>
    <col min="6923" max="6923" width="7.5" style="23" customWidth="1"/>
    <col min="6924" max="6925" width="7.625" style="23" customWidth="1"/>
    <col min="6926" max="6926" width="13.625" style="23" customWidth="1"/>
    <col min="6927" max="6927" width="9" style="23" customWidth="1"/>
    <col min="6928" max="6929" width="12.75" style="23" customWidth="1"/>
    <col min="6930" max="6930" width="11.875" style="23" customWidth="1"/>
    <col min="6931" max="7153" width="9" style="23" customWidth="1"/>
    <col min="7154" max="7154" width="3.875" style="23" customWidth="1"/>
    <col min="7155" max="7155" width="2.875" style="23" customWidth="1"/>
    <col min="7156" max="7156" width="8" style="23" bestFit="1" customWidth="1"/>
    <col min="7157" max="7157" width="6.125" style="23" customWidth="1"/>
    <col min="7158" max="7158" width="5.5" style="23" customWidth="1"/>
    <col min="7159" max="7159" width="6.125" style="23" customWidth="1"/>
    <col min="7160" max="7160" width="6.375" style="23" customWidth="1"/>
    <col min="7161" max="7161" width="8" style="23" bestFit="1" customWidth="1"/>
    <col min="7162" max="7162" width="14.5" style="23" bestFit="1" customWidth="1"/>
    <col min="7163" max="7163" width="12.125" style="23" customWidth="1"/>
    <col min="7164" max="7168" width="13.875" style="23"/>
    <col min="7169" max="7169" width="5.75" style="23" customWidth="1"/>
    <col min="7170" max="7170" width="9.75" style="23" bestFit="1" customWidth="1"/>
    <col min="7171" max="7178" width="7.625" style="23" customWidth="1"/>
    <col min="7179" max="7179" width="7.5" style="23" customWidth="1"/>
    <col min="7180" max="7181" width="7.625" style="23" customWidth="1"/>
    <col min="7182" max="7182" width="13.625" style="23" customWidth="1"/>
    <col min="7183" max="7183" width="9" style="23" customWidth="1"/>
    <col min="7184" max="7185" width="12.75" style="23" customWidth="1"/>
    <col min="7186" max="7186" width="11.875" style="23" customWidth="1"/>
    <col min="7187" max="7409" width="9" style="23" customWidth="1"/>
    <col min="7410" max="7410" width="3.875" style="23" customWidth="1"/>
    <col min="7411" max="7411" width="2.875" style="23" customWidth="1"/>
    <col min="7412" max="7412" width="8" style="23" bestFit="1" customWidth="1"/>
    <col min="7413" max="7413" width="6.125" style="23" customWidth="1"/>
    <col min="7414" max="7414" width="5.5" style="23" customWidth="1"/>
    <col min="7415" max="7415" width="6.125" style="23" customWidth="1"/>
    <col min="7416" max="7416" width="6.375" style="23" customWidth="1"/>
    <col min="7417" max="7417" width="8" style="23" bestFit="1" customWidth="1"/>
    <col min="7418" max="7418" width="14.5" style="23" bestFit="1" customWidth="1"/>
    <col min="7419" max="7419" width="12.125" style="23" customWidth="1"/>
    <col min="7420" max="7424" width="13.875" style="23"/>
    <col min="7425" max="7425" width="5.75" style="23" customWidth="1"/>
    <col min="7426" max="7426" width="9.75" style="23" bestFit="1" customWidth="1"/>
    <col min="7427" max="7434" width="7.625" style="23" customWidth="1"/>
    <col min="7435" max="7435" width="7.5" style="23" customWidth="1"/>
    <col min="7436" max="7437" width="7.625" style="23" customWidth="1"/>
    <col min="7438" max="7438" width="13.625" style="23" customWidth="1"/>
    <col min="7439" max="7439" width="9" style="23" customWidth="1"/>
    <col min="7440" max="7441" width="12.75" style="23" customWidth="1"/>
    <col min="7442" max="7442" width="11.875" style="23" customWidth="1"/>
    <col min="7443" max="7665" width="9" style="23" customWidth="1"/>
    <col min="7666" max="7666" width="3.875" style="23" customWidth="1"/>
    <col min="7667" max="7667" width="2.875" style="23" customWidth="1"/>
    <col min="7668" max="7668" width="8" style="23" bestFit="1" customWidth="1"/>
    <col min="7669" max="7669" width="6.125" style="23" customWidth="1"/>
    <col min="7670" max="7670" width="5.5" style="23" customWidth="1"/>
    <col min="7671" max="7671" width="6.125" style="23" customWidth="1"/>
    <col min="7672" max="7672" width="6.375" style="23" customWidth="1"/>
    <col min="7673" max="7673" width="8" style="23" bestFit="1" customWidth="1"/>
    <col min="7674" max="7674" width="14.5" style="23" bestFit="1" customWidth="1"/>
    <col min="7675" max="7675" width="12.125" style="23" customWidth="1"/>
    <col min="7676" max="7680" width="13.875" style="23"/>
    <col min="7681" max="7681" width="5.75" style="23" customWidth="1"/>
    <col min="7682" max="7682" width="9.75" style="23" bestFit="1" customWidth="1"/>
    <col min="7683" max="7690" width="7.625" style="23" customWidth="1"/>
    <col min="7691" max="7691" width="7.5" style="23" customWidth="1"/>
    <col min="7692" max="7693" width="7.625" style="23" customWidth="1"/>
    <col min="7694" max="7694" width="13.625" style="23" customWidth="1"/>
    <col min="7695" max="7695" width="9" style="23" customWidth="1"/>
    <col min="7696" max="7697" width="12.75" style="23" customWidth="1"/>
    <col min="7698" max="7698" width="11.875" style="23" customWidth="1"/>
    <col min="7699" max="7921" width="9" style="23" customWidth="1"/>
    <col min="7922" max="7922" width="3.875" style="23" customWidth="1"/>
    <col min="7923" max="7923" width="2.875" style="23" customWidth="1"/>
    <col min="7924" max="7924" width="8" style="23" bestFit="1" customWidth="1"/>
    <col min="7925" max="7925" width="6.125" style="23" customWidth="1"/>
    <col min="7926" max="7926" width="5.5" style="23" customWidth="1"/>
    <col min="7927" max="7927" width="6.125" style="23" customWidth="1"/>
    <col min="7928" max="7928" width="6.375" style="23" customWidth="1"/>
    <col min="7929" max="7929" width="8" style="23" bestFit="1" customWidth="1"/>
    <col min="7930" max="7930" width="14.5" style="23" bestFit="1" customWidth="1"/>
    <col min="7931" max="7931" width="12.125" style="23" customWidth="1"/>
    <col min="7932" max="7936" width="13.875" style="23"/>
    <col min="7937" max="7937" width="5.75" style="23" customWidth="1"/>
    <col min="7938" max="7938" width="9.75" style="23" bestFit="1" customWidth="1"/>
    <col min="7939" max="7946" width="7.625" style="23" customWidth="1"/>
    <col min="7947" max="7947" width="7.5" style="23" customWidth="1"/>
    <col min="7948" max="7949" width="7.625" style="23" customWidth="1"/>
    <col min="7950" max="7950" width="13.625" style="23" customWidth="1"/>
    <col min="7951" max="7951" width="9" style="23" customWidth="1"/>
    <col min="7952" max="7953" width="12.75" style="23" customWidth="1"/>
    <col min="7954" max="7954" width="11.875" style="23" customWidth="1"/>
    <col min="7955" max="8177" width="9" style="23" customWidth="1"/>
    <col min="8178" max="8178" width="3.875" style="23" customWidth="1"/>
    <col min="8179" max="8179" width="2.875" style="23" customWidth="1"/>
    <col min="8180" max="8180" width="8" style="23" bestFit="1" customWidth="1"/>
    <col min="8181" max="8181" width="6.125" style="23" customWidth="1"/>
    <col min="8182" max="8182" width="5.5" style="23" customWidth="1"/>
    <col min="8183" max="8183" width="6.125" style="23" customWidth="1"/>
    <col min="8184" max="8184" width="6.375" style="23" customWidth="1"/>
    <col min="8185" max="8185" width="8" style="23" bestFit="1" customWidth="1"/>
    <col min="8186" max="8186" width="14.5" style="23" bestFit="1" customWidth="1"/>
    <col min="8187" max="8187" width="12.125" style="23" customWidth="1"/>
    <col min="8188" max="8192" width="13.875" style="23"/>
    <col min="8193" max="8193" width="5.75" style="23" customWidth="1"/>
    <col min="8194" max="8194" width="9.75" style="23" bestFit="1" customWidth="1"/>
    <col min="8195" max="8202" width="7.625" style="23" customWidth="1"/>
    <col min="8203" max="8203" width="7.5" style="23" customWidth="1"/>
    <col min="8204" max="8205" width="7.625" style="23" customWidth="1"/>
    <col min="8206" max="8206" width="13.625" style="23" customWidth="1"/>
    <col min="8207" max="8207" width="9" style="23" customWidth="1"/>
    <col min="8208" max="8209" width="12.75" style="23" customWidth="1"/>
    <col min="8210" max="8210" width="11.875" style="23" customWidth="1"/>
    <col min="8211" max="8433" width="9" style="23" customWidth="1"/>
    <col min="8434" max="8434" width="3.875" style="23" customWidth="1"/>
    <col min="8435" max="8435" width="2.875" style="23" customWidth="1"/>
    <col min="8436" max="8436" width="8" style="23" bestFit="1" customWidth="1"/>
    <col min="8437" max="8437" width="6.125" style="23" customWidth="1"/>
    <col min="8438" max="8438" width="5.5" style="23" customWidth="1"/>
    <col min="8439" max="8439" width="6.125" style="23" customWidth="1"/>
    <col min="8440" max="8440" width="6.375" style="23" customWidth="1"/>
    <col min="8441" max="8441" width="8" style="23" bestFit="1" customWidth="1"/>
    <col min="8442" max="8442" width="14.5" style="23" bestFit="1" customWidth="1"/>
    <col min="8443" max="8443" width="12.125" style="23" customWidth="1"/>
    <col min="8444" max="8448" width="13.875" style="23"/>
    <col min="8449" max="8449" width="5.75" style="23" customWidth="1"/>
    <col min="8450" max="8450" width="9.75" style="23" bestFit="1" customWidth="1"/>
    <col min="8451" max="8458" width="7.625" style="23" customWidth="1"/>
    <col min="8459" max="8459" width="7.5" style="23" customWidth="1"/>
    <col min="8460" max="8461" width="7.625" style="23" customWidth="1"/>
    <col min="8462" max="8462" width="13.625" style="23" customWidth="1"/>
    <col min="8463" max="8463" width="9" style="23" customWidth="1"/>
    <col min="8464" max="8465" width="12.75" style="23" customWidth="1"/>
    <col min="8466" max="8466" width="11.875" style="23" customWidth="1"/>
    <col min="8467" max="8689" width="9" style="23" customWidth="1"/>
    <col min="8690" max="8690" width="3.875" style="23" customWidth="1"/>
    <col min="8691" max="8691" width="2.875" style="23" customWidth="1"/>
    <col min="8692" max="8692" width="8" style="23" bestFit="1" customWidth="1"/>
    <col min="8693" max="8693" width="6.125" style="23" customWidth="1"/>
    <col min="8694" max="8694" width="5.5" style="23" customWidth="1"/>
    <col min="8695" max="8695" width="6.125" style="23" customWidth="1"/>
    <col min="8696" max="8696" width="6.375" style="23" customWidth="1"/>
    <col min="8697" max="8697" width="8" style="23" bestFit="1" customWidth="1"/>
    <col min="8698" max="8698" width="14.5" style="23" bestFit="1" customWidth="1"/>
    <col min="8699" max="8699" width="12.125" style="23" customWidth="1"/>
    <col min="8700" max="8704" width="13.875" style="23"/>
    <col min="8705" max="8705" width="5.75" style="23" customWidth="1"/>
    <col min="8706" max="8706" width="9.75" style="23" bestFit="1" customWidth="1"/>
    <col min="8707" max="8714" width="7.625" style="23" customWidth="1"/>
    <col min="8715" max="8715" width="7.5" style="23" customWidth="1"/>
    <col min="8716" max="8717" width="7.625" style="23" customWidth="1"/>
    <col min="8718" max="8718" width="13.625" style="23" customWidth="1"/>
    <col min="8719" max="8719" width="9" style="23" customWidth="1"/>
    <col min="8720" max="8721" width="12.75" style="23" customWidth="1"/>
    <col min="8722" max="8722" width="11.875" style="23" customWidth="1"/>
    <col min="8723" max="8945" width="9" style="23" customWidth="1"/>
    <col min="8946" max="8946" width="3.875" style="23" customWidth="1"/>
    <col min="8947" max="8947" width="2.875" style="23" customWidth="1"/>
    <col min="8948" max="8948" width="8" style="23" bestFit="1" customWidth="1"/>
    <col min="8949" max="8949" width="6.125" style="23" customWidth="1"/>
    <col min="8950" max="8950" width="5.5" style="23" customWidth="1"/>
    <col min="8951" max="8951" width="6.125" style="23" customWidth="1"/>
    <col min="8952" max="8952" width="6.375" style="23" customWidth="1"/>
    <col min="8953" max="8953" width="8" style="23" bestFit="1" customWidth="1"/>
    <col min="8954" max="8954" width="14.5" style="23" bestFit="1" customWidth="1"/>
    <col min="8955" max="8955" width="12.125" style="23" customWidth="1"/>
    <col min="8956" max="8960" width="13.875" style="23"/>
    <col min="8961" max="8961" width="5.75" style="23" customWidth="1"/>
    <col min="8962" max="8962" width="9.75" style="23" bestFit="1" customWidth="1"/>
    <col min="8963" max="8970" width="7.625" style="23" customWidth="1"/>
    <col min="8971" max="8971" width="7.5" style="23" customWidth="1"/>
    <col min="8972" max="8973" width="7.625" style="23" customWidth="1"/>
    <col min="8974" max="8974" width="13.625" style="23" customWidth="1"/>
    <col min="8975" max="8975" width="9" style="23" customWidth="1"/>
    <col min="8976" max="8977" width="12.75" style="23" customWidth="1"/>
    <col min="8978" max="8978" width="11.875" style="23" customWidth="1"/>
    <col min="8979" max="9201" width="9" style="23" customWidth="1"/>
    <col min="9202" max="9202" width="3.875" style="23" customWidth="1"/>
    <col min="9203" max="9203" width="2.875" style="23" customWidth="1"/>
    <col min="9204" max="9204" width="8" style="23" bestFit="1" customWidth="1"/>
    <col min="9205" max="9205" width="6.125" style="23" customWidth="1"/>
    <col min="9206" max="9206" width="5.5" style="23" customWidth="1"/>
    <col min="9207" max="9207" width="6.125" style="23" customWidth="1"/>
    <col min="9208" max="9208" width="6.375" style="23" customWidth="1"/>
    <col min="9209" max="9209" width="8" style="23" bestFit="1" customWidth="1"/>
    <col min="9210" max="9210" width="14.5" style="23" bestFit="1" customWidth="1"/>
    <col min="9211" max="9211" width="12.125" style="23" customWidth="1"/>
    <col min="9212" max="9216" width="13.875" style="23"/>
    <col min="9217" max="9217" width="5.75" style="23" customWidth="1"/>
    <col min="9218" max="9218" width="9.75" style="23" bestFit="1" customWidth="1"/>
    <col min="9219" max="9226" width="7.625" style="23" customWidth="1"/>
    <col min="9227" max="9227" width="7.5" style="23" customWidth="1"/>
    <col min="9228" max="9229" width="7.625" style="23" customWidth="1"/>
    <col min="9230" max="9230" width="13.625" style="23" customWidth="1"/>
    <col min="9231" max="9231" width="9" style="23" customWidth="1"/>
    <col min="9232" max="9233" width="12.75" style="23" customWidth="1"/>
    <col min="9234" max="9234" width="11.875" style="23" customWidth="1"/>
    <col min="9235" max="9457" width="9" style="23" customWidth="1"/>
    <col min="9458" max="9458" width="3.875" style="23" customWidth="1"/>
    <col min="9459" max="9459" width="2.875" style="23" customWidth="1"/>
    <col min="9460" max="9460" width="8" style="23" bestFit="1" customWidth="1"/>
    <col min="9461" max="9461" width="6.125" style="23" customWidth="1"/>
    <col min="9462" max="9462" width="5.5" style="23" customWidth="1"/>
    <col min="9463" max="9463" width="6.125" style="23" customWidth="1"/>
    <col min="9464" max="9464" width="6.375" style="23" customWidth="1"/>
    <col min="9465" max="9465" width="8" style="23" bestFit="1" customWidth="1"/>
    <col min="9466" max="9466" width="14.5" style="23" bestFit="1" customWidth="1"/>
    <col min="9467" max="9467" width="12.125" style="23" customWidth="1"/>
    <col min="9468" max="9472" width="13.875" style="23"/>
    <col min="9473" max="9473" width="5.75" style="23" customWidth="1"/>
    <col min="9474" max="9474" width="9.75" style="23" bestFit="1" customWidth="1"/>
    <col min="9475" max="9482" width="7.625" style="23" customWidth="1"/>
    <col min="9483" max="9483" width="7.5" style="23" customWidth="1"/>
    <col min="9484" max="9485" width="7.625" style="23" customWidth="1"/>
    <col min="9486" max="9486" width="13.625" style="23" customWidth="1"/>
    <col min="9487" max="9487" width="9" style="23" customWidth="1"/>
    <col min="9488" max="9489" width="12.75" style="23" customWidth="1"/>
    <col min="9490" max="9490" width="11.875" style="23" customWidth="1"/>
    <col min="9491" max="9713" width="9" style="23" customWidth="1"/>
    <col min="9714" max="9714" width="3.875" style="23" customWidth="1"/>
    <col min="9715" max="9715" width="2.875" style="23" customWidth="1"/>
    <col min="9716" max="9716" width="8" style="23" bestFit="1" customWidth="1"/>
    <col min="9717" max="9717" width="6.125" style="23" customWidth="1"/>
    <col min="9718" max="9718" width="5.5" style="23" customWidth="1"/>
    <col min="9719" max="9719" width="6.125" style="23" customWidth="1"/>
    <col min="9720" max="9720" width="6.375" style="23" customWidth="1"/>
    <col min="9721" max="9721" width="8" style="23" bestFit="1" customWidth="1"/>
    <col min="9722" max="9722" width="14.5" style="23" bestFit="1" customWidth="1"/>
    <col min="9723" max="9723" width="12.125" style="23" customWidth="1"/>
    <col min="9724" max="9728" width="13.875" style="23"/>
    <col min="9729" max="9729" width="5.75" style="23" customWidth="1"/>
    <col min="9730" max="9730" width="9.75" style="23" bestFit="1" customWidth="1"/>
    <col min="9731" max="9738" width="7.625" style="23" customWidth="1"/>
    <col min="9739" max="9739" width="7.5" style="23" customWidth="1"/>
    <col min="9740" max="9741" width="7.625" style="23" customWidth="1"/>
    <col min="9742" max="9742" width="13.625" style="23" customWidth="1"/>
    <col min="9743" max="9743" width="9" style="23" customWidth="1"/>
    <col min="9744" max="9745" width="12.75" style="23" customWidth="1"/>
    <col min="9746" max="9746" width="11.875" style="23" customWidth="1"/>
    <col min="9747" max="9969" width="9" style="23" customWidth="1"/>
    <col min="9970" max="9970" width="3.875" style="23" customWidth="1"/>
    <col min="9971" max="9971" width="2.875" style="23" customWidth="1"/>
    <col min="9972" max="9972" width="8" style="23" bestFit="1" customWidth="1"/>
    <col min="9973" max="9973" width="6.125" style="23" customWidth="1"/>
    <col min="9974" max="9974" width="5.5" style="23" customWidth="1"/>
    <col min="9975" max="9975" width="6.125" style="23" customWidth="1"/>
    <col min="9976" max="9976" width="6.375" style="23" customWidth="1"/>
    <col min="9977" max="9977" width="8" style="23" bestFit="1" customWidth="1"/>
    <col min="9978" max="9978" width="14.5" style="23" bestFit="1" customWidth="1"/>
    <col min="9979" max="9979" width="12.125" style="23" customWidth="1"/>
    <col min="9980" max="9984" width="13.875" style="23"/>
    <col min="9985" max="9985" width="5.75" style="23" customWidth="1"/>
    <col min="9986" max="9986" width="9.75" style="23" bestFit="1" customWidth="1"/>
    <col min="9987" max="9994" width="7.625" style="23" customWidth="1"/>
    <col min="9995" max="9995" width="7.5" style="23" customWidth="1"/>
    <col min="9996" max="9997" width="7.625" style="23" customWidth="1"/>
    <col min="9998" max="9998" width="13.625" style="23" customWidth="1"/>
    <col min="9999" max="9999" width="9" style="23" customWidth="1"/>
    <col min="10000" max="10001" width="12.75" style="23" customWidth="1"/>
    <col min="10002" max="10002" width="11.875" style="23" customWidth="1"/>
    <col min="10003" max="10225" width="9" style="23" customWidth="1"/>
    <col min="10226" max="10226" width="3.875" style="23" customWidth="1"/>
    <col min="10227" max="10227" width="2.875" style="23" customWidth="1"/>
    <col min="10228" max="10228" width="8" style="23" bestFit="1" customWidth="1"/>
    <col min="10229" max="10229" width="6.125" style="23" customWidth="1"/>
    <col min="10230" max="10230" width="5.5" style="23" customWidth="1"/>
    <col min="10231" max="10231" width="6.125" style="23" customWidth="1"/>
    <col min="10232" max="10232" width="6.375" style="23" customWidth="1"/>
    <col min="10233" max="10233" width="8" style="23" bestFit="1" customWidth="1"/>
    <col min="10234" max="10234" width="14.5" style="23" bestFit="1" customWidth="1"/>
    <col min="10235" max="10235" width="12.125" style="23" customWidth="1"/>
    <col min="10236" max="10240" width="13.875" style="23"/>
    <col min="10241" max="10241" width="5.75" style="23" customWidth="1"/>
    <col min="10242" max="10242" width="9.75" style="23" bestFit="1" customWidth="1"/>
    <col min="10243" max="10250" width="7.625" style="23" customWidth="1"/>
    <col min="10251" max="10251" width="7.5" style="23" customWidth="1"/>
    <col min="10252" max="10253" width="7.625" style="23" customWidth="1"/>
    <col min="10254" max="10254" width="13.625" style="23" customWidth="1"/>
    <col min="10255" max="10255" width="9" style="23" customWidth="1"/>
    <col min="10256" max="10257" width="12.75" style="23" customWidth="1"/>
    <col min="10258" max="10258" width="11.875" style="23" customWidth="1"/>
    <col min="10259" max="10481" width="9" style="23" customWidth="1"/>
    <col min="10482" max="10482" width="3.875" style="23" customWidth="1"/>
    <col min="10483" max="10483" width="2.875" style="23" customWidth="1"/>
    <col min="10484" max="10484" width="8" style="23" bestFit="1" customWidth="1"/>
    <col min="10485" max="10485" width="6.125" style="23" customWidth="1"/>
    <col min="10486" max="10486" width="5.5" style="23" customWidth="1"/>
    <col min="10487" max="10487" width="6.125" style="23" customWidth="1"/>
    <col min="10488" max="10488" width="6.375" style="23" customWidth="1"/>
    <col min="10489" max="10489" width="8" style="23" bestFit="1" customWidth="1"/>
    <col min="10490" max="10490" width="14.5" style="23" bestFit="1" customWidth="1"/>
    <col min="10491" max="10491" width="12.125" style="23" customWidth="1"/>
    <col min="10492" max="10496" width="13.875" style="23"/>
    <col min="10497" max="10497" width="5.75" style="23" customWidth="1"/>
    <col min="10498" max="10498" width="9.75" style="23" bestFit="1" customWidth="1"/>
    <col min="10499" max="10506" width="7.625" style="23" customWidth="1"/>
    <col min="10507" max="10507" width="7.5" style="23" customWidth="1"/>
    <col min="10508" max="10509" width="7.625" style="23" customWidth="1"/>
    <col min="10510" max="10510" width="13.625" style="23" customWidth="1"/>
    <col min="10511" max="10511" width="9" style="23" customWidth="1"/>
    <col min="10512" max="10513" width="12.75" style="23" customWidth="1"/>
    <col min="10514" max="10514" width="11.875" style="23" customWidth="1"/>
    <col min="10515" max="10737" width="9" style="23" customWidth="1"/>
    <col min="10738" max="10738" width="3.875" style="23" customWidth="1"/>
    <col min="10739" max="10739" width="2.875" style="23" customWidth="1"/>
    <col min="10740" max="10740" width="8" style="23" bestFit="1" customWidth="1"/>
    <col min="10741" max="10741" width="6.125" style="23" customWidth="1"/>
    <col min="10742" max="10742" width="5.5" style="23" customWidth="1"/>
    <col min="10743" max="10743" width="6.125" style="23" customWidth="1"/>
    <col min="10744" max="10744" width="6.375" style="23" customWidth="1"/>
    <col min="10745" max="10745" width="8" style="23" bestFit="1" customWidth="1"/>
    <col min="10746" max="10746" width="14.5" style="23" bestFit="1" customWidth="1"/>
    <col min="10747" max="10747" width="12.125" style="23" customWidth="1"/>
    <col min="10748" max="10752" width="13.875" style="23"/>
    <col min="10753" max="10753" width="5.75" style="23" customWidth="1"/>
    <col min="10754" max="10754" width="9.75" style="23" bestFit="1" customWidth="1"/>
    <col min="10755" max="10762" width="7.625" style="23" customWidth="1"/>
    <col min="10763" max="10763" width="7.5" style="23" customWidth="1"/>
    <col min="10764" max="10765" width="7.625" style="23" customWidth="1"/>
    <col min="10766" max="10766" width="13.625" style="23" customWidth="1"/>
    <col min="10767" max="10767" width="9" style="23" customWidth="1"/>
    <col min="10768" max="10769" width="12.75" style="23" customWidth="1"/>
    <col min="10770" max="10770" width="11.875" style="23" customWidth="1"/>
    <col min="10771" max="10993" width="9" style="23" customWidth="1"/>
    <col min="10994" max="10994" width="3.875" style="23" customWidth="1"/>
    <col min="10995" max="10995" width="2.875" style="23" customWidth="1"/>
    <col min="10996" max="10996" width="8" style="23" bestFit="1" customWidth="1"/>
    <col min="10997" max="10997" width="6.125" style="23" customWidth="1"/>
    <col min="10998" max="10998" width="5.5" style="23" customWidth="1"/>
    <col min="10999" max="10999" width="6.125" style="23" customWidth="1"/>
    <col min="11000" max="11000" width="6.375" style="23" customWidth="1"/>
    <col min="11001" max="11001" width="8" style="23" bestFit="1" customWidth="1"/>
    <col min="11002" max="11002" width="14.5" style="23" bestFit="1" customWidth="1"/>
    <col min="11003" max="11003" width="12.125" style="23" customWidth="1"/>
    <col min="11004" max="11008" width="13.875" style="23"/>
    <col min="11009" max="11009" width="5.75" style="23" customWidth="1"/>
    <col min="11010" max="11010" width="9.75" style="23" bestFit="1" customWidth="1"/>
    <col min="11011" max="11018" width="7.625" style="23" customWidth="1"/>
    <col min="11019" max="11019" width="7.5" style="23" customWidth="1"/>
    <col min="11020" max="11021" width="7.625" style="23" customWidth="1"/>
    <col min="11022" max="11022" width="13.625" style="23" customWidth="1"/>
    <col min="11023" max="11023" width="9" style="23" customWidth="1"/>
    <col min="11024" max="11025" width="12.75" style="23" customWidth="1"/>
    <col min="11026" max="11026" width="11.875" style="23" customWidth="1"/>
    <col min="11027" max="11249" width="9" style="23" customWidth="1"/>
    <col min="11250" max="11250" width="3.875" style="23" customWidth="1"/>
    <col min="11251" max="11251" width="2.875" style="23" customWidth="1"/>
    <col min="11252" max="11252" width="8" style="23" bestFit="1" customWidth="1"/>
    <col min="11253" max="11253" width="6.125" style="23" customWidth="1"/>
    <col min="11254" max="11254" width="5.5" style="23" customWidth="1"/>
    <col min="11255" max="11255" width="6.125" style="23" customWidth="1"/>
    <col min="11256" max="11256" width="6.375" style="23" customWidth="1"/>
    <col min="11257" max="11257" width="8" style="23" bestFit="1" customWidth="1"/>
    <col min="11258" max="11258" width="14.5" style="23" bestFit="1" customWidth="1"/>
    <col min="11259" max="11259" width="12.125" style="23" customWidth="1"/>
    <col min="11260" max="11264" width="13.875" style="23"/>
    <col min="11265" max="11265" width="5.75" style="23" customWidth="1"/>
    <col min="11266" max="11266" width="9.75" style="23" bestFit="1" customWidth="1"/>
    <col min="11267" max="11274" width="7.625" style="23" customWidth="1"/>
    <col min="11275" max="11275" width="7.5" style="23" customWidth="1"/>
    <col min="11276" max="11277" width="7.625" style="23" customWidth="1"/>
    <col min="11278" max="11278" width="13.625" style="23" customWidth="1"/>
    <col min="11279" max="11279" width="9" style="23" customWidth="1"/>
    <col min="11280" max="11281" width="12.75" style="23" customWidth="1"/>
    <col min="11282" max="11282" width="11.875" style="23" customWidth="1"/>
    <col min="11283" max="11505" width="9" style="23" customWidth="1"/>
    <col min="11506" max="11506" width="3.875" style="23" customWidth="1"/>
    <col min="11507" max="11507" width="2.875" style="23" customWidth="1"/>
    <col min="11508" max="11508" width="8" style="23" bestFit="1" customWidth="1"/>
    <col min="11509" max="11509" width="6.125" style="23" customWidth="1"/>
    <col min="11510" max="11510" width="5.5" style="23" customWidth="1"/>
    <col min="11511" max="11511" width="6.125" style="23" customWidth="1"/>
    <col min="11512" max="11512" width="6.375" style="23" customWidth="1"/>
    <col min="11513" max="11513" width="8" style="23" bestFit="1" customWidth="1"/>
    <col min="11514" max="11514" width="14.5" style="23" bestFit="1" customWidth="1"/>
    <col min="11515" max="11515" width="12.125" style="23" customWidth="1"/>
    <col min="11516" max="11520" width="13.875" style="23"/>
    <col min="11521" max="11521" width="5.75" style="23" customWidth="1"/>
    <col min="11522" max="11522" width="9.75" style="23" bestFit="1" customWidth="1"/>
    <col min="11523" max="11530" width="7.625" style="23" customWidth="1"/>
    <col min="11531" max="11531" width="7.5" style="23" customWidth="1"/>
    <col min="11532" max="11533" width="7.625" style="23" customWidth="1"/>
    <col min="11534" max="11534" width="13.625" style="23" customWidth="1"/>
    <col min="11535" max="11535" width="9" style="23" customWidth="1"/>
    <col min="11536" max="11537" width="12.75" style="23" customWidth="1"/>
    <col min="11538" max="11538" width="11.875" style="23" customWidth="1"/>
    <col min="11539" max="11761" width="9" style="23" customWidth="1"/>
    <col min="11762" max="11762" width="3.875" style="23" customWidth="1"/>
    <col min="11763" max="11763" width="2.875" style="23" customWidth="1"/>
    <col min="11764" max="11764" width="8" style="23" bestFit="1" customWidth="1"/>
    <col min="11765" max="11765" width="6.125" style="23" customWidth="1"/>
    <col min="11766" max="11766" width="5.5" style="23" customWidth="1"/>
    <col min="11767" max="11767" width="6.125" style="23" customWidth="1"/>
    <col min="11768" max="11768" width="6.375" style="23" customWidth="1"/>
    <col min="11769" max="11769" width="8" style="23" bestFit="1" customWidth="1"/>
    <col min="11770" max="11770" width="14.5" style="23" bestFit="1" customWidth="1"/>
    <col min="11771" max="11771" width="12.125" style="23" customWidth="1"/>
    <col min="11772" max="11776" width="13.875" style="23"/>
    <col min="11777" max="11777" width="5.75" style="23" customWidth="1"/>
    <col min="11778" max="11778" width="9.75" style="23" bestFit="1" customWidth="1"/>
    <col min="11779" max="11786" width="7.625" style="23" customWidth="1"/>
    <col min="11787" max="11787" width="7.5" style="23" customWidth="1"/>
    <col min="11788" max="11789" width="7.625" style="23" customWidth="1"/>
    <col min="11790" max="11790" width="13.625" style="23" customWidth="1"/>
    <col min="11791" max="11791" width="9" style="23" customWidth="1"/>
    <col min="11792" max="11793" width="12.75" style="23" customWidth="1"/>
    <col min="11794" max="11794" width="11.875" style="23" customWidth="1"/>
    <col min="11795" max="12017" width="9" style="23" customWidth="1"/>
    <col min="12018" max="12018" width="3.875" style="23" customWidth="1"/>
    <col min="12019" max="12019" width="2.875" style="23" customWidth="1"/>
    <col min="12020" max="12020" width="8" style="23" bestFit="1" customWidth="1"/>
    <col min="12021" max="12021" width="6.125" style="23" customWidth="1"/>
    <col min="12022" max="12022" width="5.5" style="23" customWidth="1"/>
    <col min="12023" max="12023" width="6.125" style="23" customWidth="1"/>
    <col min="12024" max="12024" width="6.375" style="23" customWidth="1"/>
    <col min="12025" max="12025" width="8" style="23" bestFit="1" customWidth="1"/>
    <col min="12026" max="12026" width="14.5" style="23" bestFit="1" customWidth="1"/>
    <col min="12027" max="12027" width="12.125" style="23" customWidth="1"/>
    <col min="12028" max="12032" width="13.875" style="23"/>
    <col min="12033" max="12033" width="5.75" style="23" customWidth="1"/>
    <col min="12034" max="12034" width="9.75" style="23" bestFit="1" customWidth="1"/>
    <col min="12035" max="12042" width="7.625" style="23" customWidth="1"/>
    <col min="12043" max="12043" width="7.5" style="23" customWidth="1"/>
    <col min="12044" max="12045" width="7.625" style="23" customWidth="1"/>
    <col min="12046" max="12046" width="13.625" style="23" customWidth="1"/>
    <col min="12047" max="12047" width="9" style="23" customWidth="1"/>
    <col min="12048" max="12049" width="12.75" style="23" customWidth="1"/>
    <col min="12050" max="12050" width="11.875" style="23" customWidth="1"/>
    <col min="12051" max="12273" width="9" style="23" customWidth="1"/>
    <col min="12274" max="12274" width="3.875" style="23" customWidth="1"/>
    <col min="12275" max="12275" width="2.875" style="23" customWidth="1"/>
    <col min="12276" max="12276" width="8" style="23" bestFit="1" customWidth="1"/>
    <col min="12277" max="12277" width="6.125" style="23" customWidth="1"/>
    <col min="12278" max="12278" width="5.5" style="23" customWidth="1"/>
    <col min="12279" max="12279" width="6.125" style="23" customWidth="1"/>
    <col min="12280" max="12280" width="6.375" style="23" customWidth="1"/>
    <col min="12281" max="12281" width="8" style="23" bestFit="1" customWidth="1"/>
    <col min="12282" max="12282" width="14.5" style="23" bestFit="1" customWidth="1"/>
    <col min="12283" max="12283" width="12.125" style="23" customWidth="1"/>
    <col min="12284" max="12288" width="13.875" style="23"/>
    <col min="12289" max="12289" width="5.75" style="23" customWidth="1"/>
    <col min="12290" max="12290" width="9.75" style="23" bestFit="1" customWidth="1"/>
    <col min="12291" max="12298" width="7.625" style="23" customWidth="1"/>
    <col min="12299" max="12299" width="7.5" style="23" customWidth="1"/>
    <col min="12300" max="12301" width="7.625" style="23" customWidth="1"/>
    <col min="12302" max="12302" width="13.625" style="23" customWidth="1"/>
    <col min="12303" max="12303" width="9" style="23" customWidth="1"/>
    <col min="12304" max="12305" width="12.75" style="23" customWidth="1"/>
    <col min="12306" max="12306" width="11.875" style="23" customWidth="1"/>
    <col min="12307" max="12529" width="9" style="23" customWidth="1"/>
    <col min="12530" max="12530" width="3.875" style="23" customWidth="1"/>
    <col min="12531" max="12531" width="2.875" style="23" customWidth="1"/>
    <col min="12532" max="12532" width="8" style="23" bestFit="1" customWidth="1"/>
    <col min="12533" max="12533" width="6.125" style="23" customWidth="1"/>
    <col min="12534" max="12534" width="5.5" style="23" customWidth="1"/>
    <col min="12535" max="12535" width="6.125" style="23" customWidth="1"/>
    <col min="12536" max="12536" width="6.375" style="23" customWidth="1"/>
    <col min="12537" max="12537" width="8" style="23" bestFit="1" customWidth="1"/>
    <col min="12538" max="12538" width="14.5" style="23" bestFit="1" customWidth="1"/>
    <col min="12539" max="12539" width="12.125" style="23" customWidth="1"/>
    <col min="12540" max="12544" width="13.875" style="23"/>
    <col min="12545" max="12545" width="5.75" style="23" customWidth="1"/>
    <col min="12546" max="12546" width="9.75" style="23" bestFit="1" customWidth="1"/>
    <col min="12547" max="12554" width="7.625" style="23" customWidth="1"/>
    <col min="12555" max="12555" width="7.5" style="23" customWidth="1"/>
    <col min="12556" max="12557" width="7.625" style="23" customWidth="1"/>
    <col min="12558" max="12558" width="13.625" style="23" customWidth="1"/>
    <col min="12559" max="12559" width="9" style="23" customWidth="1"/>
    <col min="12560" max="12561" width="12.75" style="23" customWidth="1"/>
    <col min="12562" max="12562" width="11.875" style="23" customWidth="1"/>
    <col min="12563" max="12785" width="9" style="23" customWidth="1"/>
    <col min="12786" max="12786" width="3.875" style="23" customWidth="1"/>
    <col min="12787" max="12787" width="2.875" style="23" customWidth="1"/>
    <col min="12788" max="12788" width="8" style="23" bestFit="1" customWidth="1"/>
    <col min="12789" max="12789" width="6.125" style="23" customWidth="1"/>
    <col min="12790" max="12790" width="5.5" style="23" customWidth="1"/>
    <col min="12791" max="12791" width="6.125" style="23" customWidth="1"/>
    <col min="12792" max="12792" width="6.375" style="23" customWidth="1"/>
    <col min="12793" max="12793" width="8" style="23" bestFit="1" customWidth="1"/>
    <col min="12794" max="12794" width="14.5" style="23" bestFit="1" customWidth="1"/>
    <col min="12795" max="12795" width="12.125" style="23" customWidth="1"/>
    <col min="12796" max="12800" width="13.875" style="23"/>
    <col min="12801" max="12801" width="5.75" style="23" customWidth="1"/>
    <col min="12802" max="12802" width="9.75" style="23" bestFit="1" customWidth="1"/>
    <col min="12803" max="12810" width="7.625" style="23" customWidth="1"/>
    <col min="12811" max="12811" width="7.5" style="23" customWidth="1"/>
    <col min="12812" max="12813" width="7.625" style="23" customWidth="1"/>
    <col min="12814" max="12814" width="13.625" style="23" customWidth="1"/>
    <col min="12815" max="12815" width="9" style="23" customWidth="1"/>
    <col min="12816" max="12817" width="12.75" style="23" customWidth="1"/>
    <col min="12818" max="12818" width="11.875" style="23" customWidth="1"/>
    <col min="12819" max="13041" width="9" style="23" customWidth="1"/>
    <col min="13042" max="13042" width="3.875" style="23" customWidth="1"/>
    <col min="13043" max="13043" width="2.875" style="23" customWidth="1"/>
    <col min="13044" max="13044" width="8" style="23" bestFit="1" customWidth="1"/>
    <col min="13045" max="13045" width="6.125" style="23" customWidth="1"/>
    <col min="13046" max="13046" width="5.5" style="23" customWidth="1"/>
    <col min="13047" max="13047" width="6.125" style="23" customWidth="1"/>
    <col min="13048" max="13048" width="6.375" style="23" customWidth="1"/>
    <col min="13049" max="13049" width="8" style="23" bestFit="1" customWidth="1"/>
    <col min="13050" max="13050" width="14.5" style="23" bestFit="1" customWidth="1"/>
    <col min="13051" max="13051" width="12.125" style="23" customWidth="1"/>
    <col min="13052" max="13056" width="13.875" style="23"/>
    <col min="13057" max="13057" width="5.75" style="23" customWidth="1"/>
    <col min="13058" max="13058" width="9.75" style="23" bestFit="1" customWidth="1"/>
    <col min="13059" max="13066" width="7.625" style="23" customWidth="1"/>
    <col min="13067" max="13067" width="7.5" style="23" customWidth="1"/>
    <col min="13068" max="13069" width="7.625" style="23" customWidth="1"/>
    <col min="13070" max="13070" width="13.625" style="23" customWidth="1"/>
    <col min="13071" max="13071" width="9" style="23" customWidth="1"/>
    <col min="13072" max="13073" width="12.75" style="23" customWidth="1"/>
    <col min="13074" max="13074" width="11.875" style="23" customWidth="1"/>
    <col min="13075" max="13297" width="9" style="23" customWidth="1"/>
    <col min="13298" max="13298" width="3.875" style="23" customWidth="1"/>
    <col min="13299" max="13299" width="2.875" style="23" customWidth="1"/>
    <col min="13300" max="13300" width="8" style="23" bestFit="1" customWidth="1"/>
    <col min="13301" max="13301" width="6.125" style="23" customWidth="1"/>
    <col min="13302" max="13302" width="5.5" style="23" customWidth="1"/>
    <col min="13303" max="13303" width="6.125" style="23" customWidth="1"/>
    <col min="13304" max="13304" width="6.375" style="23" customWidth="1"/>
    <col min="13305" max="13305" width="8" style="23" bestFit="1" customWidth="1"/>
    <col min="13306" max="13306" width="14.5" style="23" bestFit="1" customWidth="1"/>
    <col min="13307" max="13307" width="12.125" style="23" customWidth="1"/>
    <col min="13308" max="13312" width="13.875" style="23"/>
    <col min="13313" max="13313" width="5.75" style="23" customWidth="1"/>
    <col min="13314" max="13314" width="9.75" style="23" bestFit="1" customWidth="1"/>
    <col min="13315" max="13322" width="7.625" style="23" customWidth="1"/>
    <col min="13323" max="13323" width="7.5" style="23" customWidth="1"/>
    <col min="13324" max="13325" width="7.625" style="23" customWidth="1"/>
    <col min="13326" max="13326" width="13.625" style="23" customWidth="1"/>
    <col min="13327" max="13327" width="9" style="23" customWidth="1"/>
    <col min="13328" max="13329" width="12.75" style="23" customWidth="1"/>
    <col min="13330" max="13330" width="11.875" style="23" customWidth="1"/>
    <col min="13331" max="13553" width="9" style="23" customWidth="1"/>
    <col min="13554" max="13554" width="3.875" style="23" customWidth="1"/>
    <col min="13555" max="13555" width="2.875" style="23" customWidth="1"/>
    <col min="13556" max="13556" width="8" style="23" bestFit="1" customWidth="1"/>
    <col min="13557" max="13557" width="6.125" style="23" customWidth="1"/>
    <col min="13558" max="13558" width="5.5" style="23" customWidth="1"/>
    <col min="13559" max="13559" width="6.125" style="23" customWidth="1"/>
    <col min="13560" max="13560" width="6.375" style="23" customWidth="1"/>
    <col min="13561" max="13561" width="8" style="23" bestFit="1" customWidth="1"/>
    <col min="13562" max="13562" width="14.5" style="23" bestFit="1" customWidth="1"/>
    <col min="13563" max="13563" width="12.125" style="23" customWidth="1"/>
    <col min="13564" max="13568" width="13.875" style="23"/>
    <col min="13569" max="13569" width="5.75" style="23" customWidth="1"/>
    <col min="13570" max="13570" width="9.75" style="23" bestFit="1" customWidth="1"/>
    <col min="13571" max="13578" width="7.625" style="23" customWidth="1"/>
    <col min="13579" max="13579" width="7.5" style="23" customWidth="1"/>
    <col min="13580" max="13581" width="7.625" style="23" customWidth="1"/>
    <col min="13582" max="13582" width="13.625" style="23" customWidth="1"/>
    <col min="13583" max="13583" width="9" style="23" customWidth="1"/>
    <col min="13584" max="13585" width="12.75" style="23" customWidth="1"/>
    <col min="13586" max="13586" width="11.875" style="23" customWidth="1"/>
    <col min="13587" max="13809" width="9" style="23" customWidth="1"/>
    <col min="13810" max="13810" width="3.875" style="23" customWidth="1"/>
    <col min="13811" max="13811" width="2.875" style="23" customWidth="1"/>
    <col min="13812" max="13812" width="8" style="23" bestFit="1" customWidth="1"/>
    <col min="13813" max="13813" width="6.125" style="23" customWidth="1"/>
    <col min="13814" max="13814" width="5.5" style="23" customWidth="1"/>
    <col min="13815" max="13815" width="6.125" style="23" customWidth="1"/>
    <col min="13816" max="13816" width="6.375" style="23" customWidth="1"/>
    <col min="13817" max="13817" width="8" style="23" bestFit="1" customWidth="1"/>
    <col min="13818" max="13818" width="14.5" style="23" bestFit="1" customWidth="1"/>
    <col min="13819" max="13819" width="12.125" style="23" customWidth="1"/>
    <col min="13820" max="13824" width="13.875" style="23"/>
    <col min="13825" max="13825" width="5.75" style="23" customWidth="1"/>
    <col min="13826" max="13826" width="9.75" style="23" bestFit="1" customWidth="1"/>
    <col min="13827" max="13834" width="7.625" style="23" customWidth="1"/>
    <col min="13835" max="13835" width="7.5" style="23" customWidth="1"/>
    <col min="13836" max="13837" width="7.625" style="23" customWidth="1"/>
    <col min="13838" max="13838" width="13.625" style="23" customWidth="1"/>
    <col min="13839" max="13839" width="9" style="23" customWidth="1"/>
    <col min="13840" max="13841" width="12.75" style="23" customWidth="1"/>
    <col min="13842" max="13842" width="11.875" style="23" customWidth="1"/>
    <col min="13843" max="14065" width="9" style="23" customWidth="1"/>
    <col min="14066" max="14066" width="3.875" style="23" customWidth="1"/>
    <col min="14067" max="14067" width="2.875" style="23" customWidth="1"/>
    <col min="14068" max="14068" width="8" style="23" bestFit="1" customWidth="1"/>
    <col min="14069" max="14069" width="6.125" style="23" customWidth="1"/>
    <col min="14070" max="14070" width="5.5" style="23" customWidth="1"/>
    <col min="14071" max="14071" width="6.125" style="23" customWidth="1"/>
    <col min="14072" max="14072" width="6.375" style="23" customWidth="1"/>
    <col min="14073" max="14073" width="8" style="23" bestFit="1" customWidth="1"/>
    <col min="14074" max="14074" width="14.5" style="23" bestFit="1" customWidth="1"/>
    <col min="14075" max="14075" width="12.125" style="23" customWidth="1"/>
    <col min="14076" max="14080" width="13.875" style="23"/>
    <col min="14081" max="14081" width="5.75" style="23" customWidth="1"/>
    <col min="14082" max="14082" width="9.75" style="23" bestFit="1" customWidth="1"/>
    <col min="14083" max="14090" width="7.625" style="23" customWidth="1"/>
    <col min="14091" max="14091" width="7.5" style="23" customWidth="1"/>
    <col min="14092" max="14093" width="7.625" style="23" customWidth="1"/>
    <col min="14094" max="14094" width="13.625" style="23" customWidth="1"/>
    <col min="14095" max="14095" width="9" style="23" customWidth="1"/>
    <col min="14096" max="14097" width="12.75" style="23" customWidth="1"/>
    <col min="14098" max="14098" width="11.875" style="23" customWidth="1"/>
    <col min="14099" max="14321" width="9" style="23" customWidth="1"/>
    <col min="14322" max="14322" width="3.875" style="23" customWidth="1"/>
    <col min="14323" max="14323" width="2.875" style="23" customWidth="1"/>
    <col min="14324" max="14324" width="8" style="23" bestFit="1" customWidth="1"/>
    <col min="14325" max="14325" width="6.125" style="23" customWidth="1"/>
    <col min="14326" max="14326" width="5.5" style="23" customWidth="1"/>
    <col min="14327" max="14327" width="6.125" style="23" customWidth="1"/>
    <col min="14328" max="14328" width="6.375" style="23" customWidth="1"/>
    <col min="14329" max="14329" width="8" style="23" bestFit="1" customWidth="1"/>
    <col min="14330" max="14330" width="14.5" style="23" bestFit="1" customWidth="1"/>
    <col min="14331" max="14331" width="12.125" style="23" customWidth="1"/>
    <col min="14332" max="14336" width="13.875" style="23"/>
    <col min="14337" max="14337" width="5.75" style="23" customWidth="1"/>
    <col min="14338" max="14338" width="9.75" style="23" bestFit="1" customWidth="1"/>
    <col min="14339" max="14346" width="7.625" style="23" customWidth="1"/>
    <col min="14347" max="14347" width="7.5" style="23" customWidth="1"/>
    <col min="14348" max="14349" width="7.625" style="23" customWidth="1"/>
    <col min="14350" max="14350" width="13.625" style="23" customWidth="1"/>
    <col min="14351" max="14351" width="9" style="23" customWidth="1"/>
    <col min="14352" max="14353" width="12.75" style="23" customWidth="1"/>
    <col min="14354" max="14354" width="11.875" style="23" customWidth="1"/>
    <col min="14355" max="14577" width="9" style="23" customWidth="1"/>
    <col min="14578" max="14578" width="3.875" style="23" customWidth="1"/>
    <col min="14579" max="14579" width="2.875" style="23" customWidth="1"/>
    <col min="14580" max="14580" width="8" style="23" bestFit="1" customWidth="1"/>
    <col min="14581" max="14581" width="6.125" style="23" customWidth="1"/>
    <col min="14582" max="14582" width="5.5" style="23" customWidth="1"/>
    <col min="14583" max="14583" width="6.125" style="23" customWidth="1"/>
    <col min="14584" max="14584" width="6.375" style="23" customWidth="1"/>
    <col min="14585" max="14585" width="8" style="23" bestFit="1" customWidth="1"/>
    <col min="14586" max="14586" width="14.5" style="23" bestFit="1" customWidth="1"/>
    <col min="14587" max="14587" width="12.125" style="23" customWidth="1"/>
    <col min="14588" max="14592" width="13.875" style="23"/>
    <col min="14593" max="14593" width="5.75" style="23" customWidth="1"/>
    <col min="14594" max="14594" width="9.75" style="23" bestFit="1" customWidth="1"/>
    <col min="14595" max="14602" width="7.625" style="23" customWidth="1"/>
    <col min="14603" max="14603" width="7.5" style="23" customWidth="1"/>
    <col min="14604" max="14605" width="7.625" style="23" customWidth="1"/>
    <col min="14606" max="14606" width="13.625" style="23" customWidth="1"/>
    <col min="14607" max="14607" width="9" style="23" customWidth="1"/>
    <col min="14608" max="14609" width="12.75" style="23" customWidth="1"/>
    <col min="14610" max="14610" width="11.875" style="23" customWidth="1"/>
    <col min="14611" max="14833" width="9" style="23" customWidth="1"/>
    <col min="14834" max="14834" width="3.875" style="23" customWidth="1"/>
    <col min="14835" max="14835" width="2.875" style="23" customWidth="1"/>
    <col min="14836" max="14836" width="8" style="23" bestFit="1" customWidth="1"/>
    <col min="14837" max="14837" width="6.125" style="23" customWidth="1"/>
    <col min="14838" max="14838" width="5.5" style="23" customWidth="1"/>
    <col min="14839" max="14839" width="6.125" style="23" customWidth="1"/>
    <col min="14840" max="14840" width="6.375" style="23" customWidth="1"/>
    <col min="14841" max="14841" width="8" style="23" bestFit="1" customWidth="1"/>
    <col min="14842" max="14842" width="14.5" style="23" bestFit="1" customWidth="1"/>
    <col min="14843" max="14843" width="12.125" style="23" customWidth="1"/>
    <col min="14844" max="14848" width="13.875" style="23"/>
    <col min="14849" max="14849" width="5.75" style="23" customWidth="1"/>
    <col min="14850" max="14850" width="9.75" style="23" bestFit="1" customWidth="1"/>
    <col min="14851" max="14858" width="7.625" style="23" customWidth="1"/>
    <col min="14859" max="14859" width="7.5" style="23" customWidth="1"/>
    <col min="14860" max="14861" width="7.625" style="23" customWidth="1"/>
    <col min="14862" max="14862" width="13.625" style="23" customWidth="1"/>
    <col min="14863" max="14863" width="9" style="23" customWidth="1"/>
    <col min="14864" max="14865" width="12.75" style="23" customWidth="1"/>
    <col min="14866" max="14866" width="11.875" style="23" customWidth="1"/>
    <col min="14867" max="15089" width="9" style="23" customWidth="1"/>
    <col min="15090" max="15090" width="3.875" style="23" customWidth="1"/>
    <col min="15091" max="15091" width="2.875" style="23" customWidth="1"/>
    <col min="15092" max="15092" width="8" style="23" bestFit="1" customWidth="1"/>
    <col min="15093" max="15093" width="6.125" style="23" customWidth="1"/>
    <col min="15094" max="15094" width="5.5" style="23" customWidth="1"/>
    <col min="15095" max="15095" width="6.125" style="23" customWidth="1"/>
    <col min="15096" max="15096" width="6.375" style="23" customWidth="1"/>
    <col min="15097" max="15097" width="8" style="23" bestFit="1" customWidth="1"/>
    <col min="15098" max="15098" width="14.5" style="23" bestFit="1" customWidth="1"/>
    <col min="15099" max="15099" width="12.125" style="23" customWidth="1"/>
    <col min="15100" max="15104" width="13.875" style="23"/>
    <col min="15105" max="15105" width="5.75" style="23" customWidth="1"/>
    <col min="15106" max="15106" width="9.75" style="23" bestFit="1" customWidth="1"/>
    <col min="15107" max="15114" width="7.625" style="23" customWidth="1"/>
    <col min="15115" max="15115" width="7.5" style="23" customWidth="1"/>
    <col min="15116" max="15117" width="7.625" style="23" customWidth="1"/>
    <col min="15118" max="15118" width="13.625" style="23" customWidth="1"/>
    <col min="15119" max="15119" width="9" style="23" customWidth="1"/>
    <col min="15120" max="15121" width="12.75" style="23" customWidth="1"/>
    <col min="15122" max="15122" width="11.875" style="23" customWidth="1"/>
    <col min="15123" max="15345" width="9" style="23" customWidth="1"/>
    <col min="15346" max="15346" width="3.875" style="23" customWidth="1"/>
    <col min="15347" max="15347" width="2.875" style="23" customWidth="1"/>
    <col min="15348" max="15348" width="8" style="23" bestFit="1" customWidth="1"/>
    <col min="15349" max="15349" width="6.125" style="23" customWidth="1"/>
    <col min="15350" max="15350" width="5.5" style="23" customWidth="1"/>
    <col min="15351" max="15351" width="6.125" style="23" customWidth="1"/>
    <col min="15352" max="15352" width="6.375" style="23" customWidth="1"/>
    <col min="15353" max="15353" width="8" style="23" bestFit="1" customWidth="1"/>
    <col min="15354" max="15354" width="14.5" style="23" bestFit="1" customWidth="1"/>
    <col min="15355" max="15355" width="12.125" style="23" customWidth="1"/>
    <col min="15356" max="15360" width="13.875" style="23"/>
    <col min="15361" max="15361" width="5.75" style="23" customWidth="1"/>
    <col min="15362" max="15362" width="9.75" style="23" bestFit="1" customWidth="1"/>
    <col min="15363" max="15370" width="7.625" style="23" customWidth="1"/>
    <col min="15371" max="15371" width="7.5" style="23" customWidth="1"/>
    <col min="15372" max="15373" width="7.625" style="23" customWidth="1"/>
    <col min="15374" max="15374" width="13.625" style="23" customWidth="1"/>
    <col min="15375" max="15375" width="9" style="23" customWidth="1"/>
    <col min="15376" max="15377" width="12.75" style="23" customWidth="1"/>
    <col min="15378" max="15378" width="11.875" style="23" customWidth="1"/>
    <col min="15379" max="15601" width="9" style="23" customWidth="1"/>
    <col min="15602" max="15602" width="3.875" style="23" customWidth="1"/>
    <col min="15603" max="15603" width="2.875" style="23" customWidth="1"/>
    <col min="15604" max="15604" width="8" style="23" bestFit="1" customWidth="1"/>
    <col min="15605" max="15605" width="6.125" style="23" customWidth="1"/>
    <col min="15606" max="15606" width="5.5" style="23" customWidth="1"/>
    <col min="15607" max="15607" width="6.125" style="23" customWidth="1"/>
    <col min="15608" max="15608" width="6.375" style="23" customWidth="1"/>
    <col min="15609" max="15609" width="8" style="23" bestFit="1" customWidth="1"/>
    <col min="15610" max="15610" width="14.5" style="23" bestFit="1" customWidth="1"/>
    <col min="15611" max="15611" width="12.125" style="23" customWidth="1"/>
    <col min="15612" max="15616" width="13.875" style="23"/>
    <col min="15617" max="15617" width="5.75" style="23" customWidth="1"/>
    <col min="15618" max="15618" width="9.75" style="23" bestFit="1" customWidth="1"/>
    <col min="15619" max="15626" width="7.625" style="23" customWidth="1"/>
    <col min="15627" max="15627" width="7.5" style="23" customWidth="1"/>
    <col min="15628" max="15629" width="7.625" style="23" customWidth="1"/>
    <col min="15630" max="15630" width="13.625" style="23" customWidth="1"/>
    <col min="15631" max="15631" width="9" style="23" customWidth="1"/>
    <col min="15632" max="15633" width="12.75" style="23" customWidth="1"/>
    <col min="15634" max="15634" width="11.875" style="23" customWidth="1"/>
    <col min="15635" max="15857" width="9" style="23" customWidth="1"/>
    <col min="15858" max="15858" width="3.875" style="23" customWidth="1"/>
    <col min="15859" max="15859" width="2.875" style="23" customWidth="1"/>
    <col min="15860" max="15860" width="8" style="23" bestFit="1" customWidth="1"/>
    <col min="15861" max="15861" width="6.125" style="23" customWidth="1"/>
    <col min="15862" max="15862" width="5.5" style="23" customWidth="1"/>
    <col min="15863" max="15863" width="6.125" style="23" customWidth="1"/>
    <col min="15864" max="15864" width="6.375" style="23" customWidth="1"/>
    <col min="15865" max="15865" width="8" style="23" bestFit="1" customWidth="1"/>
    <col min="15866" max="15866" width="14.5" style="23" bestFit="1" customWidth="1"/>
    <col min="15867" max="15867" width="12.125" style="23" customWidth="1"/>
    <col min="15868" max="15872" width="13.875" style="23"/>
    <col min="15873" max="15873" width="5.75" style="23" customWidth="1"/>
    <col min="15874" max="15874" width="9.75" style="23" bestFit="1" customWidth="1"/>
    <col min="15875" max="15882" width="7.625" style="23" customWidth="1"/>
    <col min="15883" max="15883" width="7.5" style="23" customWidth="1"/>
    <col min="15884" max="15885" width="7.625" style="23" customWidth="1"/>
    <col min="15886" max="15886" width="13.625" style="23" customWidth="1"/>
    <col min="15887" max="15887" width="9" style="23" customWidth="1"/>
    <col min="15888" max="15889" width="12.75" style="23" customWidth="1"/>
    <col min="15890" max="15890" width="11.875" style="23" customWidth="1"/>
    <col min="15891" max="16113" width="9" style="23" customWidth="1"/>
    <col min="16114" max="16114" width="3.875" style="23" customWidth="1"/>
    <col min="16115" max="16115" width="2.875" style="23" customWidth="1"/>
    <col min="16116" max="16116" width="8" style="23" bestFit="1" customWidth="1"/>
    <col min="16117" max="16117" width="6.125" style="23" customWidth="1"/>
    <col min="16118" max="16118" width="5.5" style="23" customWidth="1"/>
    <col min="16119" max="16119" width="6.125" style="23" customWidth="1"/>
    <col min="16120" max="16120" width="6.375" style="23" customWidth="1"/>
    <col min="16121" max="16121" width="8" style="23" bestFit="1" customWidth="1"/>
    <col min="16122" max="16122" width="14.5" style="23" bestFit="1" customWidth="1"/>
    <col min="16123" max="16123" width="12.125" style="23" customWidth="1"/>
    <col min="16124" max="16128" width="13.875" style="23"/>
    <col min="16129" max="16129" width="5.75" style="23" customWidth="1"/>
    <col min="16130" max="16130" width="9.75" style="23" bestFit="1" customWidth="1"/>
    <col min="16131" max="16138" width="7.625" style="23" customWidth="1"/>
    <col min="16139" max="16139" width="7.5" style="23" customWidth="1"/>
    <col min="16140" max="16141" width="7.625" style="23" customWidth="1"/>
    <col min="16142" max="16142" width="13.625" style="23" customWidth="1"/>
    <col min="16143" max="16143" width="9" style="23" customWidth="1"/>
    <col min="16144" max="16145" width="12.75" style="23" customWidth="1"/>
    <col min="16146" max="16146" width="11.875" style="23" customWidth="1"/>
    <col min="16147" max="16369" width="9" style="23" customWidth="1"/>
    <col min="16370" max="16370" width="3.875" style="23" customWidth="1"/>
    <col min="16371" max="16371" width="2.875" style="23" customWidth="1"/>
    <col min="16372" max="16372" width="8" style="23" bestFit="1" customWidth="1"/>
    <col min="16373" max="16373" width="6.125" style="23" customWidth="1"/>
    <col min="16374" max="16374" width="5.5" style="23" customWidth="1"/>
    <col min="16375" max="16375" width="6.125" style="23" customWidth="1"/>
    <col min="16376" max="16376" width="6.375" style="23" customWidth="1"/>
    <col min="16377" max="16377" width="8" style="23" bestFit="1" customWidth="1"/>
    <col min="16378" max="16378" width="14.5" style="23" bestFit="1" customWidth="1"/>
    <col min="16379" max="16379" width="12.125" style="23" customWidth="1"/>
    <col min="16380" max="16384" width="13.875" style="23"/>
  </cols>
  <sheetData>
    <row r="1" spans="1:20" s="65" customFormat="1" ht="24" customHeight="1" thickBot="1">
      <c r="A1" s="494" t="s">
        <v>115</v>
      </c>
      <c r="B1" s="495"/>
      <c r="C1" s="496"/>
      <c r="G1" s="74"/>
      <c r="M1" s="94"/>
      <c r="N1" s="75"/>
      <c r="P1" s="74"/>
      <c r="Q1" s="76"/>
      <c r="R1" s="90"/>
      <c r="T1" s="77"/>
    </row>
    <row r="2" spans="1:20" s="65" customFormat="1" ht="24" customHeight="1">
      <c r="A2" s="74"/>
      <c r="B2" s="74"/>
      <c r="C2" s="74"/>
      <c r="G2" s="74"/>
      <c r="I2" s="96" t="s">
        <v>137</v>
      </c>
      <c r="M2" s="94"/>
      <c r="N2" s="75"/>
      <c r="P2" s="74"/>
      <c r="Q2" s="76"/>
      <c r="R2" s="90"/>
      <c r="T2" s="77"/>
    </row>
    <row r="3" spans="1:20" ht="29.25" customHeight="1" thickBot="1">
      <c r="A3" s="78"/>
      <c r="B3" s="79"/>
      <c r="C3" s="74"/>
      <c r="D3" s="74"/>
      <c r="E3" s="74"/>
      <c r="F3" s="74"/>
      <c r="G3" s="74"/>
      <c r="H3" s="74"/>
      <c r="I3" s="65"/>
      <c r="J3" s="74"/>
      <c r="K3" s="74"/>
      <c r="L3" s="74"/>
      <c r="M3" s="65"/>
      <c r="N3" s="75"/>
      <c r="T3" s="81">
        <v>41508</v>
      </c>
    </row>
    <row r="4" spans="1:20" ht="18" customHeight="1">
      <c r="A4" s="185" t="s">
        <v>116</v>
      </c>
      <c r="B4" s="186" t="s">
        <v>86</v>
      </c>
      <c r="C4" s="187" t="s">
        <v>138</v>
      </c>
      <c r="D4" s="102"/>
      <c r="E4" s="102"/>
      <c r="F4" s="102"/>
      <c r="G4" s="188" t="s">
        <v>130</v>
      </c>
      <c r="H4" s="188" t="s">
        <v>131</v>
      </c>
      <c r="I4" s="188" t="s">
        <v>135</v>
      </c>
      <c r="J4" s="189" t="s">
        <v>117</v>
      </c>
      <c r="K4" s="189"/>
      <c r="L4" s="189"/>
      <c r="M4" s="189"/>
      <c r="N4" s="190" t="s">
        <v>118</v>
      </c>
      <c r="O4" s="103" t="s">
        <v>119</v>
      </c>
      <c r="P4" s="104" t="s">
        <v>140</v>
      </c>
      <c r="Q4" s="103" t="s">
        <v>120</v>
      </c>
      <c r="R4" s="191" t="s">
        <v>108</v>
      </c>
      <c r="S4" s="192" t="s">
        <v>134</v>
      </c>
      <c r="T4" s="193" t="s">
        <v>109</v>
      </c>
    </row>
    <row r="5" spans="1:20" ht="18" customHeight="1">
      <c r="A5" s="181"/>
      <c r="B5" s="95"/>
      <c r="C5" s="98"/>
      <c r="D5" s="98" t="s">
        <v>129</v>
      </c>
      <c r="E5" s="98" t="s">
        <v>132</v>
      </c>
      <c r="F5" s="98" t="s">
        <v>133</v>
      </c>
      <c r="G5" s="99"/>
      <c r="H5" s="99"/>
      <c r="I5" s="99"/>
      <c r="J5" s="97" t="s">
        <v>139</v>
      </c>
      <c r="K5" s="99" t="s">
        <v>128</v>
      </c>
      <c r="L5" s="99" t="s">
        <v>129</v>
      </c>
      <c r="M5" s="100" t="s">
        <v>136</v>
      </c>
      <c r="N5" s="182"/>
      <c r="O5" s="100"/>
      <c r="P5" s="101" t="s">
        <v>141</v>
      </c>
      <c r="Q5" s="100" t="s">
        <v>121</v>
      </c>
      <c r="R5" s="183"/>
      <c r="S5" s="95"/>
      <c r="T5" s="184"/>
    </row>
    <row r="6" spans="1:20" s="111" customFormat="1" ht="18" customHeight="1">
      <c r="A6" s="497" t="s">
        <v>142</v>
      </c>
      <c r="B6" s="105" t="s">
        <v>0</v>
      </c>
      <c r="C6" s="106"/>
      <c r="D6" s="106"/>
      <c r="E6" s="106"/>
      <c r="F6" s="106">
        <f>SUM(C6:E6)</f>
        <v>0</v>
      </c>
      <c r="G6" s="106"/>
      <c r="H6" s="106"/>
      <c r="I6" s="106">
        <f t="shared" ref="I6:I38" si="0">SUM(G6:H6)</f>
        <v>0</v>
      </c>
      <c r="J6" s="106"/>
      <c r="K6" s="106"/>
      <c r="L6" s="106"/>
      <c r="M6" s="106">
        <f>SUM(J6:L6)</f>
        <v>0</v>
      </c>
      <c r="N6" s="107" t="str">
        <f t="shared" ref="N6:N21" si="1">(IF(C6=0,"",(J6+K6)/(C6)))</f>
        <v/>
      </c>
      <c r="O6" s="108">
        <f>'4月'!O5+'5月'!O5+'6月'!O5</f>
        <v>0</v>
      </c>
      <c r="P6" s="109">
        <f>Q6-O6</f>
        <v>0</v>
      </c>
      <c r="Q6" s="109">
        <f>'4月'!Q5+'5月'!Q5+'6月'!Q5</f>
        <v>0</v>
      </c>
      <c r="R6" s="106"/>
      <c r="S6" s="106"/>
      <c r="T6" s="110">
        <f>ROUND($P6*$R6*$S6,0)</f>
        <v>0</v>
      </c>
    </row>
    <row r="7" spans="1:20" s="111" customFormat="1" ht="18" customHeight="1">
      <c r="A7" s="497"/>
      <c r="B7" s="105" t="s">
        <v>1</v>
      </c>
      <c r="C7" s="106"/>
      <c r="D7" s="106">
        <f>'4月'!D6+'5月'!D6+'6月'!D6</f>
        <v>0</v>
      </c>
      <c r="E7" s="106">
        <f>'4月'!E6+'5月'!E6+'6月'!E6</f>
        <v>0</v>
      </c>
      <c r="F7" s="106">
        <f t="shared" ref="F7:F38" si="2">SUM(C7:E7)</f>
        <v>0</v>
      </c>
      <c r="G7" s="106">
        <f>'4月'!G6+'5月'!G6+'6月'!G6</f>
        <v>1</v>
      </c>
      <c r="H7" s="106">
        <f>'4月'!H6+'5月'!H6+'6月'!H6</f>
        <v>6</v>
      </c>
      <c r="I7" s="106">
        <f t="shared" si="0"/>
        <v>7</v>
      </c>
      <c r="J7" s="106">
        <f>'4月'!J6+'5月'!J6+'6月'!J6</f>
        <v>7</v>
      </c>
      <c r="K7" s="106">
        <f>'4月'!K6+'5月'!K6+'6月'!K6</f>
        <v>0</v>
      </c>
      <c r="L7" s="106">
        <f>'4月'!L6+'5月'!L6+'6月'!L6</f>
        <v>0</v>
      </c>
      <c r="M7" s="106">
        <f t="shared" ref="M7:M21" si="3">SUM(J7:L7)</f>
        <v>7</v>
      </c>
      <c r="N7" s="107">
        <v>7</v>
      </c>
      <c r="O7" s="108">
        <f>'4月'!O6+'5月'!O6+'6月'!O6</f>
        <v>0</v>
      </c>
      <c r="P7" s="109">
        <f t="shared" ref="P7:P21" si="4">Q7-O7</f>
        <v>270783</v>
      </c>
      <c r="Q7" s="109">
        <f>'4月'!Q6+'5月'!Q6+'6月'!Q6</f>
        <v>270783</v>
      </c>
      <c r="R7" s="106" t="str">
        <f>IF($N7&lt;80%,"0",IF($N7&lt;85%,"0.5%",IF($N7&lt;90%,"0.75%",IF($N7&lt;95%,"1%",IF($N7&lt;100%,"1.25%",IF($N7&lt;110%,"1.5%",IF($N7&lt;120%,"1.75%",IF($N7&gt;120%,"2%","0"))))))))</f>
        <v>2%</v>
      </c>
      <c r="S7" s="106" t="str">
        <f>IF($P7=0,"0",IF($P7&lt;300000,"0.75",IF($P7&lt;500000,"1",IF($P7&lt;750000,"1.25",IF($P7&lt;1000000,"1.5",IF($P7&gt;1000000,"1.75"))))))</f>
        <v>0.75</v>
      </c>
      <c r="T7" s="110">
        <f>ROUND($P7*$R7*$S7,0)</f>
        <v>4062</v>
      </c>
    </row>
    <row r="8" spans="1:20" s="111" customFormat="1" ht="18" customHeight="1">
      <c r="A8" s="497"/>
      <c r="B8" s="105" t="s">
        <v>2</v>
      </c>
      <c r="C8" s="106">
        <f>'4月'!C7+'5月'!C7+'6月'!C7</f>
        <v>0</v>
      </c>
      <c r="D8" s="106">
        <f>'4月'!D7+'5月'!D7+'6月'!D7</f>
        <v>1</v>
      </c>
      <c r="E8" s="106">
        <f>'4月'!E7+'5月'!E7+'6月'!E7</f>
        <v>0</v>
      </c>
      <c r="F8" s="106">
        <f t="shared" si="2"/>
        <v>1</v>
      </c>
      <c r="G8" s="106">
        <f>'4月'!G7+'5月'!G7+'6月'!G7</f>
        <v>0</v>
      </c>
      <c r="H8" s="106">
        <f>'4月'!H7+'5月'!H7+'6月'!H7</f>
        <v>0</v>
      </c>
      <c r="I8" s="106">
        <f t="shared" si="0"/>
        <v>0</v>
      </c>
      <c r="J8" s="106">
        <f>'4月'!J7+'5月'!J7+'6月'!J7</f>
        <v>0</v>
      </c>
      <c r="K8" s="106">
        <f>'4月'!K7+'5月'!K7+'6月'!K7</f>
        <v>0</v>
      </c>
      <c r="L8" s="106">
        <f>'4月'!L7+'5月'!L7+'6月'!L7</f>
        <v>0</v>
      </c>
      <c r="M8" s="106">
        <f t="shared" si="3"/>
        <v>0</v>
      </c>
      <c r="N8" s="107" t="str">
        <f t="shared" si="1"/>
        <v/>
      </c>
      <c r="O8" s="108">
        <f>'4月'!O7+'5月'!O7+'6月'!O7</f>
        <v>0</v>
      </c>
      <c r="P8" s="109">
        <f t="shared" si="4"/>
        <v>0</v>
      </c>
      <c r="Q8" s="109">
        <f>'4月'!Q7+'5月'!Q7+'6月'!Q7</f>
        <v>0</v>
      </c>
      <c r="R8" s="106"/>
      <c r="S8" s="106"/>
      <c r="T8" s="110"/>
    </row>
    <row r="9" spans="1:20" s="111" customFormat="1" ht="18" customHeight="1">
      <c r="A9" s="497"/>
      <c r="B9" s="105" t="s">
        <v>3</v>
      </c>
      <c r="C9" s="106">
        <f>'4月'!C8+'5月'!C8+'6月'!C8</f>
        <v>0</v>
      </c>
      <c r="D9" s="106">
        <f>'4月'!D8+'5月'!D8+'6月'!D8</f>
        <v>1</v>
      </c>
      <c r="E9" s="106">
        <f>'4月'!E8+'5月'!E8+'6月'!E8</f>
        <v>0</v>
      </c>
      <c r="F9" s="106">
        <f t="shared" si="2"/>
        <v>1</v>
      </c>
      <c r="G9" s="106">
        <f>'4月'!G8+'5月'!G8+'6月'!G8</f>
        <v>0</v>
      </c>
      <c r="H9" s="106">
        <f>'4月'!H8+'5月'!H8+'6月'!H8</f>
        <v>0</v>
      </c>
      <c r="I9" s="106">
        <f t="shared" si="0"/>
        <v>0</v>
      </c>
      <c r="J9" s="106">
        <f>'4月'!J8+'5月'!J8+'6月'!J8</f>
        <v>0</v>
      </c>
      <c r="K9" s="106">
        <f>'4月'!K8+'5月'!K8+'6月'!K8</f>
        <v>0</v>
      </c>
      <c r="L9" s="106">
        <f>'4月'!L8+'5月'!L8+'6月'!L8</f>
        <v>0</v>
      </c>
      <c r="M9" s="106">
        <f t="shared" si="3"/>
        <v>0</v>
      </c>
      <c r="N9" s="107" t="str">
        <f t="shared" si="1"/>
        <v/>
      </c>
      <c r="O9" s="108">
        <f>'4月'!O8+'5月'!O8+'6月'!O8</f>
        <v>0</v>
      </c>
      <c r="P9" s="109">
        <f t="shared" si="4"/>
        <v>0</v>
      </c>
      <c r="Q9" s="109">
        <f>'4月'!Q8+'5月'!Q8+'6月'!Q8</f>
        <v>0</v>
      </c>
      <c r="R9" s="106"/>
      <c r="S9" s="106"/>
      <c r="T9" s="110"/>
    </row>
    <row r="10" spans="1:20" s="111" customFormat="1" ht="18" customHeight="1">
      <c r="A10" s="497"/>
      <c r="B10" s="105" t="s">
        <v>4</v>
      </c>
      <c r="C10" s="106"/>
      <c r="D10" s="106"/>
      <c r="E10" s="106"/>
      <c r="F10" s="106">
        <f t="shared" si="2"/>
        <v>0</v>
      </c>
      <c r="G10" s="106"/>
      <c r="H10" s="106"/>
      <c r="I10" s="106">
        <f t="shared" si="0"/>
        <v>0</v>
      </c>
      <c r="J10" s="106"/>
      <c r="K10" s="106"/>
      <c r="L10" s="106"/>
      <c r="M10" s="106">
        <f t="shared" si="3"/>
        <v>0</v>
      </c>
      <c r="N10" s="107" t="str">
        <f t="shared" si="1"/>
        <v/>
      </c>
      <c r="O10" s="108">
        <f>'4月'!O9+'5月'!O9+'6月'!O9</f>
        <v>0</v>
      </c>
      <c r="P10" s="109">
        <f t="shared" si="4"/>
        <v>0</v>
      </c>
      <c r="Q10" s="109">
        <f>'4月'!Q9+'5月'!Q9+'6月'!Q9</f>
        <v>0</v>
      </c>
      <c r="R10" s="106"/>
      <c r="S10" s="106"/>
      <c r="T10" s="110"/>
    </row>
    <row r="11" spans="1:20" s="111" customFormat="1" ht="18" customHeight="1">
      <c r="A11" s="497"/>
      <c r="B11" s="105" t="s">
        <v>5</v>
      </c>
      <c r="C11" s="106"/>
      <c r="D11" s="106"/>
      <c r="E11" s="106"/>
      <c r="F11" s="106">
        <f t="shared" si="2"/>
        <v>0</v>
      </c>
      <c r="G11" s="106"/>
      <c r="H11" s="106"/>
      <c r="I11" s="106">
        <f t="shared" si="0"/>
        <v>0</v>
      </c>
      <c r="J11" s="106"/>
      <c r="K11" s="106"/>
      <c r="L11" s="106"/>
      <c r="M11" s="106">
        <f t="shared" si="3"/>
        <v>0</v>
      </c>
      <c r="N11" s="107" t="str">
        <f t="shared" si="1"/>
        <v/>
      </c>
      <c r="O11" s="108">
        <f>'4月'!O10+'5月'!O10+'6月'!O10</f>
        <v>0</v>
      </c>
      <c r="P11" s="109">
        <f t="shared" si="4"/>
        <v>0</v>
      </c>
      <c r="Q11" s="109">
        <f>'4月'!Q10+'5月'!Q10+'6月'!Q10</f>
        <v>0</v>
      </c>
      <c r="R11" s="106"/>
      <c r="S11" s="106"/>
      <c r="T11" s="110"/>
    </row>
    <row r="12" spans="1:20" s="111" customFormat="1" ht="18" customHeight="1">
      <c r="A12" s="497"/>
      <c r="B12" s="105" t="s">
        <v>6</v>
      </c>
      <c r="C12" s="106"/>
      <c r="D12" s="106"/>
      <c r="E12" s="106"/>
      <c r="F12" s="106">
        <f t="shared" si="2"/>
        <v>0</v>
      </c>
      <c r="G12" s="106"/>
      <c r="H12" s="106"/>
      <c r="I12" s="106">
        <f t="shared" si="0"/>
        <v>0</v>
      </c>
      <c r="J12" s="106"/>
      <c r="K12" s="106"/>
      <c r="L12" s="106"/>
      <c r="M12" s="106">
        <f t="shared" si="3"/>
        <v>0</v>
      </c>
      <c r="N12" s="107" t="str">
        <f t="shared" si="1"/>
        <v/>
      </c>
      <c r="O12" s="108">
        <f>'4月'!O11+'5月'!O11+'6月'!O11</f>
        <v>0</v>
      </c>
      <c r="P12" s="109">
        <f t="shared" si="4"/>
        <v>0</v>
      </c>
      <c r="Q12" s="109">
        <f>'4月'!Q11+'5月'!Q11+'6月'!Q11</f>
        <v>0</v>
      </c>
      <c r="R12" s="106"/>
      <c r="S12" s="106"/>
      <c r="T12" s="110"/>
    </row>
    <row r="13" spans="1:20" s="111" customFormat="1" ht="18" customHeight="1">
      <c r="A13" s="497"/>
      <c r="B13" s="105" t="s">
        <v>7</v>
      </c>
      <c r="C13" s="106"/>
      <c r="D13" s="106"/>
      <c r="E13" s="106"/>
      <c r="F13" s="106">
        <f t="shared" si="2"/>
        <v>0</v>
      </c>
      <c r="G13" s="106"/>
      <c r="H13" s="106"/>
      <c r="I13" s="106">
        <f t="shared" si="0"/>
        <v>0</v>
      </c>
      <c r="J13" s="106"/>
      <c r="K13" s="106"/>
      <c r="L13" s="106"/>
      <c r="M13" s="106">
        <f t="shared" si="3"/>
        <v>0</v>
      </c>
      <c r="N13" s="107" t="str">
        <f t="shared" si="1"/>
        <v/>
      </c>
      <c r="O13" s="108">
        <f>'4月'!O12+'5月'!O12+'6月'!O12</f>
        <v>0</v>
      </c>
      <c r="P13" s="109">
        <f t="shared" si="4"/>
        <v>0</v>
      </c>
      <c r="Q13" s="109">
        <f>'4月'!Q12+'5月'!Q12+'6月'!Q12</f>
        <v>0</v>
      </c>
      <c r="R13" s="106"/>
      <c r="S13" s="106"/>
      <c r="T13" s="110"/>
    </row>
    <row r="14" spans="1:20" s="111" customFormat="1" ht="18" customHeight="1">
      <c r="A14" s="497"/>
      <c r="B14" s="105" t="s">
        <v>37</v>
      </c>
      <c r="C14" s="106">
        <f>'4月'!C13+'5月'!C13+'6月'!C13</f>
        <v>52</v>
      </c>
      <c r="D14" s="106">
        <f>'4月'!D13+'5月'!D13+'6月'!D13</f>
        <v>7</v>
      </c>
      <c r="E14" s="106">
        <f>'4月'!E13+'5月'!E13+'6月'!E13</f>
        <v>3</v>
      </c>
      <c r="F14" s="106">
        <f t="shared" si="2"/>
        <v>62</v>
      </c>
      <c r="G14" s="106">
        <f>'4月'!G13+'5月'!G13+'6月'!G13</f>
        <v>52</v>
      </c>
      <c r="H14" s="106">
        <f>'4月'!H13+'5月'!H13+'6月'!H13</f>
        <v>2</v>
      </c>
      <c r="I14" s="106">
        <f t="shared" si="0"/>
        <v>54</v>
      </c>
      <c r="J14" s="106">
        <f>'4月'!J13+'5月'!J13+'6月'!J13</f>
        <v>47</v>
      </c>
      <c r="K14" s="106">
        <f>'4月'!K13+'5月'!K13+'6月'!K13</f>
        <v>5</v>
      </c>
      <c r="L14" s="106">
        <f>'4月'!L13+'5月'!L13+'6月'!L13</f>
        <v>2</v>
      </c>
      <c r="M14" s="106">
        <f t="shared" si="3"/>
        <v>54</v>
      </c>
      <c r="N14" s="107">
        <f t="shared" si="1"/>
        <v>1</v>
      </c>
      <c r="O14" s="108">
        <f>'4月'!O13+'5月'!O13+'6月'!O13</f>
        <v>2198</v>
      </c>
      <c r="P14" s="109">
        <f t="shared" si="4"/>
        <v>2538226</v>
      </c>
      <c r="Q14" s="109">
        <f>'4月'!Q13+'5月'!Q13+'6月'!Q13</f>
        <v>2540424</v>
      </c>
      <c r="R14" s="106" t="str">
        <f>IF($N14&lt;80%,"0",IF($N14&lt;85%,"0.5%",IF($N14&lt;90%,"0.75%",IF($N14&lt;95%,"1%",IF($N14&lt;100%,"1.25%",IF($N14&lt;110%,"1.5%",IF($N14&lt;120%,"1.75%",IF($N14&gt;120%,"2%","0"))))))))</f>
        <v>1.5%</v>
      </c>
      <c r="S14" s="106" t="str">
        <f>IF($P14=0,"0",IF($P14&lt;300000,"0.75",IF($P14&lt;500000,"1",IF($P14&lt;750000,"1.25",IF($P14&lt;1000000,"1.5",IF($P14&gt;1000000,"1.75"))))))</f>
        <v>1.75</v>
      </c>
      <c r="T14" s="110">
        <f>ROUND($P14*$R14*$S14,0)</f>
        <v>66628</v>
      </c>
    </row>
    <row r="15" spans="1:20" s="111" customFormat="1" ht="18" customHeight="1">
      <c r="A15" s="497"/>
      <c r="B15" s="105" t="s">
        <v>76</v>
      </c>
      <c r="C15" s="106">
        <f>'4月'!C14+'5月'!C14+'6月'!C14</f>
        <v>0</v>
      </c>
      <c r="D15" s="106">
        <f>'4月'!D14+'5月'!D14+'6月'!D14</f>
        <v>0</v>
      </c>
      <c r="E15" s="106">
        <f>'4月'!E14+'5月'!E14+'6月'!E14</f>
        <v>0</v>
      </c>
      <c r="F15" s="106">
        <f t="shared" si="2"/>
        <v>0</v>
      </c>
      <c r="G15" s="106">
        <f>'4月'!G14+'5月'!G14+'6月'!G14</f>
        <v>0</v>
      </c>
      <c r="H15" s="106">
        <f>'4月'!H14+'5月'!H14+'6月'!H14</f>
        <v>3</v>
      </c>
      <c r="I15" s="106">
        <f t="shared" si="0"/>
        <v>3</v>
      </c>
      <c r="J15" s="106">
        <f>'4月'!J14+'5月'!J14+'6月'!J14</f>
        <v>2</v>
      </c>
      <c r="K15" s="106">
        <f>'4月'!K14+'5月'!K14+'6月'!K14</f>
        <v>1</v>
      </c>
      <c r="L15" s="106">
        <f>'4月'!L14+'5月'!L14+'6月'!L14</f>
        <v>0</v>
      </c>
      <c r="M15" s="106">
        <f t="shared" si="3"/>
        <v>3</v>
      </c>
      <c r="N15" s="107">
        <v>3</v>
      </c>
      <c r="O15" s="108">
        <f>'4月'!O14+'5月'!O14+'6月'!O14</f>
        <v>0</v>
      </c>
      <c r="P15" s="109">
        <f t="shared" si="4"/>
        <v>73971</v>
      </c>
      <c r="Q15" s="109">
        <f>'4月'!Q14+'5月'!Q14+'6月'!Q14</f>
        <v>73971</v>
      </c>
      <c r="R15" s="106" t="str">
        <f>IF($N15&lt;80%,"0",IF($N15&lt;85%,"0.5%",IF($N15&lt;90%,"0.75%",IF($N15&lt;95%,"1%",IF($N15&lt;100%,"1.25%",IF($N15&lt;110%,"1.5%",IF($N15&lt;120%,"1.75%",IF($N15&gt;120%,"2%","0"))))))))</f>
        <v>2%</v>
      </c>
      <c r="S15" s="106" t="str">
        <f>IF($P15=0,"0",IF($P15&lt;300000,"0.75",IF($P15&lt;500000,"1",IF($P15&lt;750000,"1.25",IF($P15&lt;1000000,"1.5",IF($P15&gt;1000000,"1.75"))))))</f>
        <v>0.75</v>
      </c>
      <c r="T15" s="110">
        <f>ROUND($P15*$R15*$S15,0)</f>
        <v>1110</v>
      </c>
    </row>
    <row r="16" spans="1:20" s="111" customFormat="1" ht="18" customHeight="1">
      <c r="A16" s="497"/>
      <c r="B16" s="105" t="s">
        <v>77</v>
      </c>
      <c r="C16" s="106"/>
      <c r="D16" s="106"/>
      <c r="E16" s="106"/>
      <c r="F16" s="106">
        <f t="shared" si="2"/>
        <v>0</v>
      </c>
      <c r="G16" s="106"/>
      <c r="H16" s="106"/>
      <c r="I16" s="106">
        <f t="shared" si="0"/>
        <v>0</v>
      </c>
      <c r="J16" s="106"/>
      <c r="K16" s="106"/>
      <c r="L16" s="106"/>
      <c r="M16" s="106">
        <f t="shared" si="3"/>
        <v>0</v>
      </c>
      <c r="N16" s="107" t="str">
        <f t="shared" si="1"/>
        <v/>
      </c>
      <c r="O16" s="108">
        <f>'4月'!O15+'5月'!O15+'6月'!O15</f>
        <v>0</v>
      </c>
      <c r="P16" s="109">
        <f t="shared" si="4"/>
        <v>0</v>
      </c>
      <c r="Q16" s="109">
        <f>'4月'!Q15+'5月'!Q15+'6月'!Q15</f>
        <v>0</v>
      </c>
      <c r="R16" s="106"/>
      <c r="S16" s="106"/>
      <c r="T16" s="110"/>
    </row>
    <row r="17" spans="1:20" s="120" customFormat="1" ht="18" hidden="1" customHeight="1">
      <c r="A17" s="497"/>
      <c r="B17" s="97"/>
      <c r="C17" s="99"/>
      <c r="D17" s="99"/>
      <c r="E17" s="99"/>
      <c r="F17" s="112">
        <f t="shared" si="2"/>
        <v>0</v>
      </c>
      <c r="G17" s="99">
        <f>'4月'!G16+'5月'!G16+'6月'!G16</f>
        <v>0</v>
      </c>
      <c r="H17" s="99">
        <f>'4月'!H16+'5月'!H16+'6月'!H16</f>
        <v>0</v>
      </c>
      <c r="I17" s="112">
        <f t="shared" si="0"/>
        <v>0</v>
      </c>
      <c r="J17" s="106"/>
      <c r="K17" s="106"/>
      <c r="L17" s="106"/>
      <c r="M17" s="112">
        <f t="shared" si="3"/>
        <v>0</v>
      </c>
      <c r="N17" s="113" t="str">
        <f t="shared" si="1"/>
        <v/>
      </c>
      <c r="O17" s="114"/>
      <c r="P17" s="115">
        <f t="shared" si="4"/>
        <v>0</v>
      </c>
      <c r="Q17" s="116"/>
      <c r="R17" s="117"/>
      <c r="S17" s="118"/>
      <c r="T17" s="119"/>
    </row>
    <row r="18" spans="1:20" s="120" customFormat="1" ht="18" hidden="1" customHeight="1">
      <c r="A18" s="497"/>
      <c r="B18" s="97"/>
      <c r="C18" s="99"/>
      <c r="D18" s="99"/>
      <c r="E18" s="99"/>
      <c r="F18" s="112">
        <f t="shared" si="2"/>
        <v>0</v>
      </c>
      <c r="G18" s="99">
        <f>'4月'!G17+'5月'!G17+'6月'!G17</f>
        <v>0</v>
      </c>
      <c r="H18" s="99">
        <f>'4月'!H17+'5月'!H17+'6月'!H17</f>
        <v>0</v>
      </c>
      <c r="I18" s="112">
        <f t="shared" si="0"/>
        <v>0</v>
      </c>
      <c r="J18" s="106"/>
      <c r="K18" s="106"/>
      <c r="L18" s="106"/>
      <c r="M18" s="112">
        <f t="shared" si="3"/>
        <v>0</v>
      </c>
      <c r="N18" s="113" t="str">
        <f t="shared" si="1"/>
        <v/>
      </c>
      <c r="O18" s="114"/>
      <c r="P18" s="115">
        <f t="shared" si="4"/>
        <v>0</v>
      </c>
      <c r="Q18" s="116"/>
      <c r="R18" s="117"/>
      <c r="S18" s="118"/>
      <c r="T18" s="119"/>
    </row>
    <row r="19" spans="1:20" s="120" customFormat="1" ht="18" hidden="1" customHeight="1">
      <c r="A19" s="497"/>
      <c r="B19" s="97"/>
      <c r="C19" s="99"/>
      <c r="D19" s="99"/>
      <c r="E19" s="99"/>
      <c r="F19" s="112">
        <f t="shared" si="2"/>
        <v>0</v>
      </c>
      <c r="G19" s="99">
        <f>'4月'!G18+'5月'!G18+'6月'!G18</f>
        <v>0</v>
      </c>
      <c r="H19" s="99">
        <f>'4月'!H18+'5月'!H18+'6月'!H18</f>
        <v>0</v>
      </c>
      <c r="I19" s="112">
        <f t="shared" si="0"/>
        <v>0</v>
      </c>
      <c r="J19" s="106"/>
      <c r="K19" s="106"/>
      <c r="L19" s="106"/>
      <c r="M19" s="112">
        <f t="shared" si="3"/>
        <v>0</v>
      </c>
      <c r="N19" s="113" t="str">
        <f t="shared" si="1"/>
        <v/>
      </c>
      <c r="O19" s="114"/>
      <c r="P19" s="115">
        <f t="shared" si="4"/>
        <v>0</v>
      </c>
      <c r="Q19" s="116"/>
      <c r="R19" s="117"/>
      <c r="S19" s="118"/>
      <c r="T19" s="119"/>
    </row>
    <row r="20" spans="1:20" s="120" customFormat="1" ht="18" hidden="1" customHeight="1">
      <c r="A20" s="497"/>
      <c r="B20" s="97"/>
      <c r="C20" s="99"/>
      <c r="D20" s="99"/>
      <c r="E20" s="99"/>
      <c r="F20" s="112">
        <f t="shared" si="2"/>
        <v>0</v>
      </c>
      <c r="G20" s="99">
        <f>'4月'!G19+'5月'!G19+'6月'!G19</f>
        <v>0</v>
      </c>
      <c r="H20" s="99">
        <f>'4月'!H19+'5月'!H19+'6月'!H19</f>
        <v>0</v>
      </c>
      <c r="I20" s="112">
        <f t="shared" si="0"/>
        <v>0</v>
      </c>
      <c r="J20" s="106"/>
      <c r="K20" s="106"/>
      <c r="L20" s="106"/>
      <c r="M20" s="112">
        <f t="shared" si="3"/>
        <v>0</v>
      </c>
      <c r="N20" s="113" t="str">
        <f t="shared" si="1"/>
        <v/>
      </c>
      <c r="O20" s="114"/>
      <c r="P20" s="115">
        <f t="shared" si="4"/>
        <v>0</v>
      </c>
      <c r="Q20" s="116"/>
      <c r="R20" s="117"/>
      <c r="S20" s="118"/>
      <c r="T20" s="119"/>
    </row>
    <row r="21" spans="1:20" s="120" customFormat="1" ht="18" hidden="1" customHeight="1">
      <c r="A21" s="498"/>
      <c r="B21" s="121"/>
      <c r="C21" s="122"/>
      <c r="D21" s="122"/>
      <c r="E21" s="122"/>
      <c r="F21" s="123">
        <f t="shared" si="2"/>
        <v>0</v>
      </c>
      <c r="G21" s="122">
        <f>'4月'!G20+'5月'!G20+'6月'!G20</f>
        <v>0</v>
      </c>
      <c r="H21" s="122">
        <f>'4月'!H20+'5月'!H20+'6月'!H20</f>
        <v>0</v>
      </c>
      <c r="I21" s="123">
        <f t="shared" si="0"/>
        <v>0</v>
      </c>
      <c r="J21" s="124"/>
      <c r="K21" s="124"/>
      <c r="L21" s="124"/>
      <c r="M21" s="123">
        <f t="shared" si="3"/>
        <v>0</v>
      </c>
      <c r="N21" s="125" t="str">
        <f t="shared" si="1"/>
        <v/>
      </c>
      <c r="O21" s="126"/>
      <c r="P21" s="127">
        <f t="shared" si="4"/>
        <v>0</v>
      </c>
      <c r="Q21" s="128"/>
      <c r="R21" s="129"/>
      <c r="S21" s="130"/>
      <c r="T21" s="131"/>
    </row>
    <row r="22" spans="1:20" s="138" customFormat="1" ht="18" customHeight="1">
      <c r="A22" s="486" t="s">
        <v>124</v>
      </c>
      <c r="B22" s="487"/>
      <c r="C22" s="132">
        <f>SUM(C6:C21)</f>
        <v>52</v>
      </c>
      <c r="D22" s="132">
        <f>SUM(D6:D21)</f>
        <v>9</v>
      </c>
      <c r="E22" s="132">
        <f>SUM(E6:E21)</f>
        <v>3</v>
      </c>
      <c r="F22" s="132">
        <f t="shared" si="2"/>
        <v>64</v>
      </c>
      <c r="G22" s="132">
        <f>SUM(G6:G21)</f>
        <v>53</v>
      </c>
      <c r="H22" s="132">
        <f>SUM(H6:H21)</f>
        <v>11</v>
      </c>
      <c r="I22" s="132">
        <f t="shared" si="0"/>
        <v>64</v>
      </c>
      <c r="J22" s="132">
        <f>SUM(J6:J21)</f>
        <v>56</v>
      </c>
      <c r="K22" s="132">
        <f>SUM(K6:K21)</f>
        <v>6</v>
      </c>
      <c r="L22" s="132">
        <f>SUM(L6:L21)</f>
        <v>2</v>
      </c>
      <c r="M22" s="132">
        <f>SUM(M6:M21)</f>
        <v>64</v>
      </c>
      <c r="N22" s="133">
        <f>IF(C22=0,"",((J22+K22)/(C22)))</f>
        <v>1.1923076923076923</v>
      </c>
      <c r="O22" s="134">
        <f>SUM(O6:O21)</f>
        <v>2198</v>
      </c>
      <c r="P22" s="134">
        <f>SUM(P6:P21)</f>
        <v>2882980</v>
      </c>
      <c r="Q22" s="134">
        <f>SUM(Q6:Q21)</f>
        <v>2885178</v>
      </c>
      <c r="R22" s="135"/>
      <c r="S22" s="136">
        <v>20000</v>
      </c>
      <c r="T22" s="137">
        <f>SUM(T6:T21)</f>
        <v>71800</v>
      </c>
    </row>
    <row r="23" spans="1:20" s="111" customFormat="1" ht="18" customHeight="1">
      <c r="A23" s="499" t="s">
        <v>143</v>
      </c>
      <c r="B23" s="139" t="s">
        <v>8</v>
      </c>
      <c r="C23" s="140">
        <f>'4月'!C22+'5月'!C22+'6月'!C22</f>
        <v>0</v>
      </c>
      <c r="D23" s="140">
        <f>'4月'!D22+'5月'!D22+'6月'!D22</f>
        <v>0</v>
      </c>
      <c r="E23" s="140">
        <f>'4月'!E22+'5月'!E22+'6月'!E22</f>
        <v>0</v>
      </c>
      <c r="F23" s="140">
        <f t="shared" si="2"/>
        <v>0</v>
      </c>
      <c r="G23" s="140">
        <f>'4月'!G22+'5月'!G22+'6月'!G22</f>
        <v>0</v>
      </c>
      <c r="H23" s="140">
        <f>'4月'!H22+'5月'!H22+'6月'!H22</f>
        <v>0</v>
      </c>
      <c r="I23" s="140">
        <f t="shared" si="0"/>
        <v>0</v>
      </c>
      <c r="J23" s="140">
        <f>'4月'!J22+'5月'!J22+'6月'!J22</f>
        <v>0</v>
      </c>
      <c r="K23" s="140">
        <f>'4月'!K22+'5月'!K22+'6月'!K22</f>
        <v>0</v>
      </c>
      <c r="L23" s="140">
        <f>'4月'!L22+'5月'!L22+'6月'!L22</f>
        <v>0</v>
      </c>
      <c r="M23" s="140">
        <f>SUM(J23:L23)</f>
        <v>0</v>
      </c>
      <c r="N23" s="141" t="str">
        <f t="shared" ref="N23:N38" si="5">(IF(C23=0,"",(J23+K23)/(C23)))</f>
        <v/>
      </c>
      <c r="O23" s="142">
        <f>'4月'!O22+'5月'!O22+'6月'!O22</f>
        <v>0</v>
      </c>
      <c r="P23" s="143"/>
      <c r="Q23" s="143"/>
      <c r="R23" s="140"/>
      <c r="S23" s="140"/>
      <c r="T23" s="144"/>
    </row>
    <row r="24" spans="1:20" s="111" customFormat="1" ht="18" customHeight="1">
      <c r="A24" s="497"/>
      <c r="B24" s="105" t="s">
        <v>9</v>
      </c>
      <c r="C24" s="106">
        <f>'4月'!C23+'5月'!C23+'6月'!C23</f>
        <v>0</v>
      </c>
      <c r="D24" s="106">
        <f>'4月'!D23+'5月'!D23+'6月'!D23</f>
        <v>0</v>
      </c>
      <c r="E24" s="106">
        <f>'4月'!E23+'5月'!E23+'6月'!E23</f>
        <v>0</v>
      </c>
      <c r="F24" s="106">
        <f t="shared" si="2"/>
        <v>0</v>
      </c>
      <c r="G24" s="106">
        <f>'4月'!G23+'5月'!G23+'6月'!G23</f>
        <v>0</v>
      </c>
      <c r="H24" s="106">
        <f>'4月'!H23+'5月'!H23+'6月'!H23</f>
        <v>0</v>
      </c>
      <c r="I24" s="106">
        <f t="shared" si="0"/>
        <v>0</v>
      </c>
      <c r="J24" s="106">
        <f>'4月'!J23+'5月'!J23+'6月'!J23</f>
        <v>0</v>
      </c>
      <c r="K24" s="106">
        <f>'4月'!K23+'5月'!K23+'6月'!K23</f>
        <v>0</v>
      </c>
      <c r="L24" s="106">
        <f>'4月'!L23+'5月'!L23+'6月'!L23</f>
        <v>0</v>
      </c>
      <c r="M24" s="106">
        <f>SUM(J24:L24)</f>
        <v>0</v>
      </c>
      <c r="N24" s="107" t="str">
        <f t="shared" si="5"/>
        <v/>
      </c>
      <c r="O24" s="108">
        <f>'4月'!O23+'5月'!O23+'6月'!O23</f>
        <v>0</v>
      </c>
      <c r="P24" s="109"/>
      <c r="Q24" s="109"/>
      <c r="R24" s="106"/>
      <c r="S24" s="106"/>
      <c r="T24" s="110"/>
    </row>
    <row r="25" spans="1:20" s="111" customFormat="1" ht="18" customHeight="1">
      <c r="A25" s="497"/>
      <c r="B25" s="105" t="s">
        <v>10</v>
      </c>
      <c r="C25" s="106">
        <f>'4月'!C24+'5月'!C24+'6月'!C24</f>
        <v>0</v>
      </c>
      <c r="D25" s="106">
        <f>'4月'!D24+'5月'!D24+'6月'!D24</f>
        <v>0</v>
      </c>
      <c r="E25" s="106">
        <f>'4月'!E24+'5月'!E24+'6月'!E24</f>
        <v>0</v>
      </c>
      <c r="F25" s="106">
        <f t="shared" si="2"/>
        <v>0</v>
      </c>
      <c r="G25" s="106">
        <f>'4月'!G24+'5月'!G24+'6月'!G24</f>
        <v>0</v>
      </c>
      <c r="H25" s="106">
        <f>'4月'!H24+'5月'!H24+'6月'!H24</f>
        <v>0</v>
      </c>
      <c r="I25" s="106">
        <f t="shared" si="0"/>
        <v>0</v>
      </c>
      <c r="J25" s="106">
        <f>'4月'!J24+'5月'!J24+'6月'!J24</f>
        <v>0</v>
      </c>
      <c r="K25" s="106">
        <f>'4月'!K24+'5月'!K24+'6月'!K24</f>
        <v>0</v>
      </c>
      <c r="L25" s="106">
        <f>'4月'!L24+'5月'!L24+'6月'!L24</f>
        <v>0</v>
      </c>
      <c r="M25" s="106">
        <f>SUM(J25:L25)</f>
        <v>0</v>
      </c>
      <c r="N25" s="107" t="str">
        <f t="shared" si="5"/>
        <v/>
      </c>
      <c r="O25" s="108">
        <f>'4月'!O24+'5月'!O24+'6月'!O24</f>
        <v>0</v>
      </c>
      <c r="P25" s="109"/>
      <c r="Q25" s="109"/>
      <c r="R25" s="106"/>
      <c r="S25" s="106"/>
      <c r="T25" s="110"/>
    </row>
    <row r="26" spans="1:20" s="111" customFormat="1" ht="18" customHeight="1">
      <c r="A26" s="497"/>
      <c r="B26" s="105" t="s">
        <v>11</v>
      </c>
      <c r="C26" s="106">
        <f>'4月'!C25+'5月'!C25+'6月'!C25</f>
        <v>0</v>
      </c>
      <c r="D26" s="106">
        <f>'4月'!D25+'5月'!D25+'6月'!D25</f>
        <v>0</v>
      </c>
      <c r="E26" s="106">
        <f>'4月'!E25+'5月'!E25+'6月'!E25</f>
        <v>0</v>
      </c>
      <c r="F26" s="106">
        <f t="shared" si="2"/>
        <v>0</v>
      </c>
      <c r="G26" s="106">
        <f>'4月'!G25+'5月'!G25+'6月'!G25</f>
        <v>0</v>
      </c>
      <c r="H26" s="106">
        <f>'4月'!H25+'5月'!H25+'6月'!H25</f>
        <v>1</v>
      </c>
      <c r="I26" s="106">
        <f t="shared" si="0"/>
        <v>1</v>
      </c>
      <c r="J26" s="106">
        <f>'4月'!J25+'5月'!J25+'6月'!J25</f>
        <v>1</v>
      </c>
      <c r="K26" s="106">
        <f>'4月'!K25+'5月'!K25+'6月'!K25</f>
        <v>0</v>
      </c>
      <c r="L26" s="106">
        <f>'4月'!L25+'5月'!L25+'6月'!L25</f>
        <v>0</v>
      </c>
      <c r="M26" s="106">
        <f>SUM(J26:L26)</f>
        <v>1</v>
      </c>
      <c r="N26" s="107">
        <v>1</v>
      </c>
      <c r="O26" s="108">
        <f>'4月'!O25+'5月'!O25+'6月'!O25</f>
        <v>0</v>
      </c>
      <c r="P26" s="109">
        <f t="shared" ref="P26:P38" si="6">Q26-O26</f>
        <v>47377</v>
      </c>
      <c r="Q26" s="109">
        <f>'4月'!Q25+'5月'!Q25+'6月'!Q25</f>
        <v>47377</v>
      </c>
      <c r="R26" s="106" t="str">
        <f>IF($N26&lt;80%,"0",IF($N26&lt;85%,"0.5%",IF($N26&lt;90%,"0.75%",IF($N26&lt;95%,"1%",IF($N26&lt;100%,"1.25%",IF($N26&lt;110%,"1.5%",IF($N26&lt;120%,"1.75%",IF($N26&gt;120%,"2%","0"))))))))</f>
        <v>1.5%</v>
      </c>
      <c r="S26" s="106" t="str">
        <f>IF($P26=0,"0",IF($P26&lt;300000,"0.75",IF($P26&lt;500000,"1",IF($P26&lt;750000,"1.25",IF($P26&lt;1000000,"1.5",IF($P26&gt;1000000,"1.75"))))))</f>
        <v>0.75</v>
      </c>
      <c r="T26" s="110">
        <f>ROUND($P26*$R26*$S26,0)</f>
        <v>533</v>
      </c>
    </row>
    <row r="27" spans="1:20" s="111" customFormat="1" ht="18" customHeight="1">
      <c r="A27" s="497"/>
      <c r="B27" s="105" t="s">
        <v>12</v>
      </c>
      <c r="C27" s="106">
        <f>'4月'!C26+'5月'!C26+'6月'!C26</f>
        <v>0</v>
      </c>
      <c r="D27" s="106">
        <f>'4月'!D26+'5月'!D26+'6月'!D26</f>
        <v>0</v>
      </c>
      <c r="E27" s="106">
        <f>'4月'!E26+'5月'!E26+'6月'!E26</f>
        <v>0</v>
      </c>
      <c r="F27" s="106">
        <f t="shared" si="2"/>
        <v>0</v>
      </c>
      <c r="G27" s="106">
        <f>'4月'!G26+'5月'!G26+'6月'!G26</f>
        <v>0</v>
      </c>
      <c r="H27" s="106">
        <f>'4月'!H26+'5月'!H26+'6月'!H26</f>
        <v>0</v>
      </c>
      <c r="I27" s="106">
        <f t="shared" si="0"/>
        <v>0</v>
      </c>
      <c r="J27" s="106">
        <f>'4月'!J26+'5月'!J26+'6月'!J26</f>
        <v>0</v>
      </c>
      <c r="K27" s="106">
        <f>'4月'!K26+'5月'!K26+'6月'!K26</f>
        <v>0</v>
      </c>
      <c r="L27" s="106">
        <f>'4月'!L26+'5月'!L26+'6月'!L26</f>
        <v>0</v>
      </c>
      <c r="M27" s="106">
        <f t="shared" ref="M27:M38" si="7">SUM(J27:L27)</f>
        <v>0</v>
      </c>
      <c r="N27" s="107" t="str">
        <f t="shared" si="5"/>
        <v/>
      </c>
      <c r="O27" s="108">
        <f>'4月'!O26+'5月'!O26+'6月'!O26</f>
        <v>0</v>
      </c>
      <c r="P27" s="109"/>
      <c r="Q27" s="109"/>
      <c r="R27" s="106"/>
      <c r="S27" s="106"/>
      <c r="T27" s="110"/>
    </row>
    <row r="28" spans="1:20" s="111" customFormat="1" ht="18" customHeight="1">
      <c r="A28" s="497"/>
      <c r="B28" s="105" t="s">
        <v>13</v>
      </c>
      <c r="C28" s="106">
        <f>'4月'!C27+'5月'!C27+'6月'!C27</f>
        <v>0</v>
      </c>
      <c r="D28" s="106">
        <f>'4月'!D27+'5月'!D27+'6月'!D27</f>
        <v>0</v>
      </c>
      <c r="E28" s="106">
        <f>'4月'!E27+'5月'!E27+'6月'!E27</f>
        <v>0</v>
      </c>
      <c r="F28" s="106">
        <f t="shared" si="2"/>
        <v>0</v>
      </c>
      <c r="G28" s="106">
        <f>'4月'!G27+'5月'!G27+'6月'!G27</f>
        <v>0</v>
      </c>
      <c r="H28" s="106">
        <f>'4月'!H27+'5月'!H27+'6月'!H27</f>
        <v>0</v>
      </c>
      <c r="I28" s="106">
        <f t="shared" si="0"/>
        <v>0</v>
      </c>
      <c r="J28" s="106">
        <f>'4月'!J27+'5月'!J27+'6月'!J27</f>
        <v>0</v>
      </c>
      <c r="K28" s="106">
        <f>'4月'!K27+'5月'!K27+'6月'!K27</f>
        <v>0</v>
      </c>
      <c r="L28" s="106">
        <f>'4月'!L27+'5月'!L27+'6月'!L27</f>
        <v>0</v>
      </c>
      <c r="M28" s="106">
        <f t="shared" si="7"/>
        <v>0</v>
      </c>
      <c r="N28" s="107" t="str">
        <f t="shared" si="5"/>
        <v/>
      </c>
      <c r="O28" s="108">
        <f>'4月'!O27+'5月'!O27+'6月'!O27</f>
        <v>0</v>
      </c>
      <c r="P28" s="109"/>
      <c r="Q28" s="109"/>
      <c r="R28" s="106"/>
      <c r="S28" s="106"/>
      <c r="T28" s="110"/>
    </row>
    <row r="29" spans="1:20" s="111" customFormat="1" ht="18" customHeight="1">
      <c r="A29" s="497"/>
      <c r="B29" s="145" t="s">
        <v>79</v>
      </c>
      <c r="C29" s="106">
        <f>'4月'!C28+'5月'!C28+'6月'!C28</f>
        <v>0</v>
      </c>
      <c r="D29" s="106">
        <f>'4月'!D28+'5月'!D28+'6月'!D28</f>
        <v>0</v>
      </c>
      <c r="E29" s="106">
        <f>'4月'!E28+'5月'!E28+'6月'!E28</f>
        <v>0</v>
      </c>
      <c r="F29" s="106">
        <f t="shared" si="2"/>
        <v>0</v>
      </c>
      <c r="G29" s="106">
        <f>'4月'!G28+'5月'!G28+'6月'!G28</f>
        <v>0</v>
      </c>
      <c r="H29" s="106">
        <f>'4月'!H28+'5月'!H28+'6月'!H28</f>
        <v>0</v>
      </c>
      <c r="I29" s="106">
        <f t="shared" si="0"/>
        <v>0</v>
      </c>
      <c r="J29" s="106">
        <f>'4月'!J28+'5月'!J28+'6月'!J28</f>
        <v>0</v>
      </c>
      <c r="K29" s="106">
        <f>'4月'!K28+'5月'!K28+'6月'!K28</f>
        <v>0</v>
      </c>
      <c r="L29" s="106">
        <f>'4月'!L28+'5月'!L28+'6月'!L28</f>
        <v>0</v>
      </c>
      <c r="M29" s="106">
        <f t="shared" si="7"/>
        <v>0</v>
      </c>
      <c r="N29" s="107" t="str">
        <f t="shared" si="5"/>
        <v/>
      </c>
      <c r="O29" s="108">
        <f>'4月'!O28+'5月'!O28+'6月'!O28</f>
        <v>0</v>
      </c>
      <c r="P29" s="109"/>
      <c r="Q29" s="109"/>
      <c r="R29" s="106"/>
      <c r="S29" s="106"/>
      <c r="T29" s="110"/>
    </row>
    <row r="30" spans="1:20" s="111" customFormat="1" ht="18" customHeight="1">
      <c r="A30" s="497"/>
      <c r="B30" s="145" t="s">
        <v>80</v>
      </c>
      <c r="C30" s="106">
        <f>'4月'!C29+'5月'!C29+'6月'!C29</f>
        <v>0</v>
      </c>
      <c r="D30" s="106">
        <f>'4月'!D29+'5月'!D29+'6月'!D29</f>
        <v>0</v>
      </c>
      <c r="E30" s="106">
        <f>'4月'!E29+'5月'!E29+'6月'!E29</f>
        <v>0</v>
      </c>
      <c r="F30" s="106">
        <f t="shared" si="2"/>
        <v>0</v>
      </c>
      <c r="G30" s="106">
        <f>'4月'!G29+'5月'!G29+'6月'!G29</f>
        <v>0</v>
      </c>
      <c r="H30" s="106">
        <f>'4月'!H29+'5月'!H29+'6月'!H29</f>
        <v>0</v>
      </c>
      <c r="I30" s="106">
        <f t="shared" si="0"/>
        <v>0</v>
      </c>
      <c r="J30" s="106">
        <f>'4月'!J29+'5月'!J29+'6月'!J29</f>
        <v>0</v>
      </c>
      <c r="K30" s="106">
        <f>'4月'!K29+'5月'!K29+'6月'!K29</f>
        <v>0</v>
      </c>
      <c r="L30" s="106">
        <f>'4月'!L29+'5月'!L29+'6月'!L29</f>
        <v>0</v>
      </c>
      <c r="M30" s="106">
        <f t="shared" si="7"/>
        <v>0</v>
      </c>
      <c r="N30" s="107" t="str">
        <f t="shared" si="5"/>
        <v/>
      </c>
      <c r="O30" s="108">
        <f>'4月'!O29+'5月'!O29+'6月'!O29</f>
        <v>0</v>
      </c>
      <c r="P30" s="109"/>
      <c r="Q30" s="109"/>
      <c r="R30" s="106"/>
      <c r="S30" s="106"/>
      <c r="T30" s="110"/>
    </row>
    <row r="31" spans="1:20" s="111" customFormat="1" ht="18" customHeight="1">
      <c r="A31" s="497"/>
      <c r="B31" s="145" t="s">
        <v>81</v>
      </c>
      <c r="C31" s="106">
        <f>'4月'!C30+'5月'!C30+'6月'!C30</f>
        <v>0</v>
      </c>
      <c r="D31" s="106">
        <f>'4月'!D30+'5月'!D30+'6月'!D30</f>
        <v>0</v>
      </c>
      <c r="E31" s="106">
        <f>'4月'!E30+'5月'!E30+'6月'!E30</f>
        <v>0</v>
      </c>
      <c r="F31" s="106">
        <f t="shared" si="2"/>
        <v>0</v>
      </c>
      <c r="G31" s="106">
        <f>'4月'!G30+'5月'!G30+'6月'!G30</f>
        <v>0</v>
      </c>
      <c r="H31" s="106">
        <f>'4月'!H30+'5月'!H30+'6月'!H30</f>
        <v>0</v>
      </c>
      <c r="I31" s="106">
        <f t="shared" si="0"/>
        <v>0</v>
      </c>
      <c r="J31" s="106">
        <f>'4月'!J30+'5月'!J30+'6月'!J30</f>
        <v>0</v>
      </c>
      <c r="K31" s="106">
        <f>'4月'!K30+'5月'!K30+'6月'!K30</f>
        <v>0</v>
      </c>
      <c r="L31" s="106">
        <f>'4月'!L30+'5月'!L30+'6月'!L30</f>
        <v>0</v>
      </c>
      <c r="M31" s="106">
        <f t="shared" si="7"/>
        <v>0</v>
      </c>
      <c r="N31" s="107" t="str">
        <f t="shared" si="5"/>
        <v/>
      </c>
      <c r="O31" s="108">
        <f>'4月'!O30+'5月'!O30+'6月'!O30</f>
        <v>0</v>
      </c>
      <c r="P31" s="109"/>
      <c r="Q31" s="109"/>
      <c r="R31" s="106"/>
      <c r="S31" s="106"/>
      <c r="T31" s="110"/>
    </row>
    <row r="32" spans="1:20" s="120" customFormat="1" ht="18" hidden="1" customHeight="1">
      <c r="A32" s="497"/>
      <c r="B32" s="146"/>
      <c r="C32" s="99"/>
      <c r="D32" s="99"/>
      <c r="E32" s="99"/>
      <c r="F32" s="112">
        <f t="shared" si="2"/>
        <v>0</v>
      </c>
      <c r="G32" s="99"/>
      <c r="H32" s="99"/>
      <c r="I32" s="112">
        <f t="shared" si="0"/>
        <v>0</v>
      </c>
      <c r="J32" s="106"/>
      <c r="K32" s="106"/>
      <c r="L32" s="106"/>
      <c r="M32" s="112">
        <f t="shared" si="7"/>
        <v>0</v>
      </c>
      <c r="N32" s="113" t="str">
        <f t="shared" si="5"/>
        <v/>
      </c>
      <c r="O32" s="114"/>
      <c r="P32" s="115">
        <f t="shared" si="6"/>
        <v>0</v>
      </c>
      <c r="Q32" s="116">
        <f>'4月'!Q31+'5月'!Q31+'6月'!Q31</f>
        <v>0</v>
      </c>
      <c r="R32" s="117"/>
      <c r="S32" s="118"/>
      <c r="T32" s="119"/>
    </row>
    <row r="33" spans="1:20" s="120" customFormat="1" ht="18" hidden="1" customHeight="1">
      <c r="A33" s="497"/>
      <c r="B33" s="146"/>
      <c r="C33" s="99"/>
      <c r="D33" s="99"/>
      <c r="E33" s="99"/>
      <c r="F33" s="112">
        <f t="shared" si="2"/>
        <v>0</v>
      </c>
      <c r="G33" s="99"/>
      <c r="H33" s="99"/>
      <c r="I33" s="112">
        <f t="shared" si="0"/>
        <v>0</v>
      </c>
      <c r="J33" s="106"/>
      <c r="K33" s="106"/>
      <c r="L33" s="106"/>
      <c r="M33" s="112">
        <f t="shared" si="7"/>
        <v>0</v>
      </c>
      <c r="N33" s="113" t="str">
        <f t="shared" si="5"/>
        <v/>
      </c>
      <c r="O33" s="114"/>
      <c r="P33" s="115">
        <f t="shared" si="6"/>
        <v>0</v>
      </c>
      <c r="Q33" s="116">
        <f>'4月'!Q32+'5月'!Q32+'6月'!Q32</f>
        <v>0</v>
      </c>
      <c r="R33" s="117"/>
      <c r="S33" s="118"/>
      <c r="T33" s="119"/>
    </row>
    <row r="34" spans="1:20" s="120" customFormat="1" ht="18" hidden="1" customHeight="1">
      <c r="A34" s="497"/>
      <c r="B34" s="146"/>
      <c r="C34" s="99"/>
      <c r="D34" s="99"/>
      <c r="E34" s="99"/>
      <c r="F34" s="112">
        <f t="shared" si="2"/>
        <v>0</v>
      </c>
      <c r="G34" s="99"/>
      <c r="H34" s="99"/>
      <c r="I34" s="112">
        <f t="shared" si="0"/>
        <v>0</v>
      </c>
      <c r="J34" s="106"/>
      <c r="K34" s="106"/>
      <c r="L34" s="106"/>
      <c r="M34" s="112">
        <f t="shared" si="7"/>
        <v>0</v>
      </c>
      <c r="N34" s="113" t="str">
        <f t="shared" si="5"/>
        <v/>
      </c>
      <c r="O34" s="114"/>
      <c r="P34" s="115">
        <f t="shared" si="6"/>
        <v>0</v>
      </c>
      <c r="Q34" s="116">
        <f>'4月'!Q33+'5月'!Q33+'6月'!Q33</f>
        <v>0</v>
      </c>
      <c r="R34" s="117"/>
      <c r="S34" s="118"/>
      <c r="T34" s="119"/>
    </row>
    <row r="35" spans="1:20" s="120" customFormat="1" ht="18" hidden="1" customHeight="1">
      <c r="A35" s="497"/>
      <c r="B35" s="146"/>
      <c r="C35" s="99"/>
      <c r="D35" s="99"/>
      <c r="E35" s="99"/>
      <c r="F35" s="112">
        <f>SUM(C35:E35)</f>
        <v>0</v>
      </c>
      <c r="G35" s="99"/>
      <c r="H35" s="99"/>
      <c r="I35" s="112">
        <f t="shared" si="0"/>
        <v>0</v>
      </c>
      <c r="J35" s="106"/>
      <c r="K35" s="106"/>
      <c r="L35" s="106"/>
      <c r="M35" s="112">
        <f>SUM(J35:L35)</f>
        <v>0</v>
      </c>
      <c r="N35" s="113" t="str">
        <f t="shared" si="5"/>
        <v/>
      </c>
      <c r="O35" s="114"/>
      <c r="P35" s="115">
        <f>Q35-O35</f>
        <v>0</v>
      </c>
      <c r="Q35" s="116">
        <f>'4月'!Q34+'5月'!Q34+'6月'!Q34</f>
        <v>0</v>
      </c>
      <c r="R35" s="117"/>
      <c r="S35" s="118"/>
      <c r="T35" s="119"/>
    </row>
    <row r="36" spans="1:20" s="120" customFormat="1" ht="18" hidden="1" customHeight="1">
      <c r="A36" s="497"/>
      <c r="B36" s="146"/>
      <c r="C36" s="99"/>
      <c r="D36" s="99"/>
      <c r="E36" s="99"/>
      <c r="F36" s="112">
        <f t="shared" si="2"/>
        <v>0</v>
      </c>
      <c r="G36" s="99"/>
      <c r="H36" s="99"/>
      <c r="I36" s="112">
        <f t="shared" si="0"/>
        <v>0</v>
      </c>
      <c r="J36" s="106"/>
      <c r="K36" s="106"/>
      <c r="L36" s="106"/>
      <c r="M36" s="112">
        <f t="shared" si="7"/>
        <v>0</v>
      </c>
      <c r="N36" s="113" t="str">
        <f t="shared" si="5"/>
        <v/>
      </c>
      <c r="O36" s="114"/>
      <c r="P36" s="115">
        <f t="shared" si="6"/>
        <v>0</v>
      </c>
      <c r="Q36" s="116">
        <f>'4月'!Q35+'5月'!Q35+'6月'!Q35</f>
        <v>0</v>
      </c>
      <c r="R36" s="117"/>
      <c r="S36" s="118"/>
      <c r="T36" s="119"/>
    </row>
    <row r="37" spans="1:20" s="120" customFormat="1" ht="18" hidden="1" customHeight="1">
      <c r="A37" s="497"/>
      <c r="B37" s="146"/>
      <c r="C37" s="99"/>
      <c r="D37" s="99"/>
      <c r="E37" s="99"/>
      <c r="F37" s="112">
        <f t="shared" si="2"/>
        <v>0</v>
      </c>
      <c r="G37" s="99"/>
      <c r="H37" s="99"/>
      <c r="I37" s="112">
        <f t="shared" si="0"/>
        <v>0</v>
      </c>
      <c r="J37" s="106"/>
      <c r="K37" s="106"/>
      <c r="L37" s="106"/>
      <c r="M37" s="112">
        <f t="shared" si="7"/>
        <v>0</v>
      </c>
      <c r="N37" s="113" t="str">
        <f t="shared" si="5"/>
        <v/>
      </c>
      <c r="O37" s="114"/>
      <c r="P37" s="115">
        <f t="shared" si="6"/>
        <v>0</v>
      </c>
      <c r="Q37" s="116">
        <f>'4月'!Q36+'5月'!Q36+'6月'!Q36</f>
        <v>0</v>
      </c>
      <c r="R37" s="117"/>
      <c r="S37" s="118"/>
      <c r="T37" s="119"/>
    </row>
    <row r="38" spans="1:20" s="120" customFormat="1" ht="18" hidden="1" customHeight="1">
      <c r="A38" s="498"/>
      <c r="B38" s="147"/>
      <c r="C38" s="122"/>
      <c r="D38" s="122"/>
      <c r="E38" s="122"/>
      <c r="F38" s="123">
        <f t="shared" si="2"/>
        <v>0</v>
      </c>
      <c r="G38" s="122"/>
      <c r="H38" s="122"/>
      <c r="I38" s="123">
        <f t="shared" si="0"/>
        <v>0</v>
      </c>
      <c r="J38" s="124"/>
      <c r="K38" s="124"/>
      <c r="L38" s="124"/>
      <c r="M38" s="123">
        <f t="shared" si="7"/>
        <v>0</v>
      </c>
      <c r="N38" s="125" t="str">
        <f t="shared" si="5"/>
        <v/>
      </c>
      <c r="O38" s="126"/>
      <c r="P38" s="127">
        <f t="shared" si="6"/>
        <v>0</v>
      </c>
      <c r="Q38" s="128">
        <f>'4月'!Q37+'5月'!Q37+'6月'!Q37</f>
        <v>0</v>
      </c>
      <c r="R38" s="129"/>
      <c r="S38" s="130"/>
      <c r="T38" s="131"/>
    </row>
    <row r="39" spans="1:20" s="138" customFormat="1" ht="18" customHeight="1">
      <c r="A39" s="486" t="s">
        <v>125</v>
      </c>
      <c r="B39" s="487"/>
      <c r="C39" s="132">
        <f>SUM(C23:C38)</f>
        <v>0</v>
      </c>
      <c r="D39" s="132">
        <f>SUM(D23:D38)</f>
        <v>0</v>
      </c>
      <c r="E39" s="132">
        <f>SUM(E23:E38)</f>
        <v>0</v>
      </c>
      <c r="F39" s="132">
        <f>SUM(C39:E39)</f>
        <v>0</v>
      </c>
      <c r="G39" s="132">
        <f t="shared" ref="G39:M39" si="8">SUM(G23:G38)</f>
        <v>0</v>
      </c>
      <c r="H39" s="132">
        <f t="shared" si="8"/>
        <v>1</v>
      </c>
      <c r="I39" s="132">
        <f t="shared" si="8"/>
        <v>1</v>
      </c>
      <c r="J39" s="132">
        <f t="shared" si="8"/>
        <v>1</v>
      </c>
      <c r="K39" s="132">
        <f t="shared" si="8"/>
        <v>0</v>
      </c>
      <c r="L39" s="132">
        <f t="shared" si="8"/>
        <v>0</v>
      </c>
      <c r="M39" s="132">
        <f t="shared" si="8"/>
        <v>1</v>
      </c>
      <c r="N39" s="133">
        <v>1</v>
      </c>
      <c r="O39" s="134">
        <f>SUM(O23:O38)</f>
        <v>0</v>
      </c>
      <c r="P39" s="134">
        <f>SUM(P23:P38)</f>
        <v>47377</v>
      </c>
      <c r="Q39" s="134">
        <f>SUM(Q23:Q38)</f>
        <v>47377</v>
      </c>
      <c r="R39" s="135"/>
      <c r="S39" s="136">
        <v>0</v>
      </c>
      <c r="T39" s="137">
        <f>SUM(T23:T38)</f>
        <v>533</v>
      </c>
    </row>
    <row r="40" spans="1:20" s="120" customFormat="1" ht="18" hidden="1" customHeight="1">
      <c r="A40" s="500" t="s">
        <v>144</v>
      </c>
      <c r="B40" s="148"/>
      <c r="C40" s="149"/>
      <c r="D40" s="149"/>
      <c r="E40" s="149"/>
      <c r="F40" s="150">
        <f t="shared" ref="F40:F55" si="9">SUM(C40:E40)</f>
        <v>0</v>
      </c>
      <c r="G40" s="149"/>
      <c r="H40" s="149"/>
      <c r="I40" s="150">
        <f t="shared" ref="I40:I55" si="10">SUM(G40:H40)</f>
        <v>0</v>
      </c>
      <c r="J40" s="149"/>
      <c r="K40" s="149"/>
      <c r="L40" s="149"/>
      <c r="M40" s="150">
        <f>SUM(J40:L40)</f>
        <v>0</v>
      </c>
      <c r="N40" s="151" t="str">
        <f t="shared" ref="N40:N74" si="11">(IF(C40=0,"",(J40+K40)/(C40)))</f>
        <v/>
      </c>
      <c r="O40" s="152"/>
      <c r="P40" s="153">
        <f>Q40-O40</f>
        <v>0</v>
      </c>
      <c r="Q40" s="154"/>
      <c r="R40" s="155"/>
      <c r="S40" s="149"/>
      <c r="T40" s="156"/>
    </row>
    <row r="41" spans="1:20" s="120" customFormat="1" ht="18" hidden="1" customHeight="1">
      <c r="A41" s="497"/>
      <c r="B41" s="97"/>
      <c r="C41" s="99"/>
      <c r="D41" s="99"/>
      <c r="E41" s="99"/>
      <c r="F41" s="112">
        <f t="shared" si="9"/>
        <v>0</v>
      </c>
      <c r="G41" s="99"/>
      <c r="H41" s="99"/>
      <c r="I41" s="112">
        <f t="shared" si="10"/>
        <v>0</v>
      </c>
      <c r="J41" s="99"/>
      <c r="K41" s="99"/>
      <c r="L41" s="99"/>
      <c r="M41" s="112">
        <f>SUM(J41:L41)</f>
        <v>0</v>
      </c>
      <c r="N41" s="113" t="str">
        <f t="shared" si="11"/>
        <v/>
      </c>
      <c r="O41" s="114"/>
      <c r="P41" s="115">
        <f t="shared" ref="P41:P55" si="12">Q41-O41</f>
        <v>0</v>
      </c>
      <c r="Q41" s="116"/>
      <c r="R41" s="157"/>
      <c r="S41" s="99"/>
      <c r="T41" s="158"/>
    </row>
    <row r="42" spans="1:20" s="120" customFormat="1" ht="18" hidden="1" customHeight="1">
      <c r="A42" s="497"/>
      <c r="B42" s="97"/>
      <c r="C42" s="99"/>
      <c r="D42" s="99"/>
      <c r="E42" s="99"/>
      <c r="F42" s="112">
        <f t="shared" si="9"/>
        <v>0</v>
      </c>
      <c r="G42" s="99"/>
      <c r="H42" s="99"/>
      <c r="I42" s="112">
        <f t="shared" si="10"/>
        <v>0</v>
      </c>
      <c r="J42" s="99"/>
      <c r="K42" s="99"/>
      <c r="L42" s="99"/>
      <c r="M42" s="112">
        <f>SUM(J42:L42)</f>
        <v>0</v>
      </c>
      <c r="N42" s="113" t="str">
        <f t="shared" si="11"/>
        <v/>
      </c>
      <c r="O42" s="114"/>
      <c r="P42" s="115">
        <f t="shared" si="12"/>
        <v>0</v>
      </c>
      <c r="Q42" s="116"/>
      <c r="R42" s="157"/>
      <c r="S42" s="99"/>
      <c r="T42" s="158"/>
    </row>
    <row r="43" spans="1:20" s="120" customFormat="1" ht="18" hidden="1" customHeight="1">
      <c r="A43" s="497"/>
      <c r="B43" s="105"/>
      <c r="C43" s="99"/>
      <c r="D43" s="99"/>
      <c r="E43" s="99"/>
      <c r="F43" s="112">
        <f t="shared" si="9"/>
        <v>0</v>
      </c>
      <c r="G43" s="99"/>
      <c r="H43" s="99"/>
      <c r="I43" s="112">
        <f t="shared" si="10"/>
        <v>0</v>
      </c>
      <c r="J43" s="99"/>
      <c r="K43" s="99"/>
      <c r="L43" s="99"/>
      <c r="M43" s="112">
        <f>SUM(J43:L43)</f>
        <v>0</v>
      </c>
      <c r="N43" s="113" t="str">
        <f t="shared" si="11"/>
        <v/>
      </c>
      <c r="O43" s="114"/>
      <c r="P43" s="115">
        <f t="shared" si="12"/>
        <v>0</v>
      </c>
      <c r="Q43" s="116"/>
      <c r="R43" s="157"/>
      <c r="S43" s="99"/>
      <c r="T43" s="158"/>
    </row>
    <row r="44" spans="1:20" s="120" customFormat="1" ht="18" hidden="1" customHeight="1">
      <c r="A44" s="497"/>
      <c r="B44" s="97"/>
      <c r="C44" s="99"/>
      <c r="D44" s="99"/>
      <c r="E44" s="99"/>
      <c r="F44" s="112">
        <f t="shared" si="9"/>
        <v>0</v>
      </c>
      <c r="G44" s="99"/>
      <c r="H44" s="99"/>
      <c r="I44" s="112">
        <f t="shared" si="10"/>
        <v>0</v>
      </c>
      <c r="J44" s="99"/>
      <c r="K44" s="99"/>
      <c r="L44" s="99"/>
      <c r="M44" s="112">
        <f>SUM(J44:L44)</f>
        <v>0</v>
      </c>
      <c r="N44" s="113" t="str">
        <f t="shared" si="11"/>
        <v/>
      </c>
      <c r="O44" s="114"/>
      <c r="P44" s="115">
        <f t="shared" si="12"/>
        <v>0</v>
      </c>
      <c r="Q44" s="116"/>
      <c r="R44" s="157"/>
      <c r="S44" s="99"/>
      <c r="T44" s="158"/>
    </row>
    <row r="45" spans="1:20" s="120" customFormat="1" ht="18" hidden="1" customHeight="1">
      <c r="A45" s="497"/>
      <c r="B45" s="97"/>
      <c r="C45" s="99"/>
      <c r="D45" s="99"/>
      <c r="E45" s="99"/>
      <c r="F45" s="112">
        <f t="shared" si="9"/>
        <v>0</v>
      </c>
      <c r="G45" s="99"/>
      <c r="H45" s="99"/>
      <c r="I45" s="112">
        <f t="shared" si="10"/>
        <v>0</v>
      </c>
      <c r="J45" s="99"/>
      <c r="K45" s="99"/>
      <c r="L45" s="99"/>
      <c r="M45" s="112">
        <f t="shared" ref="M45:M55" si="13">SUM(J45:L45)</f>
        <v>0</v>
      </c>
      <c r="N45" s="113" t="str">
        <f t="shared" si="11"/>
        <v/>
      </c>
      <c r="O45" s="114"/>
      <c r="P45" s="115">
        <f t="shared" si="12"/>
        <v>0</v>
      </c>
      <c r="Q45" s="116"/>
      <c r="R45" s="157"/>
      <c r="S45" s="99"/>
      <c r="T45" s="158"/>
    </row>
    <row r="46" spans="1:20" s="120" customFormat="1" ht="18" hidden="1" customHeight="1">
      <c r="A46" s="497"/>
      <c r="B46" s="159"/>
      <c r="C46" s="99"/>
      <c r="D46" s="99"/>
      <c r="E46" s="99"/>
      <c r="F46" s="112">
        <f t="shared" si="9"/>
        <v>0</v>
      </c>
      <c r="G46" s="99"/>
      <c r="H46" s="99"/>
      <c r="I46" s="112">
        <f t="shared" si="10"/>
        <v>0</v>
      </c>
      <c r="J46" s="99"/>
      <c r="K46" s="99"/>
      <c r="L46" s="99"/>
      <c r="M46" s="112">
        <f t="shared" si="13"/>
        <v>0</v>
      </c>
      <c r="N46" s="113" t="str">
        <f t="shared" si="11"/>
        <v/>
      </c>
      <c r="O46" s="114"/>
      <c r="P46" s="115">
        <f t="shared" si="12"/>
        <v>0</v>
      </c>
      <c r="Q46" s="116"/>
      <c r="R46" s="157"/>
      <c r="S46" s="99"/>
      <c r="T46" s="158"/>
    </row>
    <row r="47" spans="1:20" s="111" customFormat="1" ht="18" hidden="1" customHeight="1">
      <c r="A47" s="497"/>
      <c r="B47" s="97"/>
      <c r="C47" s="99"/>
      <c r="D47" s="99"/>
      <c r="E47" s="99"/>
      <c r="F47" s="112">
        <f t="shared" si="9"/>
        <v>0</v>
      </c>
      <c r="G47" s="99"/>
      <c r="H47" s="99"/>
      <c r="I47" s="112">
        <f t="shared" si="10"/>
        <v>0</v>
      </c>
      <c r="J47" s="99"/>
      <c r="K47" s="99"/>
      <c r="L47" s="99"/>
      <c r="M47" s="112">
        <f t="shared" si="13"/>
        <v>0</v>
      </c>
      <c r="N47" s="113" t="str">
        <f t="shared" si="11"/>
        <v/>
      </c>
      <c r="O47" s="114"/>
      <c r="P47" s="115">
        <f t="shared" si="12"/>
        <v>0</v>
      </c>
      <c r="Q47" s="116"/>
      <c r="R47" s="157"/>
      <c r="S47" s="106"/>
      <c r="T47" s="160"/>
    </row>
    <row r="48" spans="1:20" s="111" customFormat="1" ht="18" hidden="1" customHeight="1">
      <c r="A48" s="497"/>
      <c r="B48" s="97"/>
      <c r="C48" s="99"/>
      <c r="D48" s="99"/>
      <c r="E48" s="99"/>
      <c r="F48" s="112">
        <f t="shared" si="9"/>
        <v>0</v>
      </c>
      <c r="G48" s="99"/>
      <c r="H48" s="99"/>
      <c r="I48" s="112">
        <f t="shared" si="10"/>
        <v>0</v>
      </c>
      <c r="J48" s="99"/>
      <c r="K48" s="99"/>
      <c r="L48" s="99"/>
      <c r="M48" s="112">
        <f t="shared" si="13"/>
        <v>0</v>
      </c>
      <c r="N48" s="113" t="str">
        <f t="shared" si="11"/>
        <v/>
      </c>
      <c r="O48" s="114"/>
      <c r="P48" s="115">
        <f t="shared" si="12"/>
        <v>0</v>
      </c>
      <c r="Q48" s="116"/>
      <c r="R48" s="157"/>
      <c r="S48" s="106"/>
      <c r="T48" s="160"/>
    </row>
    <row r="49" spans="1:20" s="111" customFormat="1" ht="18" hidden="1" customHeight="1">
      <c r="A49" s="497"/>
      <c r="B49" s="97"/>
      <c r="C49" s="99"/>
      <c r="D49" s="99"/>
      <c r="E49" s="99"/>
      <c r="F49" s="112">
        <f t="shared" si="9"/>
        <v>0</v>
      </c>
      <c r="G49" s="99"/>
      <c r="H49" s="99"/>
      <c r="I49" s="112">
        <f t="shared" si="10"/>
        <v>0</v>
      </c>
      <c r="J49" s="99"/>
      <c r="K49" s="99"/>
      <c r="L49" s="99"/>
      <c r="M49" s="112">
        <f t="shared" si="13"/>
        <v>0</v>
      </c>
      <c r="N49" s="113" t="str">
        <f t="shared" si="11"/>
        <v/>
      </c>
      <c r="O49" s="114"/>
      <c r="P49" s="115">
        <f t="shared" si="12"/>
        <v>0</v>
      </c>
      <c r="Q49" s="116"/>
      <c r="R49" s="157"/>
      <c r="S49" s="106"/>
      <c r="T49" s="160"/>
    </row>
    <row r="50" spans="1:20" s="111" customFormat="1" ht="18" hidden="1" customHeight="1">
      <c r="A50" s="497"/>
      <c r="B50" s="97"/>
      <c r="C50" s="99"/>
      <c r="D50" s="99"/>
      <c r="E50" s="99"/>
      <c r="F50" s="112">
        <f t="shared" si="9"/>
        <v>0</v>
      </c>
      <c r="G50" s="99"/>
      <c r="H50" s="99"/>
      <c r="I50" s="112">
        <f t="shared" si="10"/>
        <v>0</v>
      </c>
      <c r="J50" s="99"/>
      <c r="K50" s="99"/>
      <c r="L50" s="99"/>
      <c r="M50" s="112">
        <f t="shared" si="13"/>
        <v>0</v>
      </c>
      <c r="N50" s="113" t="str">
        <f t="shared" si="11"/>
        <v/>
      </c>
      <c r="O50" s="114"/>
      <c r="P50" s="115">
        <f t="shared" si="12"/>
        <v>0</v>
      </c>
      <c r="Q50" s="116"/>
      <c r="R50" s="157"/>
      <c r="S50" s="106"/>
      <c r="T50" s="160"/>
    </row>
    <row r="51" spans="1:20" s="111" customFormat="1" ht="18" hidden="1" customHeight="1">
      <c r="A51" s="497"/>
      <c r="B51" s="97"/>
      <c r="C51" s="99"/>
      <c r="D51" s="99"/>
      <c r="E51" s="99"/>
      <c r="F51" s="112">
        <f t="shared" si="9"/>
        <v>0</v>
      </c>
      <c r="G51" s="99"/>
      <c r="H51" s="99"/>
      <c r="I51" s="112">
        <f t="shared" si="10"/>
        <v>0</v>
      </c>
      <c r="J51" s="106"/>
      <c r="K51" s="106"/>
      <c r="L51" s="106"/>
      <c r="M51" s="112">
        <f t="shared" si="13"/>
        <v>0</v>
      </c>
      <c r="N51" s="113" t="str">
        <f t="shared" si="11"/>
        <v/>
      </c>
      <c r="O51" s="114"/>
      <c r="P51" s="115">
        <f t="shared" si="12"/>
        <v>0</v>
      </c>
      <c r="Q51" s="116"/>
      <c r="R51" s="157"/>
      <c r="S51" s="106"/>
      <c r="T51" s="160"/>
    </row>
    <row r="52" spans="1:20" s="111" customFormat="1" ht="18" hidden="1" customHeight="1">
      <c r="A52" s="497"/>
      <c r="B52" s="97"/>
      <c r="C52" s="99"/>
      <c r="D52" s="99"/>
      <c r="E52" s="99"/>
      <c r="F52" s="112">
        <f t="shared" si="9"/>
        <v>0</v>
      </c>
      <c r="G52" s="99"/>
      <c r="H52" s="99"/>
      <c r="I52" s="112">
        <f t="shared" si="10"/>
        <v>0</v>
      </c>
      <c r="J52" s="106"/>
      <c r="K52" s="106"/>
      <c r="L52" s="106"/>
      <c r="M52" s="112">
        <f t="shared" si="13"/>
        <v>0</v>
      </c>
      <c r="N52" s="113" t="str">
        <f t="shared" si="11"/>
        <v/>
      </c>
      <c r="O52" s="114"/>
      <c r="P52" s="115">
        <f t="shared" si="12"/>
        <v>0</v>
      </c>
      <c r="Q52" s="116"/>
      <c r="R52" s="157"/>
      <c r="S52" s="106"/>
      <c r="T52" s="160"/>
    </row>
    <row r="53" spans="1:20" s="111" customFormat="1" ht="18" hidden="1" customHeight="1">
      <c r="A53" s="497"/>
      <c r="B53" s="97"/>
      <c r="C53" s="99"/>
      <c r="D53" s="99"/>
      <c r="E53" s="99"/>
      <c r="F53" s="112">
        <f t="shared" si="9"/>
        <v>0</v>
      </c>
      <c r="G53" s="99"/>
      <c r="H53" s="99"/>
      <c r="I53" s="112">
        <f t="shared" si="10"/>
        <v>0</v>
      </c>
      <c r="J53" s="106"/>
      <c r="K53" s="106"/>
      <c r="L53" s="106"/>
      <c r="M53" s="112">
        <f t="shared" si="13"/>
        <v>0</v>
      </c>
      <c r="N53" s="113" t="str">
        <f t="shared" si="11"/>
        <v/>
      </c>
      <c r="O53" s="114"/>
      <c r="P53" s="115">
        <f t="shared" si="12"/>
        <v>0</v>
      </c>
      <c r="Q53" s="116"/>
      <c r="R53" s="157"/>
      <c r="S53" s="106"/>
      <c r="T53" s="160"/>
    </row>
    <row r="54" spans="1:20" s="120" customFormat="1" ht="18" hidden="1" customHeight="1">
      <c r="A54" s="497"/>
      <c r="B54" s="97"/>
      <c r="C54" s="99"/>
      <c r="D54" s="99"/>
      <c r="E54" s="99"/>
      <c r="F54" s="112">
        <f t="shared" si="9"/>
        <v>0</v>
      </c>
      <c r="G54" s="99"/>
      <c r="H54" s="99"/>
      <c r="I54" s="112">
        <f t="shared" si="10"/>
        <v>0</v>
      </c>
      <c r="J54" s="106"/>
      <c r="K54" s="106"/>
      <c r="L54" s="106"/>
      <c r="M54" s="112">
        <f t="shared" si="13"/>
        <v>0</v>
      </c>
      <c r="N54" s="113" t="str">
        <f t="shared" si="11"/>
        <v/>
      </c>
      <c r="O54" s="114"/>
      <c r="P54" s="115">
        <f t="shared" si="12"/>
        <v>0</v>
      </c>
      <c r="Q54" s="116"/>
      <c r="R54" s="157"/>
      <c r="S54" s="99"/>
      <c r="T54" s="158"/>
    </row>
    <row r="55" spans="1:20" s="120" customFormat="1" ht="18" hidden="1" customHeight="1">
      <c r="A55" s="497"/>
      <c r="B55" s="97"/>
      <c r="C55" s="99"/>
      <c r="D55" s="99"/>
      <c r="E55" s="99"/>
      <c r="F55" s="112">
        <f t="shared" si="9"/>
        <v>0</v>
      </c>
      <c r="G55" s="99"/>
      <c r="H55" s="99"/>
      <c r="I55" s="112">
        <f t="shared" si="10"/>
        <v>0</v>
      </c>
      <c r="J55" s="106"/>
      <c r="K55" s="106"/>
      <c r="L55" s="106"/>
      <c r="M55" s="112">
        <f t="shared" si="13"/>
        <v>0</v>
      </c>
      <c r="N55" s="113" t="str">
        <f t="shared" si="11"/>
        <v/>
      </c>
      <c r="O55" s="114"/>
      <c r="P55" s="115">
        <f t="shared" si="12"/>
        <v>0</v>
      </c>
      <c r="Q55" s="116"/>
      <c r="R55" s="157"/>
      <c r="S55" s="99"/>
      <c r="T55" s="158"/>
    </row>
    <row r="56" spans="1:20" s="138" customFormat="1" ht="18" hidden="1" customHeight="1">
      <c r="A56" s="501" t="s">
        <v>145</v>
      </c>
      <c r="B56" s="502"/>
      <c r="C56" s="161">
        <f>SUM(C40:C55)</f>
        <v>0</v>
      </c>
      <c r="D56" s="161">
        <f>SUM(D40:D55)</f>
        <v>0</v>
      </c>
      <c r="E56" s="161">
        <f>SUM(E40:E55)</f>
        <v>0</v>
      </c>
      <c r="F56" s="161">
        <f>SUM(C55:E56)</f>
        <v>0</v>
      </c>
      <c r="G56" s="161">
        <f t="shared" ref="G56:M56" si="14">SUM(G40:G55)</f>
        <v>0</v>
      </c>
      <c r="H56" s="161">
        <f t="shared" si="14"/>
        <v>0</v>
      </c>
      <c r="I56" s="112">
        <f t="shared" si="14"/>
        <v>0</v>
      </c>
      <c r="J56" s="161">
        <f t="shared" si="14"/>
        <v>0</v>
      </c>
      <c r="K56" s="161">
        <f t="shared" si="14"/>
        <v>0</v>
      </c>
      <c r="L56" s="161">
        <f t="shared" si="14"/>
        <v>0</v>
      </c>
      <c r="M56" s="112">
        <f t="shared" si="14"/>
        <v>0</v>
      </c>
      <c r="N56" s="113" t="str">
        <f t="shared" si="11"/>
        <v/>
      </c>
      <c r="O56" s="115">
        <f>SUM(O40:O55)</f>
        <v>0</v>
      </c>
      <c r="P56" s="115">
        <f>SUM(P40:P55)</f>
        <v>0</v>
      </c>
      <c r="Q56" s="115">
        <f>SUM(Q40:Q55)</f>
        <v>0</v>
      </c>
      <c r="R56" s="157"/>
      <c r="S56" s="162"/>
      <c r="T56" s="163"/>
    </row>
    <row r="57" spans="1:20" s="111" customFormat="1" ht="18" customHeight="1">
      <c r="A57" s="497" t="s">
        <v>146</v>
      </c>
      <c r="B57" s="105" t="s">
        <v>44</v>
      </c>
      <c r="C57" s="106">
        <f>'4月'!C56+'5月'!C56+'6月'!C56</f>
        <v>3</v>
      </c>
      <c r="D57" s="106">
        <f>'4月'!D56+'5月'!D56+'6月'!D56</f>
        <v>1</v>
      </c>
      <c r="E57" s="106">
        <f>'4月'!E56+'5月'!E56+'6月'!E56</f>
        <v>1</v>
      </c>
      <c r="F57" s="106">
        <f t="shared" ref="F57:F63" si="15">SUM(C57:E57)</f>
        <v>5</v>
      </c>
      <c r="G57" s="106">
        <f>'4月'!G56+'5月'!G56+'6月'!G56</f>
        <v>1</v>
      </c>
      <c r="H57" s="106">
        <f>'4月'!H56+'5月'!H56+'6月'!H56</f>
        <v>0</v>
      </c>
      <c r="I57" s="106">
        <f t="shared" ref="I57:I63" si="16">SUM(G57:H57)</f>
        <v>1</v>
      </c>
      <c r="J57" s="106">
        <f>'4月'!J56+'5月'!J56+'6月'!J56</f>
        <v>0</v>
      </c>
      <c r="K57" s="106">
        <f>'4月'!K56+'5月'!K56+'6月'!K56</f>
        <v>1</v>
      </c>
      <c r="L57" s="106">
        <f>'4月'!L56+'5月'!L56+'6月'!L56</f>
        <v>0</v>
      </c>
      <c r="M57" s="106">
        <f t="shared" ref="M57:M63" si="17">SUM(J57:L57)</f>
        <v>1</v>
      </c>
      <c r="N57" s="107">
        <f t="shared" si="11"/>
        <v>0.33333333333333331</v>
      </c>
      <c r="O57" s="108">
        <f>'4月'!O56+'5月'!O56+'6月'!O56</f>
        <v>0</v>
      </c>
      <c r="P57" s="109">
        <f t="shared" ref="P57:P63" si="18">Q57-O57</f>
        <v>23359</v>
      </c>
      <c r="Q57" s="109">
        <f>'4月'!Q56+'5月'!Q56+'6月'!Q56</f>
        <v>23359</v>
      </c>
      <c r="R57" s="106" t="str">
        <f>IF($N57&lt;80%,"0",IF($N57&lt;85%,"0.5%",IF($N57&lt;90%,"0.75%",IF($N57&lt;95%,"1%",IF($N57&lt;100%,"1.25%",IF($N57&lt;110%,"1.5%",IF($N57&lt;120%,"1.75%",IF($N57&gt;120%,"2%","0"))))))))</f>
        <v>0</v>
      </c>
      <c r="S57" s="106" t="str">
        <f>IF($P57=0,"0",IF($P57&lt;300000,"0.75",IF($P57&lt;500000,"1",IF($P57&lt;750000,"1.25",IF($P57&lt;1000000,"1.5",IF($P57&gt;1000000,"1.75"))))))</f>
        <v>0.75</v>
      </c>
      <c r="T57" s="110">
        <v>0</v>
      </c>
    </row>
    <row r="58" spans="1:20" s="111" customFormat="1" ht="18" customHeight="1">
      <c r="A58" s="497"/>
      <c r="B58" s="105" t="s">
        <v>45</v>
      </c>
      <c r="C58" s="106">
        <f>'4月'!C57+'5月'!C57+'6月'!C57</f>
        <v>12</v>
      </c>
      <c r="D58" s="106">
        <f>'4月'!D57+'5月'!D57+'6月'!D57</f>
        <v>1</v>
      </c>
      <c r="E58" s="106">
        <f>'4月'!E57+'5月'!E57+'6月'!E57</f>
        <v>0</v>
      </c>
      <c r="F58" s="106">
        <f t="shared" si="15"/>
        <v>13</v>
      </c>
      <c r="G58" s="106">
        <f>'4月'!G57+'5月'!G57+'6月'!G57</f>
        <v>9</v>
      </c>
      <c r="H58" s="106">
        <f>'4月'!H57+'5月'!H57+'6月'!H57</f>
        <v>1</v>
      </c>
      <c r="I58" s="106">
        <f t="shared" si="16"/>
        <v>10</v>
      </c>
      <c r="J58" s="106">
        <f>'4月'!J57+'5月'!J57+'6月'!J57</f>
        <v>10</v>
      </c>
      <c r="K58" s="106">
        <f>'4月'!K57+'5月'!K57+'6月'!K57</f>
        <v>0</v>
      </c>
      <c r="L58" s="106">
        <f>'4月'!L57+'5月'!L57+'6月'!L57</f>
        <v>0</v>
      </c>
      <c r="M58" s="106">
        <f t="shared" si="17"/>
        <v>10</v>
      </c>
      <c r="N58" s="107">
        <f t="shared" si="11"/>
        <v>0.83333333333333337</v>
      </c>
      <c r="O58" s="108">
        <f>'4月'!O57+'5月'!O57+'6月'!O57</f>
        <v>0</v>
      </c>
      <c r="P58" s="109">
        <f t="shared" si="18"/>
        <v>659001</v>
      </c>
      <c r="Q58" s="109">
        <f>'4月'!Q57+'5月'!Q57+'6月'!Q57</f>
        <v>659001</v>
      </c>
      <c r="R58" s="106" t="str">
        <f t="shared" ref="R58:R63" si="19">IF($N58&lt;80%,"0",IF($N58&lt;85%,"0.5%",IF($N58&lt;90%,"0.75%",IF($N58&lt;95%,"1%",IF($N58&lt;100%,"1.25%",IF($N58&lt;110%,"1.5%",IF($N58&lt;120%,"1.75%",IF($N58&gt;120%,"2%","0"))))))))</f>
        <v>0.5%</v>
      </c>
      <c r="S58" s="106" t="str">
        <f>IF($P58=0,"0",IF($P58&lt;300000,"0.75",IF($P58&lt;500000,"1",IF($P58&lt;750000,"1.25",IF($P58&lt;1000000,"1.5",IF($P58&gt;1000000,"1.75"))))))</f>
        <v>1.25</v>
      </c>
      <c r="T58" s="110">
        <f t="shared" ref="T58:T63" si="20">ROUND($P58*$R58*$S58,0)</f>
        <v>4119</v>
      </c>
    </row>
    <row r="59" spans="1:20" s="111" customFormat="1" ht="18" customHeight="1">
      <c r="A59" s="497"/>
      <c r="B59" s="105" t="s">
        <v>46</v>
      </c>
      <c r="C59" s="106">
        <f>'4月'!C58+'5月'!C58+'6月'!C58</f>
        <v>1</v>
      </c>
      <c r="D59" s="106">
        <f>'4月'!D58+'5月'!D58+'6月'!D58</f>
        <v>0</v>
      </c>
      <c r="E59" s="106">
        <f>'4月'!E58+'5月'!E58+'6月'!E58</f>
        <v>0</v>
      </c>
      <c r="F59" s="106">
        <f t="shared" si="15"/>
        <v>1</v>
      </c>
      <c r="G59" s="106">
        <f>'4月'!G58+'5月'!G58+'6月'!G58</f>
        <v>1</v>
      </c>
      <c r="H59" s="106">
        <f>'4月'!H58+'5月'!H58+'6月'!H58</f>
        <v>0</v>
      </c>
      <c r="I59" s="106">
        <f t="shared" si="16"/>
        <v>1</v>
      </c>
      <c r="J59" s="106">
        <f>'4月'!J58+'5月'!J58+'6月'!J58</f>
        <v>0</v>
      </c>
      <c r="K59" s="106">
        <f>'4月'!K58+'5月'!K58+'6月'!K58</f>
        <v>1</v>
      </c>
      <c r="L59" s="106">
        <f>'4月'!L58+'5月'!L58+'6月'!L58</f>
        <v>0</v>
      </c>
      <c r="M59" s="106">
        <f t="shared" si="17"/>
        <v>1</v>
      </c>
      <c r="N59" s="107">
        <f t="shared" si="11"/>
        <v>1</v>
      </c>
      <c r="O59" s="108">
        <f>'4月'!O58+'5月'!O58+'6月'!O58</f>
        <v>0</v>
      </c>
      <c r="P59" s="109">
        <f t="shared" si="18"/>
        <v>5070</v>
      </c>
      <c r="Q59" s="109">
        <f>'4月'!Q58+'5月'!Q58+'6月'!Q58</f>
        <v>5070</v>
      </c>
      <c r="R59" s="106" t="str">
        <f t="shared" si="19"/>
        <v>1.5%</v>
      </c>
      <c r="S59" s="106" t="str">
        <f>IF($P59=0,"0",IF($P59&lt;300000,"0.75",IF($P59&lt;500000,"1",IF($P59&lt;750000,"1.25",IF($P59&lt;1000000,"1.5",IF($P59&gt;1000000,"1.75"))))))</f>
        <v>0.75</v>
      </c>
      <c r="T59" s="110">
        <f t="shared" si="20"/>
        <v>57</v>
      </c>
    </row>
    <row r="60" spans="1:20" s="120" customFormat="1" ht="18" hidden="1" customHeight="1">
      <c r="A60" s="497"/>
      <c r="B60" s="97"/>
      <c r="C60" s="99"/>
      <c r="D60" s="99"/>
      <c r="E60" s="99"/>
      <c r="F60" s="112">
        <f t="shared" si="15"/>
        <v>0</v>
      </c>
      <c r="G60" s="99"/>
      <c r="H60" s="99"/>
      <c r="I60" s="112">
        <f t="shared" si="16"/>
        <v>0</v>
      </c>
      <c r="J60" s="99"/>
      <c r="K60" s="99"/>
      <c r="L60" s="99"/>
      <c r="M60" s="112">
        <f t="shared" si="17"/>
        <v>0</v>
      </c>
      <c r="N60" s="113" t="str">
        <f t="shared" si="11"/>
        <v/>
      </c>
      <c r="O60" s="114"/>
      <c r="P60" s="115">
        <f t="shared" si="18"/>
        <v>0</v>
      </c>
      <c r="Q60" s="116">
        <f>'4月'!Q59+'5月'!Q59+'6月'!Q59</f>
        <v>0</v>
      </c>
      <c r="R60" s="117"/>
      <c r="S60" s="118"/>
      <c r="T60" s="119">
        <f t="shared" si="20"/>
        <v>0</v>
      </c>
    </row>
    <row r="61" spans="1:20" s="120" customFormat="1" ht="18" hidden="1" customHeight="1">
      <c r="A61" s="497"/>
      <c r="B61" s="97"/>
      <c r="C61" s="99"/>
      <c r="D61" s="99"/>
      <c r="E61" s="99"/>
      <c r="F61" s="112">
        <f t="shared" si="15"/>
        <v>0</v>
      </c>
      <c r="G61" s="99"/>
      <c r="H61" s="99"/>
      <c r="I61" s="112">
        <f t="shared" si="16"/>
        <v>0</v>
      </c>
      <c r="J61" s="106"/>
      <c r="K61" s="106"/>
      <c r="L61" s="106"/>
      <c r="M61" s="112">
        <f t="shared" si="17"/>
        <v>0</v>
      </c>
      <c r="N61" s="113" t="str">
        <f t="shared" si="11"/>
        <v/>
      </c>
      <c r="O61" s="114"/>
      <c r="P61" s="115">
        <f t="shared" si="18"/>
        <v>0</v>
      </c>
      <c r="Q61" s="116">
        <f>'4月'!Q60+'5月'!Q60+'6月'!Q60</f>
        <v>0</v>
      </c>
      <c r="R61" s="117" t="str">
        <f t="shared" si="19"/>
        <v>2%</v>
      </c>
      <c r="S61" s="118" t="str">
        <f>IF($N61=0,"0",IF($N61&lt;300000,"0.75",IF($N61&lt;500000,"1",IF($N61&lt;750000,"1.25",IF($N61&lt;1000000,"1.5",IF($N61&gt;1000000,"1.75"))))))</f>
        <v>1.75</v>
      </c>
      <c r="T61" s="119">
        <f t="shared" si="20"/>
        <v>0</v>
      </c>
    </row>
    <row r="62" spans="1:20" s="120" customFormat="1" ht="18" hidden="1" customHeight="1">
      <c r="A62" s="497"/>
      <c r="B62" s="97"/>
      <c r="C62" s="99"/>
      <c r="D62" s="99"/>
      <c r="E62" s="99"/>
      <c r="F62" s="112">
        <f t="shared" si="15"/>
        <v>0</v>
      </c>
      <c r="G62" s="99"/>
      <c r="H62" s="99"/>
      <c r="I62" s="112">
        <f t="shared" si="16"/>
        <v>0</v>
      </c>
      <c r="J62" s="106"/>
      <c r="K62" s="106"/>
      <c r="L62" s="106"/>
      <c r="M62" s="112">
        <f t="shared" si="17"/>
        <v>0</v>
      </c>
      <c r="N62" s="113" t="str">
        <f t="shared" si="11"/>
        <v/>
      </c>
      <c r="O62" s="114"/>
      <c r="P62" s="115">
        <f t="shared" si="18"/>
        <v>0</v>
      </c>
      <c r="Q62" s="116">
        <f>'4月'!Q61+'5月'!Q61+'6月'!Q61</f>
        <v>0</v>
      </c>
      <c r="R62" s="117" t="str">
        <f t="shared" si="19"/>
        <v>2%</v>
      </c>
      <c r="S62" s="118" t="str">
        <f>IF($N62=0,"0",IF($N62&lt;300000,"0.75",IF($N62&lt;500000,"1",IF($N62&lt;750000,"1.25",IF($N62&lt;1000000,"1.5",IF($N62&gt;1000000,"1.75"))))))</f>
        <v>1.75</v>
      </c>
      <c r="T62" s="119">
        <f t="shared" si="20"/>
        <v>0</v>
      </c>
    </row>
    <row r="63" spans="1:20" s="120" customFormat="1" ht="18" hidden="1" customHeight="1">
      <c r="A63" s="498"/>
      <c r="B63" s="121"/>
      <c r="C63" s="122"/>
      <c r="D63" s="122"/>
      <c r="E63" s="122"/>
      <c r="F63" s="123">
        <f t="shared" si="15"/>
        <v>0</v>
      </c>
      <c r="G63" s="122"/>
      <c r="H63" s="122"/>
      <c r="I63" s="123">
        <f t="shared" si="16"/>
        <v>0</v>
      </c>
      <c r="J63" s="124"/>
      <c r="K63" s="124"/>
      <c r="L63" s="124"/>
      <c r="M63" s="123">
        <f t="shared" si="17"/>
        <v>0</v>
      </c>
      <c r="N63" s="125" t="str">
        <f t="shared" si="11"/>
        <v/>
      </c>
      <c r="O63" s="126"/>
      <c r="P63" s="127">
        <f t="shared" si="18"/>
        <v>0</v>
      </c>
      <c r="Q63" s="128">
        <f>'4月'!Q62+'5月'!Q62+'6月'!Q62</f>
        <v>0</v>
      </c>
      <c r="R63" s="129" t="str">
        <f t="shared" si="19"/>
        <v>2%</v>
      </c>
      <c r="S63" s="130" t="str">
        <f>IF($N63=0,"0",IF($N63&lt;300000,"0.75",IF($N63&lt;500000,"1",IF($N63&lt;750000,"1.25",IF($N63&lt;1000000,"1.5",IF($N63&gt;1000000,"1.75"))))))</f>
        <v>1.75</v>
      </c>
      <c r="T63" s="131">
        <f t="shared" si="20"/>
        <v>0</v>
      </c>
    </row>
    <row r="64" spans="1:20" s="138" customFormat="1" ht="18" customHeight="1">
      <c r="A64" s="486" t="s">
        <v>126</v>
      </c>
      <c r="B64" s="487"/>
      <c r="C64" s="132">
        <f t="shared" ref="C64:M64" si="21">SUM(C57:C63)</f>
        <v>16</v>
      </c>
      <c r="D64" s="132">
        <f t="shared" si="21"/>
        <v>2</v>
      </c>
      <c r="E64" s="132">
        <f t="shared" si="21"/>
        <v>1</v>
      </c>
      <c r="F64" s="132">
        <f t="shared" si="21"/>
        <v>19</v>
      </c>
      <c r="G64" s="132">
        <f t="shared" si="21"/>
        <v>11</v>
      </c>
      <c r="H64" s="132">
        <f t="shared" si="21"/>
        <v>1</v>
      </c>
      <c r="I64" s="132">
        <f t="shared" si="21"/>
        <v>12</v>
      </c>
      <c r="J64" s="132">
        <f t="shared" si="21"/>
        <v>10</v>
      </c>
      <c r="K64" s="132">
        <f t="shared" si="21"/>
        <v>2</v>
      </c>
      <c r="L64" s="132">
        <f t="shared" si="21"/>
        <v>0</v>
      </c>
      <c r="M64" s="132">
        <f t="shared" si="21"/>
        <v>12</v>
      </c>
      <c r="N64" s="133">
        <f t="shared" si="11"/>
        <v>0.75</v>
      </c>
      <c r="O64" s="134">
        <f>SUM(O57:O63)</f>
        <v>0</v>
      </c>
      <c r="P64" s="134">
        <f>SUM(P57:P63)</f>
        <v>687430</v>
      </c>
      <c r="Q64" s="134">
        <f>SUM(Q57:Q63)</f>
        <v>687430</v>
      </c>
      <c r="R64" s="135"/>
      <c r="S64" s="135"/>
      <c r="T64" s="137">
        <f>SUM(T57:T63)</f>
        <v>4176</v>
      </c>
    </row>
    <row r="65" spans="1:20" s="111" customFormat="1" ht="18" customHeight="1">
      <c r="A65" s="483" t="s">
        <v>48</v>
      </c>
      <c r="B65" s="164" t="s">
        <v>49</v>
      </c>
      <c r="C65" s="165">
        <f>'4月'!C64+'5月'!C64+'6月'!C64</f>
        <v>4</v>
      </c>
      <c r="D65" s="165">
        <f>'4月'!D64+'5月'!D64+'6月'!D64</f>
        <v>0</v>
      </c>
      <c r="E65" s="165">
        <f>'4月'!E64+'5月'!E64+'6月'!E64</f>
        <v>1</v>
      </c>
      <c r="F65" s="165">
        <f t="shared" ref="F65:F70" si="22">SUM(C65:E65)</f>
        <v>5</v>
      </c>
      <c r="G65" s="165">
        <f>'4月'!G64+'5月'!G64+'6月'!G64</f>
        <v>2</v>
      </c>
      <c r="H65" s="165">
        <f>'4月'!H64+'5月'!H64+'6月'!H64</f>
        <v>0</v>
      </c>
      <c r="I65" s="165">
        <f t="shared" ref="I65:I70" si="23">SUM(G65:H65)</f>
        <v>2</v>
      </c>
      <c r="J65" s="165">
        <f>'4月'!J64+'5月'!J64+'6月'!J64</f>
        <v>1</v>
      </c>
      <c r="K65" s="165">
        <f>'4月'!K64+'5月'!K64+'6月'!K64</f>
        <v>1</v>
      </c>
      <c r="L65" s="165">
        <f>'4月'!L64+'5月'!L64+'6月'!L64</f>
        <v>0</v>
      </c>
      <c r="M65" s="165">
        <f t="shared" ref="M65:M70" si="24">SUM(J65:L65)</f>
        <v>2</v>
      </c>
      <c r="N65" s="166">
        <f t="shared" si="11"/>
        <v>0.5</v>
      </c>
      <c r="O65" s="167">
        <f>'4月'!O64+'5月'!O64+'6月'!O64</f>
        <v>0</v>
      </c>
      <c r="P65" s="168">
        <f t="shared" ref="P65:P70" si="25">Q65-O65</f>
        <v>149731</v>
      </c>
      <c r="Q65" s="168">
        <f>'4月'!Q64+'5月'!Q64+'6月'!Q64</f>
        <v>149731</v>
      </c>
      <c r="R65" s="165" t="str">
        <f>IF($N65&lt;80%,"0",IF($N65&lt;85%,"0.5%",IF($N65&lt;90%,"0.75%",IF($N65&lt;95%,"1%",IF($N65&lt;100%,"1.25%",IF($N65&lt;110%,"1.5%",IF($N65&lt;120%,"1.75%",IF($N65&gt;120%,"2%","0"))))))))</f>
        <v>0</v>
      </c>
      <c r="S65" s="165" t="str">
        <f>IF($P65=0,"0",IF($P65&lt;300000,"0.75",IF($P65&lt;500000,"1",IF($P65&lt;750000,"1.25",IF($P65&lt;1000000,"1.5",IF($P65&gt;1000000,"1.75"))))))</f>
        <v>0.75</v>
      </c>
      <c r="T65" s="169">
        <f>ROUND($P65*$R65*$S65,0)</f>
        <v>0</v>
      </c>
    </row>
    <row r="66" spans="1:20" s="111" customFormat="1" ht="18" customHeight="1">
      <c r="A66" s="484"/>
      <c r="B66" s="105" t="s">
        <v>50</v>
      </c>
      <c r="C66" s="106">
        <f>'4月'!C65+'5月'!C65+'6月'!C65</f>
        <v>5</v>
      </c>
      <c r="D66" s="106">
        <f>'4月'!D65+'5月'!D65+'6月'!D65</f>
        <v>1</v>
      </c>
      <c r="E66" s="106">
        <f>'4月'!E65+'5月'!E65+'6月'!E65</f>
        <v>0</v>
      </c>
      <c r="F66" s="106">
        <f t="shared" si="22"/>
        <v>6</v>
      </c>
      <c r="G66" s="106">
        <f>'4月'!G65+'5月'!G65+'6月'!G65</f>
        <v>3</v>
      </c>
      <c r="H66" s="106">
        <f>'4月'!H65+'5月'!H65+'6月'!H65</f>
        <v>0</v>
      </c>
      <c r="I66" s="106">
        <f t="shared" si="23"/>
        <v>3</v>
      </c>
      <c r="J66" s="106">
        <f>'4月'!J65+'5月'!J65+'6月'!J65</f>
        <v>1</v>
      </c>
      <c r="K66" s="106">
        <f>'4月'!K65+'5月'!K65+'6月'!K65</f>
        <v>2</v>
      </c>
      <c r="L66" s="106">
        <f>'4月'!L65+'5月'!L65+'6月'!L65</f>
        <v>0</v>
      </c>
      <c r="M66" s="106">
        <f t="shared" si="24"/>
        <v>3</v>
      </c>
      <c r="N66" s="107">
        <f t="shared" si="11"/>
        <v>0.6</v>
      </c>
      <c r="O66" s="108">
        <f>'4月'!O65+'5月'!O65+'6月'!O65</f>
        <v>0</v>
      </c>
      <c r="P66" s="109">
        <f t="shared" si="25"/>
        <v>119354</v>
      </c>
      <c r="Q66" s="109">
        <f>'4月'!Q65+'5月'!Q65+'6月'!Q65</f>
        <v>119354</v>
      </c>
      <c r="R66" s="106" t="str">
        <f t="shared" ref="R66:R70" si="26">IF($N66&lt;80%,"0",IF($N66&lt;85%,"0.5%",IF($N66&lt;90%,"0.75%",IF($N66&lt;95%,"1%",IF($N66&lt;100%,"1.25%",IF($N66&lt;110%,"1.5%",IF($N66&lt;120%,"1.75%",IF($N66&gt;120%,"2%","0"))))))))</f>
        <v>0</v>
      </c>
      <c r="S66" s="106" t="str">
        <f>IF($P66=0,"0",IF($P66&lt;300000,"0.75",IF($P66&lt;500000,"1",IF($P66&lt;750000,"1.25",IF($P66&lt;1000000,"1.5",IF($P66&gt;1000000,"1.75"))))))</f>
        <v>0.75</v>
      </c>
      <c r="T66" s="110">
        <f t="shared" ref="T66:T72" si="27">ROUND($P66*$R66*$S66,0)</f>
        <v>0</v>
      </c>
    </row>
    <row r="67" spans="1:20" s="120" customFormat="1" ht="18" hidden="1" customHeight="1">
      <c r="A67" s="484"/>
      <c r="B67" s="97"/>
      <c r="C67" s="99"/>
      <c r="D67" s="99"/>
      <c r="E67" s="99"/>
      <c r="F67" s="112">
        <f t="shared" si="22"/>
        <v>0</v>
      </c>
      <c r="G67" s="99"/>
      <c r="H67" s="99"/>
      <c r="I67" s="112">
        <f t="shared" si="23"/>
        <v>0</v>
      </c>
      <c r="J67" s="106"/>
      <c r="K67" s="106"/>
      <c r="L67" s="106"/>
      <c r="M67" s="112">
        <f t="shared" si="24"/>
        <v>0</v>
      </c>
      <c r="N67" s="113" t="str">
        <f t="shared" si="11"/>
        <v/>
      </c>
      <c r="O67" s="114"/>
      <c r="P67" s="115">
        <f t="shared" si="25"/>
        <v>0</v>
      </c>
      <c r="Q67" s="116">
        <f>'4月'!Q66+'5月'!Q66+'6月'!Q66</f>
        <v>0</v>
      </c>
      <c r="R67" s="117"/>
      <c r="S67" s="118"/>
      <c r="T67" s="119">
        <f t="shared" si="27"/>
        <v>0</v>
      </c>
    </row>
    <row r="68" spans="1:20" s="120" customFormat="1" ht="18" hidden="1" customHeight="1">
      <c r="A68" s="484"/>
      <c r="B68" s="97"/>
      <c r="C68" s="99"/>
      <c r="D68" s="99"/>
      <c r="E68" s="99"/>
      <c r="F68" s="112">
        <f t="shared" si="22"/>
        <v>0</v>
      </c>
      <c r="G68" s="99"/>
      <c r="H68" s="99"/>
      <c r="I68" s="112">
        <f t="shared" si="23"/>
        <v>0</v>
      </c>
      <c r="J68" s="106"/>
      <c r="K68" s="106"/>
      <c r="L68" s="106"/>
      <c r="M68" s="112">
        <f t="shared" si="24"/>
        <v>0</v>
      </c>
      <c r="N68" s="113" t="str">
        <f t="shared" si="11"/>
        <v/>
      </c>
      <c r="O68" s="114"/>
      <c r="P68" s="115">
        <f t="shared" si="25"/>
        <v>0</v>
      </c>
      <c r="Q68" s="116">
        <f>'4月'!Q67+'5月'!Q67+'6月'!Q67</f>
        <v>0</v>
      </c>
      <c r="R68" s="117" t="str">
        <f t="shared" si="26"/>
        <v>2%</v>
      </c>
      <c r="S68" s="118" t="str">
        <f>IF($N68=0,"0",IF($N68&lt;300000,"0.75",IF($N68&lt;500000,"1",IF($N68&lt;750000,"1.25",IF($N68&lt;1000000,"1.5",IF($N68&gt;1000000,"1.75"))))))</f>
        <v>1.75</v>
      </c>
      <c r="T68" s="119">
        <f t="shared" si="27"/>
        <v>0</v>
      </c>
    </row>
    <row r="69" spans="1:20" s="120" customFormat="1" ht="18" hidden="1" customHeight="1">
      <c r="A69" s="484"/>
      <c r="B69" s="97"/>
      <c r="C69" s="99"/>
      <c r="D69" s="99"/>
      <c r="E69" s="99"/>
      <c r="F69" s="112">
        <f t="shared" si="22"/>
        <v>0</v>
      </c>
      <c r="G69" s="99"/>
      <c r="H69" s="99"/>
      <c r="I69" s="112">
        <f t="shared" si="23"/>
        <v>0</v>
      </c>
      <c r="J69" s="106"/>
      <c r="K69" s="106"/>
      <c r="L69" s="106"/>
      <c r="M69" s="112">
        <f t="shared" si="24"/>
        <v>0</v>
      </c>
      <c r="N69" s="113" t="str">
        <f t="shared" si="11"/>
        <v/>
      </c>
      <c r="O69" s="114"/>
      <c r="P69" s="115">
        <f t="shared" si="25"/>
        <v>0</v>
      </c>
      <c r="Q69" s="116">
        <f>'4月'!Q68+'5月'!Q68+'6月'!Q68</f>
        <v>0</v>
      </c>
      <c r="R69" s="117" t="str">
        <f t="shared" si="26"/>
        <v>2%</v>
      </c>
      <c r="S69" s="118" t="str">
        <f>IF($N69=0,"0",IF($N69&lt;300000,"0.75",IF($N69&lt;500000,"1",IF($N69&lt;750000,"1.25",IF($N69&lt;1000000,"1.5",IF($N69&gt;1000000,"1.75"))))))</f>
        <v>1.75</v>
      </c>
      <c r="T69" s="119">
        <f t="shared" si="27"/>
        <v>0</v>
      </c>
    </row>
    <row r="70" spans="1:20" s="120" customFormat="1" ht="18" hidden="1" customHeight="1">
      <c r="A70" s="485"/>
      <c r="B70" s="121"/>
      <c r="C70" s="122"/>
      <c r="D70" s="122"/>
      <c r="E70" s="122"/>
      <c r="F70" s="123">
        <f t="shared" si="22"/>
        <v>0</v>
      </c>
      <c r="G70" s="122"/>
      <c r="H70" s="122"/>
      <c r="I70" s="123">
        <f t="shared" si="23"/>
        <v>0</v>
      </c>
      <c r="J70" s="124"/>
      <c r="K70" s="124"/>
      <c r="L70" s="124"/>
      <c r="M70" s="123">
        <f t="shared" si="24"/>
        <v>0</v>
      </c>
      <c r="N70" s="125" t="str">
        <f t="shared" si="11"/>
        <v/>
      </c>
      <c r="O70" s="126"/>
      <c r="P70" s="127">
        <f t="shared" si="25"/>
        <v>0</v>
      </c>
      <c r="Q70" s="128">
        <f>'4月'!Q69+'5月'!Q69+'6月'!Q69</f>
        <v>0</v>
      </c>
      <c r="R70" s="129" t="str">
        <f t="shared" si="26"/>
        <v>2%</v>
      </c>
      <c r="S70" s="130" t="str">
        <f>IF($N70=0,"0",IF($N70&lt;300000,"0.75",IF($N70&lt;500000,"1",IF($N70&lt;750000,"1.25",IF($N70&lt;1000000,"1.5",IF($N70&gt;1000000,"1.75"))))))</f>
        <v>1.75</v>
      </c>
      <c r="T70" s="131">
        <f t="shared" si="27"/>
        <v>0</v>
      </c>
    </row>
    <row r="71" spans="1:20" s="138" customFormat="1" ht="18" customHeight="1">
      <c r="A71" s="486" t="s">
        <v>127</v>
      </c>
      <c r="B71" s="487"/>
      <c r="C71" s="132">
        <f t="shared" ref="C71:M71" si="28">SUM(C65:C70)</f>
        <v>9</v>
      </c>
      <c r="D71" s="132">
        <f t="shared" si="28"/>
        <v>1</v>
      </c>
      <c r="E71" s="132">
        <f t="shared" si="28"/>
        <v>1</v>
      </c>
      <c r="F71" s="132">
        <f t="shared" si="28"/>
        <v>11</v>
      </c>
      <c r="G71" s="132">
        <f t="shared" si="28"/>
        <v>5</v>
      </c>
      <c r="H71" s="132">
        <f t="shared" si="28"/>
        <v>0</v>
      </c>
      <c r="I71" s="132">
        <f t="shared" si="28"/>
        <v>5</v>
      </c>
      <c r="J71" s="132">
        <f t="shared" si="28"/>
        <v>2</v>
      </c>
      <c r="K71" s="132">
        <f t="shared" si="28"/>
        <v>3</v>
      </c>
      <c r="L71" s="132">
        <f t="shared" si="28"/>
        <v>0</v>
      </c>
      <c r="M71" s="132">
        <f t="shared" si="28"/>
        <v>5</v>
      </c>
      <c r="N71" s="133">
        <f t="shared" si="11"/>
        <v>0.55555555555555558</v>
      </c>
      <c r="O71" s="134">
        <f>SUM(O65:O70)</f>
        <v>0</v>
      </c>
      <c r="P71" s="134">
        <f>SUM(P65:P70)</f>
        <v>269085</v>
      </c>
      <c r="Q71" s="134">
        <f>SUM(Q65:Q70)</f>
        <v>269085</v>
      </c>
      <c r="R71" s="135"/>
      <c r="S71" s="135"/>
      <c r="T71" s="137">
        <f>SUM(T65:T70)</f>
        <v>0</v>
      </c>
    </row>
    <row r="72" spans="1:20" s="172" customFormat="1" ht="18" customHeight="1">
      <c r="A72" s="488" t="s">
        <v>147</v>
      </c>
      <c r="B72" s="489"/>
      <c r="C72" s="170"/>
      <c r="D72" s="170"/>
      <c r="E72" s="170"/>
      <c r="F72" s="170">
        <f>SUM(C72:E72)</f>
        <v>0</v>
      </c>
      <c r="G72" s="165"/>
      <c r="H72" s="170"/>
      <c r="I72" s="165">
        <f>G72+H72</f>
        <v>0</v>
      </c>
      <c r="J72" s="170"/>
      <c r="K72" s="170"/>
      <c r="L72" s="170"/>
      <c r="M72" s="165">
        <f>SUM(J72:L72)</f>
        <v>0</v>
      </c>
      <c r="N72" s="166" t="str">
        <f t="shared" si="11"/>
        <v/>
      </c>
      <c r="O72" s="167"/>
      <c r="P72" s="168">
        <v>0</v>
      </c>
      <c r="Q72" s="168"/>
      <c r="R72" s="171"/>
      <c r="S72" s="171"/>
      <c r="T72" s="169">
        <f t="shared" si="27"/>
        <v>0</v>
      </c>
    </row>
    <row r="73" spans="1:20" s="172" customFormat="1" ht="18" customHeight="1">
      <c r="A73" s="490" t="s">
        <v>52</v>
      </c>
      <c r="B73" s="491"/>
      <c r="C73" s="173">
        <f>'4月'!C72+'5月'!C72+'6月'!C72</f>
        <v>3</v>
      </c>
      <c r="D73" s="173">
        <f>'4月'!D72+'5月'!D72+'6月'!D72</f>
        <v>0</v>
      </c>
      <c r="E73" s="173">
        <f>'4月'!E72+'5月'!E72+'6月'!E72</f>
        <v>0</v>
      </c>
      <c r="F73" s="173">
        <f>SUM(C73:E73)</f>
        <v>3</v>
      </c>
      <c r="G73" s="173">
        <f>'4月'!G72+'5月'!G72+'6月'!G72</f>
        <v>3</v>
      </c>
      <c r="H73" s="173">
        <f>'4月'!H72+'5月'!H72+'6月'!H72</f>
        <v>0</v>
      </c>
      <c r="I73" s="173">
        <f>G73+H73</f>
        <v>3</v>
      </c>
      <c r="J73" s="173">
        <f>'4月'!J72+'5月'!J72+'6月'!J72</f>
        <v>2</v>
      </c>
      <c r="K73" s="173">
        <f>'4月'!K72+'5月'!K72+'6月'!K72</f>
        <v>1</v>
      </c>
      <c r="L73" s="173">
        <f>'4月'!L72+'5月'!L72+'6月'!L72</f>
        <v>0</v>
      </c>
      <c r="M73" s="173">
        <f>SUM(J73:L73)</f>
        <v>3</v>
      </c>
      <c r="N73" s="107">
        <f t="shared" si="11"/>
        <v>1</v>
      </c>
      <c r="O73" s="109">
        <f>'4月'!O72+'5月'!O72+'6月'!O72</f>
        <v>0</v>
      </c>
      <c r="P73" s="109">
        <f>Q73-O73</f>
        <v>144870</v>
      </c>
      <c r="Q73" s="109">
        <f>'4月'!Q72+'5月'!Q72+'6月'!Q72</f>
        <v>144870</v>
      </c>
      <c r="R73" s="174"/>
      <c r="S73" s="174"/>
      <c r="T73" s="110"/>
    </row>
    <row r="74" spans="1:20" s="138" customFormat="1" ht="18" customHeight="1" thickBot="1">
      <c r="A74" s="492" t="s">
        <v>148</v>
      </c>
      <c r="B74" s="493"/>
      <c r="C74" s="175">
        <f t="shared" ref="C74:M74" si="29">C22+C39+C64+C71+C72+C73+C56</f>
        <v>80</v>
      </c>
      <c r="D74" s="175">
        <f t="shared" si="29"/>
        <v>12</v>
      </c>
      <c r="E74" s="175">
        <f t="shared" si="29"/>
        <v>5</v>
      </c>
      <c r="F74" s="175">
        <f>F22+F39+F64+F71+F72+F73+F56</f>
        <v>97</v>
      </c>
      <c r="G74" s="175">
        <f t="shared" si="29"/>
        <v>72</v>
      </c>
      <c r="H74" s="175">
        <f t="shared" si="29"/>
        <v>13</v>
      </c>
      <c r="I74" s="175">
        <f t="shared" si="29"/>
        <v>85</v>
      </c>
      <c r="J74" s="175">
        <f t="shared" si="29"/>
        <v>71</v>
      </c>
      <c r="K74" s="175">
        <f t="shared" si="29"/>
        <v>12</v>
      </c>
      <c r="L74" s="175">
        <f t="shared" si="29"/>
        <v>2</v>
      </c>
      <c r="M74" s="175">
        <f t="shared" si="29"/>
        <v>85</v>
      </c>
      <c r="N74" s="176">
        <f t="shared" si="11"/>
        <v>1.0375000000000001</v>
      </c>
      <c r="O74" s="177">
        <f>O22+O39+O64+O71+O72+O73+O56</f>
        <v>2198</v>
      </c>
      <c r="P74" s="177">
        <f>P22+P39+P64+P71+P72+P73+P56</f>
        <v>4031742</v>
      </c>
      <c r="Q74" s="177">
        <f>Q22+Q39+Q64+Q71+Q72+Q73+Q56</f>
        <v>4033940</v>
      </c>
      <c r="R74" s="178"/>
      <c r="S74" s="179">
        <f>S22+S39</f>
        <v>20000</v>
      </c>
      <c r="T74" s="180">
        <f>T22+T39+T64+T73</f>
        <v>76509</v>
      </c>
    </row>
    <row r="75" spans="1:20" s="56" customFormat="1" ht="18" hidden="1" customHeight="1">
      <c r="A75" s="82"/>
      <c r="B75" s="82"/>
      <c r="C75" s="82">
        <f>'4月'!C73+'5月'!C73+'6月'!C73</f>
        <v>81</v>
      </c>
      <c r="D75" s="82">
        <f>'4月'!D73+'5月'!D73+'6月'!D73</f>
        <v>12</v>
      </c>
      <c r="E75" s="82">
        <f>'4月'!E73+'5月'!E73+'6月'!E73</f>
        <v>5</v>
      </c>
      <c r="F75" s="82">
        <f>'4月'!F73+'5月'!F73+'6月'!F73</f>
        <v>98</v>
      </c>
      <c r="G75" s="82">
        <f>'4月'!G73+'5月'!G73+'6月'!G73</f>
        <v>72</v>
      </c>
      <c r="H75" s="82">
        <f>'4月'!H73+'5月'!H73+'6月'!H73</f>
        <v>13</v>
      </c>
      <c r="I75" s="82">
        <f>'4月'!I73+'5月'!I73+'6月'!I73</f>
        <v>85</v>
      </c>
      <c r="J75" s="82">
        <f>'4月'!J73+'5月'!J73+'6月'!J73</f>
        <v>71</v>
      </c>
      <c r="K75" s="82">
        <f>'4月'!K73+'5月'!K73+'6月'!K73</f>
        <v>12</v>
      </c>
      <c r="L75" s="82">
        <f>'4月'!L73+'5月'!L73+'6月'!L73</f>
        <v>2</v>
      </c>
      <c r="M75" s="82">
        <f>'4月'!M73+'5月'!M73+'6月'!M73</f>
        <v>85</v>
      </c>
      <c r="N75" s="82"/>
      <c r="O75" s="82">
        <f>'4月'!O73+'5月'!O73+'6月'!O73</f>
        <v>2198</v>
      </c>
      <c r="P75" s="82">
        <f>'4月'!P73+'5月'!P73+'6月'!P73</f>
        <v>4031742</v>
      </c>
      <c r="Q75" s="82">
        <f>'4月'!Q73+'5月'!Q73+'6月'!Q73</f>
        <v>4033940</v>
      </c>
      <c r="R75" s="91"/>
      <c r="T75" s="83"/>
    </row>
    <row r="76" spans="1:20" ht="6.75" customHeight="1">
      <c r="A76" s="65"/>
      <c r="B76" s="84"/>
      <c r="C76" s="85"/>
      <c r="D76" s="85"/>
      <c r="E76" s="85"/>
      <c r="F76" s="85"/>
      <c r="G76" s="65"/>
      <c r="H76" s="65"/>
      <c r="I76" s="65"/>
      <c r="J76" s="65"/>
      <c r="K76" s="65"/>
      <c r="L76" s="65"/>
      <c r="M76" s="65"/>
      <c r="N76" s="86"/>
      <c r="O76" s="65"/>
      <c r="P76" s="65"/>
    </row>
    <row r="77" spans="1:20" s="73" customFormat="1" ht="18" customHeight="1">
      <c r="B77" s="64" t="s">
        <v>122</v>
      </c>
      <c r="C77" s="65"/>
      <c r="D77" s="65"/>
      <c r="E77" s="65"/>
      <c r="F77" s="65"/>
      <c r="G77" s="65"/>
      <c r="H77" s="66"/>
      <c r="I77" s="67"/>
      <c r="J77" s="65"/>
      <c r="K77" s="65"/>
      <c r="L77" s="65"/>
      <c r="M77" s="65"/>
      <c r="N77" s="68"/>
      <c r="O77" s="69"/>
      <c r="P77" s="70"/>
      <c r="Q77" s="71"/>
      <c r="R77" s="92"/>
      <c r="S77" s="72"/>
    </row>
    <row r="78" spans="1:20" s="73" customFormat="1" ht="18" customHeight="1">
      <c r="B78" s="64" t="s">
        <v>123</v>
      </c>
      <c r="C78" s="65"/>
      <c r="D78" s="65"/>
      <c r="E78" s="65"/>
      <c r="F78" s="65"/>
      <c r="G78" s="65"/>
      <c r="H78" s="66"/>
      <c r="I78" s="67"/>
      <c r="J78" s="65"/>
      <c r="K78" s="65"/>
      <c r="L78" s="65"/>
      <c r="M78" s="65"/>
      <c r="N78" s="68"/>
      <c r="O78" s="69"/>
      <c r="P78" s="70"/>
      <c r="Q78" s="71"/>
      <c r="R78" s="92"/>
      <c r="S78" s="72"/>
    </row>
    <row r="79" spans="1:20" s="73" customFormat="1" ht="18" customHeight="1">
      <c r="A79" s="64"/>
      <c r="B79" s="64"/>
      <c r="C79" s="65"/>
      <c r="D79" s="65"/>
      <c r="E79" s="65"/>
      <c r="F79" s="65"/>
      <c r="G79" s="65"/>
      <c r="H79" s="66"/>
      <c r="I79" s="67"/>
      <c r="J79" s="65"/>
      <c r="K79" s="65"/>
      <c r="L79" s="65"/>
      <c r="M79" s="65"/>
      <c r="N79" s="68"/>
      <c r="O79" s="69"/>
      <c r="P79" s="70"/>
      <c r="Q79" s="71"/>
      <c r="R79" s="92"/>
      <c r="S79" s="72"/>
    </row>
    <row r="80" spans="1:20" s="60" customFormat="1" ht="18" customHeight="1">
      <c r="B80" s="57" t="s">
        <v>110</v>
      </c>
      <c r="C80" s="59"/>
      <c r="D80" s="59"/>
      <c r="E80" s="58"/>
      <c r="I80" s="59"/>
      <c r="J80" s="58"/>
      <c r="K80" s="61" t="s">
        <v>111</v>
      </c>
      <c r="L80" s="58"/>
      <c r="M80" s="58"/>
      <c r="N80" s="62"/>
      <c r="O80" s="63"/>
      <c r="Q80" s="60" t="s">
        <v>113</v>
      </c>
      <c r="R80" s="93" t="s">
        <v>112</v>
      </c>
      <c r="S80" s="88" t="s">
        <v>114</v>
      </c>
    </row>
  </sheetData>
  <mergeCells count="14">
    <mergeCell ref="A1:C1"/>
    <mergeCell ref="A64:B64"/>
    <mergeCell ref="A6:A21"/>
    <mergeCell ref="A22:B22"/>
    <mergeCell ref="A23:A38"/>
    <mergeCell ref="A39:B39"/>
    <mergeCell ref="A40:A55"/>
    <mergeCell ref="A56:B56"/>
    <mergeCell ref="A57:A63"/>
    <mergeCell ref="A65:A70"/>
    <mergeCell ref="A71:B71"/>
    <mergeCell ref="A72:B72"/>
    <mergeCell ref="A73:B73"/>
    <mergeCell ref="A74:B74"/>
  </mergeCells>
  <phoneticPr fontId="4" type="noConversion"/>
  <conditionalFormatting sqref="N4:N70 N72:N74">
    <cfRule type="cellIs" dxfId="14" priority="1" operator="lessThan">
      <formula>0.7</formula>
    </cfRule>
  </conditionalFormatting>
  <printOptions horizontalCentered="1"/>
  <pageMargins left="0" right="0" top="0.47244094488188981" bottom="0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showZeros="0" tabSelected="1" topLeftCell="A55" workbookViewId="0">
      <selection activeCell="V5" sqref="V5"/>
    </sheetView>
  </sheetViews>
  <sheetFormatPr defaultRowHeight="17.25" customHeight="1"/>
  <cols>
    <col min="1" max="1" width="9" style="229"/>
    <col min="2" max="4" width="5.125" style="223" customWidth="1"/>
    <col min="5" max="5" width="5.75" style="223" customWidth="1"/>
    <col min="6" max="6" width="7.875" style="229" hidden="1" customWidth="1"/>
    <col min="7" max="7" width="10.375" style="229" hidden="1" customWidth="1"/>
    <col min="8" max="8" width="10.25" style="226" customWidth="1"/>
    <col min="9" max="9" width="4.5" style="223" customWidth="1"/>
    <col min="10" max="10" width="4.5" style="300" customWidth="1"/>
    <col min="11" max="13" width="5.25" style="300" hidden="1" customWidth="1"/>
    <col min="14" max="14" width="6.5" style="300" customWidth="1"/>
    <col min="15" max="15" width="9.5" style="235" customWidth="1"/>
    <col min="16" max="16" width="6.875" style="223" customWidth="1"/>
    <col min="17" max="17" width="7.625" style="223" customWidth="1"/>
    <col min="18" max="18" width="9.25" style="334" customWidth="1"/>
    <col min="19" max="19" width="9.125" style="229" customWidth="1"/>
    <col min="20" max="16384" width="9" style="229"/>
  </cols>
  <sheetData>
    <row r="1" spans="1:19" ht="21" customHeight="1" thickBot="1">
      <c r="A1" s="509" t="s">
        <v>165</v>
      </c>
      <c r="B1" s="510"/>
      <c r="C1" s="511"/>
      <c r="D1" s="224"/>
      <c r="F1" s="225"/>
      <c r="G1" s="225"/>
      <c r="I1" s="224"/>
      <c r="J1" s="227"/>
      <c r="K1" s="227"/>
      <c r="L1" s="227"/>
      <c r="M1" s="227"/>
      <c r="N1" s="227"/>
      <c r="O1" s="228"/>
    </row>
    <row r="2" spans="1:19" ht="26.25" customHeight="1">
      <c r="A2" s="230"/>
      <c r="B2" s="230"/>
      <c r="C2" s="230"/>
      <c r="D2" s="230"/>
      <c r="E2" s="96" t="s">
        <v>166</v>
      </c>
      <c r="F2" s="231"/>
      <c r="G2" s="231"/>
      <c r="I2" s="230"/>
      <c r="J2" s="232"/>
      <c r="K2" s="232"/>
      <c r="L2" s="232"/>
      <c r="M2" s="232"/>
      <c r="N2" s="232"/>
      <c r="O2" s="233"/>
    </row>
    <row r="3" spans="1:19" ht="17.25" customHeight="1" thickBot="1">
      <c r="A3" s="230"/>
      <c r="B3" s="230"/>
      <c r="C3" s="230"/>
      <c r="D3" s="230"/>
      <c r="E3" s="230"/>
      <c r="F3" s="231"/>
      <c r="G3" s="231"/>
      <c r="H3" s="234"/>
      <c r="I3" s="230"/>
      <c r="J3" s="232"/>
      <c r="K3" s="232"/>
      <c r="L3" s="232"/>
      <c r="M3" s="232"/>
      <c r="N3" s="232"/>
      <c r="S3" s="236">
        <v>41528</v>
      </c>
    </row>
    <row r="4" spans="1:19" ht="17.25" customHeight="1">
      <c r="A4" s="512" t="s">
        <v>167</v>
      </c>
      <c r="B4" s="523" t="s">
        <v>168</v>
      </c>
      <c r="C4" s="524"/>
      <c r="D4" s="524"/>
      <c r="E4" s="525"/>
      <c r="F4" s="326"/>
      <c r="G4" s="326"/>
      <c r="H4" s="327" t="s">
        <v>169</v>
      </c>
      <c r="I4" s="514" t="s">
        <v>170</v>
      </c>
      <c r="J4" s="516" t="s">
        <v>171</v>
      </c>
      <c r="K4" s="328"/>
      <c r="L4" s="328"/>
      <c r="M4" s="328"/>
      <c r="N4" s="518" t="s">
        <v>172</v>
      </c>
      <c r="O4" s="519" t="s">
        <v>173</v>
      </c>
      <c r="P4" s="503" t="s">
        <v>174</v>
      </c>
      <c r="Q4" s="505" t="s">
        <v>175</v>
      </c>
      <c r="R4" s="521" t="s">
        <v>266</v>
      </c>
      <c r="S4" s="507" t="s">
        <v>176</v>
      </c>
    </row>
    <row r="5" spans="1:19" s="223" customFormat="1" ht="17.25" customHeight="1">
      <c r="A5" s="513"/>
      <c r="B5" s="329" t="s">
        <v>177</v>
      </c>
      <c r="C5" s="330" t="s">
        <v>178</v>
      </c>
      <c r="D5" s="330" t="s">
        <v>179</v>
      </c>
      <c r="E5" s="330" t="s">
        <v>180</v>
      </c>
      <c r="F5" s="331" t="s">
        <v>181</v>
      </c>
      <c r="G5" s="331" t="s">
        <v>182</v>
      </c>
      <c r="H5" s="332" t="s">
        <v>183</v>
      </c>
      <c r="I5" s="515"/>
      <c r="J5" s="517"/>
      <c r="K5" s="333" t="s">
        <v>184</v>
      </c>
      <c r="L5" s="333" t="s">
        <v>185</v>
      </c>
      <c r="M5" s="333" t="s">
        <v>186</v>
      </c>
      <c r="N5" s="517"/>
      <c r="O5" s="520"/>
      <c r="P5" s="504"/>
      <c r="Q5" s="506"/>
      <c r="R5" s="522"/>
      <c r="S5" s="508"/>
    </row>
    <row r="6" spans="1:19" ht="17.25" hidden="1" customHeight="1">
      <c r="A6" s="237" t="s">
        <v>187</v>
      </c>
      <c r="B6" s="238">
        <f>'[4]4'!B6+'[4]5'!B6+'[4]6'!B6</f>
        <v>3</v>
      </c>
      <c r="C6" s="239">
        <f>'[4]4'!C6+'[4]5'!C6+'[4]6'!C6</f>
        <v>0</v>
      </c>
      <c r="D6" s="239">
        <f>'[4]4'!D6+'[4]5'!D6+'[4]6'!D6</f>
        <v>0</v>
      </c>
      <c r="E6" s="239">
        <f>'[4]4'!E6+'[4]5'!E6+'[4]6'!E6</f>
        <v>3</v>
      </c>
      <c r="F6" s="240">
        <f>'[4]4'!F6+'[4]5'!F6+'[4]6'!F6</f>
        <v>0</v>
      </c>
      <c r="G6" s="240">
        <f>'[4]4'!G6+'[4]5'!G6+'[4]6'!G6</f>
        <v>164578</v>
      </c>
      <c r="H6" s="241">
        <f>G6-F6</f>
        <v>164578</v>
      </c>
      <c r="I6" s="238">
        <f>'[4]4'!H6+'[4]5'!H6+'[4]6'!H6</f>
        <v>0</v>
      </c>
      <c r="J6" s="242">
        <f>'[4]4'!I6+'[4]5'!I6+'[4]6'!I6</f>
        <v>3</v>
      </c>
      <c r="K6" s="242">
        <f>'[4]4'!J6+'[4]5'!J6+'[4]6'!J6</f>
        <v>3</v>
      </c>
      <c r="L6" s="242">
        <f>'[4]4'!K6+'[4]5'!K6+'[4]6'!K6</f>
        <v>0</v>
      </c>
      <c r="M6" s="242">
        <f>'[4]4'!L6+'[4]5'!L6+'[4]6'!L6</f>
        <v>0</v>
      </c>
      <c r="N6" s="242">
        <f>'[4]4'!M6+'[4]5'!M6+'[4]6'!M6</f>
        <v>3</v>
      </c>
      <c r="O6" s="243">
        <f>($B6+$C6)/$N6</f>
        <v>1</v>
      </c>
      <c r="P6" s="244"/>
      <c r="Q6" s="245"/>
      <c r="R6" s="335"/>
      <c r="S6" s="246"/>
    </row>
    <row r="7" spans="1:19" ht="17.25" hidden="1" customHeight="1">
      <c r="A7" s="247" t="s">
        <v>188</v>
      </c>
      <c r="B7" s="238">
        <f>'[4]4'!B7+'[4]5'!B7+'[4]6'!B7</f>
        <v>7</v>
      </c>
      <c r="C7" s="239">
        <f>'[4]4'!C7+'[4]5'!C7+'[4]6'!C7</f>
        <v>1</v>
      </c>
      <c r="D7" s="239">
        <f>'[4]4'!D7+'[4]5'!D7+'[4]6'!D7</f>
        <v>0</v>
      </c>
      <c r="E7" s="239">
        <f>'[4]4'!E7+'[4]5'!E7+'[4]6'!E7</f>
        <v>8</v>
      </c>
      <c r="F7" s="240">
        <f>'[4]4'!F7+'[4]5'!F7+'[4]6'!F7</f>
        <v>0</v>
      </c>
      <c r="G7" s="240">
        <f>'[4]4'!G7+'[4]5'!G7+'[4]6'!G7</f>
        <v>412289</v>
      </c>
      <c r="H7" s="241">
        <f t="shared" ref="H7:H70" si="0">G7-F7</f>
        <v>412289</v>
      </c>
      <c r="I7" s="238">
        <f>'[4]4'!H7+'[4]5'!H7+'[4]6'!H7</f>
        <v>0</v>
      </c>
      <c r="J7" s="242">
        <f>'[4]4'!I7+'[4]5'!I7+'[4]6'!I7</f>
        <v>9</v>
      </c>
      <c r="K7" s="242">
        <f>'[4]4'!J7+'[4]5'!J7+'[4]6'!J7</f>
        <v>12</v>
      </c>
      <c r="L7" s="242">
        <f>'[4]4'!K7+'[4]5'!K7+'[4]6'!K7</f>
        <v>1</v>
      </c>
      <c r="M7" s="242">
        <f>'[4]4'!L7+'[4]5'!L7+'[4]6'!L7</f>
        <v>0</v>
      </c>
      <c r="N7" s="242">
        <f>'[4]4'!M7+'[4]5'!M7+'[4]6'!M7</f>
        <v>11</v>
      </c>
      <c r="O7" s="243">
        <f t="shared" ref="O7:O17" si="1">($B7+$C7)/$N7</f>
        <v>0.72727272727272729</v>
      </c>
      <c r="P7" s="244"/>
      <c r="Q7" s="245"/>
      <c r="R7" s="335"/>
      <c r="S7" s="246"/>
    </row>
    <row r="8" spans="1:19" ht="17.25" hidden="1" customHeight="1">
      <c r="A8" s="237" t="s">
        <v>189</v>
      </c>
      <c r="B8" s="238">
        <f>'[4]4'!B8+'[4]5'!B8+'[4]6'!B8</f>
        <v>2</v>
      </c>
      <c r="C8" s="239">
        <f>'[4]4'!C8+'[4]5'!C8+'[4]6'!C8</f>
        <v>1</v>
      </c>
      <c r="D8" s="239">
        <f>'[4]4'!D8+'[4]5'!D8+'[4]6'!D8</f>
        <v>0</v>
      </c>
      <c r="E8" s="239">
        <f>'[4]4'!E8+'[4]5'!E8+'[4]6'!E8</f>
        <v>3</v>
      </c>
      <c r="F8" s="240">
        <f>'[4]4'!F8+'[4]5'!F8+'[4]6'!F8</f>
        <v>0</v>
      </c>
      <c r="G8" s="240">
        <f>'[4]4'!G8+'[4]5'!G8+'[4]6'!G8</f>
        <v>175498</v>
      </c>
      <c r="H8" s="241">
        <f t="shared" si="0"/>
        <v>175498</v>
      </c>
      <c r="I8" s="238">
        <f>'[4]4'!H8+'[4]5'!H8+'[4]6'!H8</f>
        <v>0</v>
      </c>
      <c r="J8" s="242">
        <f>'[4]4'!I8+'[4]5'!I8+'[4]6'!I8</f>
        <v>3</v>
      </c>
      <c r="K8" s="242">
        <f>'[4]4'!J8+'[4]5'!J8+'[4]6'!J8</f>
        <v>3</v>
      </c>
      <c r="L8" s="242">
        <f>'[4]4'!K8+'[4]5'!K8+'[4]6'!K8</f>
        <v>0</v>
      </c>
      <c r="M8" s="242">
        <f>'[4]4'!L8+'[4]5'!L8+'[4]6'!L8</f>
        <v>0</v>
      </c>
      <c r="N8" s="242">
        <f>'[4]4'!M8+'[4]5'!M8+'[4]6'!M8</f>
        <v>3</v>
      </c>
      <c r="O8" s="243">
        <f t="shared" si="1"/>
        <v>1</v>
      </c>
      <c r="P8" s="244"/>
      <c r="Q8" s="245"/>
      <c r="R8" s="335"/>
      <c r="S8" s="246"/>
    </row>
    <row r="9" spans="1:19" ht="17.25" hidden="1" customHeight="1">
      <c r="A9" s="237" t="s">
        <v>190</v>
      </c>
      <c r="B9" s="238">
        <f>'[4]4'!B9+'[4]5'!B9+'[4]6'!B9</f>
        <v>0</v>
      </c>
      <c r="C9" s="239">
        <f>'[4]4'!C9+'[4]5'!C9+'[4]6'!C9</f>
        <v>2</v>
      </c>
      <c r="D9" s="239">
        <f>'[4]4'!D9+'[4]5'!D9+'[4]6'!D9</f>
        <v>0</v>
      </c>
      <c r="E9" s="239">
        <f>'[4]4'!E9+'[4]5'!E9+'[4]6'!E9</f>
        <v>2</v>
      </c>
      <c r="F9" s="240">
        <f>'[4]4'!F9+'[4]5'!F9+'[4]6'!F9</f>
        <v>0</v>
      </c>
      <c r="G9" s="240">
        <f>'[4]4'!G9+'[4]5'!G9+'[4]6'!G9</f>
        <v>10245</v>
      </c>
      <c r="H9" s="241">
        <f t="shared" si="0"/>
        <v>10245</v>
      </c>
      <c r="I9" s="238">
        <f>'[4]4'!H9+'[4]5'!H9+'[4]6'!H9</f>
        <v>0</v>
      </c>
      <c r="J9" s="242">
        <f>'[4]4'!I9+'[4]5'!I9+'[4]6'!I9</f>
        <v>2</v>
      </c>
      <c r="K9" s="242">
        <f>'[4]4'!J9+'[4]5'!J9+'[4]6'!J9</f>
        <v>2</v>
      </c>
      <c r="L9" s="242">
        <f>'[4]4'!K9+'[4]5'!K9+'[4]6'!K9</f>
        <v>0</v>
      </c>
      <c r="M9" s="242">
        <f>'[4]4'!L9+'[4]5'!L9+'[4]6'!L9</f>
        <v>0</v>
      </c>
      <c r="N9" s="242">
        <f>'[4]4'!M9+'[4]5'!M9+'[4]6'!M9</f>
        <v>2</v>
      </c>
      <c r="O9" s="243">
        <f t="shared" si="1"/>
        <v>1</v>
      </c>
      <c r="P9" s="244"/>
      <c r="Q9" s="245"/>
      <c r="R9" s="335"/>
      <c r="S9" s="246"/>
    </row>
    <row r="10" spans="1:19" ht="17.25" hidden="1" customHeight="1">
      <c r="A10" s="237" t="s">
        <v>191</v>
      </c>
      <c r="B10" s="238">
        <f>'[4]4'!B10+'[4]5'!B10+'[4]6'!B10</f>
        <v>0</v>
      </c>
      <c r="C10" s="239">
        <f>'[4]4'!C10+'[4]5'!C10+'[4]6'!C10</f>
        <v>1</v>
      </c>
      <c r="D10" s="239">
        <f>'[4]4'!D10+'[4]5'!D10+'[4]6'!D10</f>
        <v>0</v>
      </c>
      <c r="E10" s="239">
        <f>'[4]4'!E10+'[4]5'!E10+'[4]6'!E10</f>
        <v>1</v>
      </c>
      <c r="F10" s="240">
        <f>'[4]4'!F10+'[4]5'!F10+'[4]6'!F10</f>
        <v>0</v>
      </c>
      <c r="G10" s="240">
        <f>'[4]4'!G10+'[4]5'!G10+'[4]6'!G10</f>
        <v>6013</v>
      </c>
      <c r="H10" s="241">
        <f t="shared" si="0"/>
        <v>6013</v>
      </c>
      <c r="I10" s="238">
        <f>'[4]4'!H10+'[4]5'!H10+'[4]6'!H10</f>
        <v>0</v>
      </c>
      <c r="J10" s="242">
        <f>'[4]4'!I10+'[4]5'!I10+'[4]6'!I10</f>
        <v>1</v>
      </c>
      <c r="K10" s="242">
        <f>'[4]4'!J10+'[4]5'!J10+'[4]6'!J10</f>
        <v>1</v>
      </c>
      <c r="L10" s="242">
        <f>'[4]4'!K10+'[4]5'!K10+'[4]6'!K10</f>
        <v>0</v>
      </c>
      <c r="M10" s="242">
        <f>'[4]4'!L10+'[4]5'!L10+'[4]6'!L10</f>
        <v>0</v>
      </c>
      <c r="N10" s="242">
        <f>'[4]4'!M10+'[4]5'!M10+'[4]6'!M10</f>
        <v>1</v>
      </c>
      <c r="O10" s="243">
        <f t="shared" si="1"/>
        <v>1</v>
      </c>
      <c r="P10" s="244"/>
      <c r="Q10" s="245"/>
      <c r="R10" s="335"/>
      <c r="S10" s="246"/>
    </row>
    <row r="11" spans="1:19" ht="17.25" hidden="1" customHeight="1">
      <c r="A11" s="247" t="s">
        <v>192</v>
      </c>
      <c r="B11" s="238">
        <f>'[4]4'!B11+'[4]5'!B11+'[4]6'!B11</f>
        <v>11</v>
      </c>
      <c r="C11" s="239">
        <f>'[4]4'!C11+'[4]5'!C11+'[4]6'!C11</f>
        <v>13</v>
      </c>
      <c r="D11" s="239">
        <f>'[4]4'!D11+'[4]5'!D11+'[4]6'!D11</f>
        <v>4</v>
      </c>
      <c r="E11" s="239">
        <f>'[4]4'!E11+'[4]5'!E11+'[4]6'!E11</f>
        <v>28</v>
      </c>
      <c r="F11" s="240">
        <f>'[4]4'!F11+'[4]5'!F11+'[4]6'!F11</f>
        <v>4276</v>
      </c>
      <c r="G11" s="240">
        <f>'[4]4'!G11+'[4]5'!G11+'[4]6'!G11</f>
        <v>421633</v>
      </c>
      <c r="H11" s="241">
        <f t="shared" si="0"/>
        <v>417357</v>
      </c>
      <c r="I11" s="238">
        <f>'[4]4'!H11+'[4]5'!H11+'[4]6'!H11</f>
        <v>1</v>
      </c>
      <c r="J11" s="242">
        <f>'[4]4'!I11+'[4]5'!I11+'[4]6'!I11</f>
        <v>26</v>
      </c>
      <c r="K11" s="242">
        <f>'[4]4'!J11+'[4]5'!J11+'[4]6'!J11</f>
        <v>28</v>
      </c>
      <c r="L11" s="242">
        <f>'[4]4'!K11+'[4]5'!K11+'[4]6'!K11</f>
        <v>5</v>
      </c>
      <c r="M11" s="242">
        <f>'[4]4'!L11+'[4]5'!L11+'[4]6'!L11</f>
        <v>0</v>
      </c>
      <c r="N11" s="242">
        <f>'[4]4'!M11+'[4]5'!M11+'[4]6'!M11</f>
        <v>23</v>
      </c>
      <c r="O11" s="243">
        <f t="shared" si="1"/>
        <v>1.0434782608695652</v>
      </c>
      <c r="P11" s="244"/>
      <c r="Q11" s="245"/>
      <c r="R11" s="335"/>
      <c r="S11" s="246"/>
    </row>
    <row r="12" spans="1:19" ht="17.25" hidden="1" customHeight="1">
      <c r="A12" s="247" t="s">
        <v>193</v>
      </c>
      <c r="B12" s="238">
        <f>'[4]4'!B12+'[4]5'!B12+'[4]6'!B12</f>
        <v>12</v>
      </c>
      <c r="C12" s="239">
        <f>'[4]4'!C12+'[4]5'!C12+'[4]6'!C12</f>
        <v>1</v>
      </c>
      <c r="D12" s="239">
        <f>'[4]4'!D12+'[4]5'!D12+'[4]6'!D12</f>
        <v>0</v>
      </c>
      <c r="E12" s="239">
        <f>'[4]4'!E12+'[4]5'!E12+'[4]6'!E12</f>
        <v>13</v>
      </c>
      <c r="F12" s="240">
        <f>'[4]4'!F12+'[4]5'!F12+'[4]6'!F12</f>
        <v>0</v>
      </c>
      <c r="G12" s="240">
        <f>'[4]4'!G12+'[4]5'!G12+'[4]6'!G12</f>
        <v>657711</v>
      </c>
      <c r="H12" s="241">
        <f t="shared" si="0"/>
        <v>657711</v>
      </c>
      <c r="I12" s="238">
        <f>'[4]4'!H12+'[4]5'!H12+'[4]6'!H12</f>
        <v>0</v>
      </c>
      <c r="J12" s="242">
        <f>'[4]4'!I12+'[4]5'!I12+'[4]6'!I12</f>
        <v>13</v>
      </c>
      <c r="K12" s="242">
        <f>'[4]4'!J12+'[4]5'!J12+'[4]6'!J12</f>
        <v>17</v>
      </c>
      <c r="L12" s="242">
        <f>'[4]4'!K12+'[4]5'!K12+'[4]6'!K12</f>
        <v>0</v>
      </c>
      <c r="M12" s="242">
        <f>'[4]4'!L12+'[4]5'!L12+'[4]6'!L12</f>
        <v>1</v>
      </c>
      <c r="N12" s="242">
        <f>'[4]4'!M12+'[4]5'!M12+'[4]6'!M12</f>
        <v>16</v>
      </c>
      <c r="O12" s="243">
        <f t="shared" si="1"/>
        <v>0.8125</v>
      </c>
      <c r="P12" s="244"/>
      <c r="Q12" s="245"/>
      <c r="R12" s="335"/>
      <c r="S12" s="246"/>
    </row>
    <row r="13" spans="1:19" ht="17.25" hidden="1" customHeight="1">
      <c r="A13" s="247" t="s">
        <v>194</v>
      </c>
      <c r="B13" s="238">
        <f>'[4]4'!B13+'[4]5'!B13+'[4]6'!B13</f>
        <v>6</v>
      </c>
      <c r="C13" s="239">
        <f>'[4]4'!C13+'[4]5'!C13+'[4]6'!C13</f>
        <v>2</v>
      </c>
      <c r="D13" s="239">
        <f>'[4]4'!D13+'[4]5'!D13+'[4]6'!D13</f>
        <v>0</v>
      </c>
      <c r="E13" s="239">
        <f>'[4]4'!E13+'[4]5'!E13+'[4]6'!E13</f>
        <v>8</v>
      </c>
      <c r="F13" s="240">
        <f>'[4]4'!F13+'[4]5'!F13+'[4]6'!F13</f>
        <v>0</v>
      </c>
      <c r="G13" s="240">
        <f>'[4]4'!G13+'[4]5'!G13+'[4]6'!G13</f>
        <v>243550</v>
      </c>
      <c r="H13" s="241">
        <f t="shared" si="0"/>
        <v>243550</v>
      </c>
      <c r="I13" s="238">
        <f>'[4]4'!H13+'[4]5'!H13+'[4]6'!H13</f>
        <v>0</v>
      </c>
      <c r="J13" s="242">
        <f>'[4]4'!I13+'[4]5'!I13+'[4]6'!I13</f>
        <v>8</v>
      </c>
      <c r="K13" s="242">
        <f>'[4]4'!J13+'[4]5'!J13+'[4]6'!J13</f>
        <v>9</v>
      </c>
      <c r="L13" s="242">
        <f>'[4]4'!K13+'[4]5'!K13+'[4]6'!K13</f>
        <v>0</v>
      </c>
      <c r="M13" s="242">
        <f>'[4]4'!L13+'[4]5'!L13+'[4]6'!L13</f>
        <v>0</v>
      </c>
      <c r="N13" s="242">
        <f>'[4]4'!M13+'[4]5'!M13+'[4]6'!M13</f>
        <v>9</v>
      </c>
      <c r="O13" s="243">
        <f t="shared" si="1"/>
        <v>0.88888888888888884</v>
      </c>
      <c r="P13" s="244"/>
      <c r="Q13" s="245"/>
      <c r="R13" s="335"/>
      <c r="S13" s="246"/>
    </row>
    <row r="14" spans="1:19" ht="17.25" hidden="1" customHeight="1">
      <c r="A14" s="247" t="s">
        <v>195</v>
      </c>
      <c r="B14" s="238">
        <f>'[4]4'!B14+'[4]5'!B14+'[4]6'!B14</f>
        <v>2</v>
      </c>
      <c r="C14" s="239">
        <f>'[4]4'!C14+'[4]5'!C14+'[4]6'!C14</f>
        <v>0</v>
      </c>
      <c r="D14" s="239">
        <f>'[4]4'!D14+'[4]5'!D14+'[4]6'!D14</f>
        <v>0</v>
      </c>
      <c r="E14" s="239">
        <f>'[4]4'!E14+'[4]5'!E14+'[4]6'!E14</f>
        <v>2</v>
      </c>
      <c r="F14" s="240">
        <f>'[4]4'!F14+'[4]5'!F14+'[4]6'!F14</f>
        <v>0</v>
      </c>
      <c r="G14" s="240">
        <f>'[4]4'!G14+'[4]5'!G14+'[4]6'!G14</f>
        <v>65441</v>
      </c>
      <c r="H14" s="241">
        <f t="shared" si="0"/>
        <v>65441</v>
      </c>
      <c r="I14" s="238">
        <f>'[4]4'!H14+'[4]5'!H14+'[4]6'!H14</f>
        <v>0</v>
      </c>
      <c r="J14" s="242">
        <f>'[4]4'!I14+'[4]5'!I14+'[4]6'!I14</f>
        <v>2</v>
      </c>
      <c r="K14" s="242">
        <f>'[4]4'!J14+'[4]5'!J14+'[4]6'!J14</f>
        <v>2</v>
      </c>
      <c r="L14" s="242">
        <f>'[4]4'!K14+'[4]5'!K14+'[4]6'!K14</f>
        <v>0</v>
      </c>
      <c r="M14" s="242">
        <f>'[4]4'!L14+'[4]5'!L14+'[4]6'!L14</f>
        <v>0</v>
      </c>
      <c r="N14" s="242">
        <f>'[4]4'!M14+'[4]5'!M14+'[4]6'!M14</f>
        <v>2</v>
      </c>
      <c r="O14" s="243">
        <f t="shared" si="1"/>
        <v>1</v>
      </c>
      <c r="P14" s="244"/>
      <c r="Q14" s="245"/>
      <c r="R14" s="335"/>
      <c r="S14" s="246"/>
    </row>
    <row r="15" spans="1:19" ht="17.25" hidden="1" customHeight="1">
      <c r="A15" s="247" t="s">
        <v>196</v>
      </c>
      <c r="B15" s="238">
        <f>'[4]4'!B15+'[4]5'!B15+'[4]6'!B15</f>
        <v>1</v>
      </c>
      <c r="C15" s="239">
        <f>'[4]4'!C15+'[4]5'!C15+'[4]6'!C15</f>
        <v>0</v>
      </c>
      <c r="D15" s="239">
        <f>'[4]4'!D15+'[4]5'!D15+'[4]6'!D15</f>
        <v>0</v>
      </c>
      <c r="E15" s="239">
        <f>'[4]4'!E15+'[4]5'!E15+'[4]6'!E15</f>
        <v>1</v>
      </c>
      <c r="F15" s="240">
        <f>'[4]4'!F15+'[4]5'!F15+'[4]6'!F15</f>
        <v>0</v>
      </c>
      <c r="G15" s="240">
        <f>'[4]4'!G15+'[4]5'!G15+'[4]6'!G15</f>
        <v>81454</v>
      </c>
      <c r="H15" s="241">
        <f t="shared" si="0"/>
        <v>81454</v>
      </c>
      <c r="I15" s="238">
        <f>'[4]4'!H15+'[4]5'!H15+'[4]6'!H15</f>
        <v>0</v>
      </c>
      <c r="J15" s="242">
        <f>'[4]4'!I15+'[4]5'!I15+'[4]6'!I15</f>
        <v>1</v>
      </c>
      <c r="K15" s="242">
        <f>'[4]4'!J15+'[4]5'!J15+'[4]6'!J15</f>
        <v>1</v>
      </c>
      <c r="L15" s="242">
        <f>'[4]4'!K15+'[4]5'!K15+'[4]6'!K15</f>
        <v>0</v>
      </c>
      <c r="M15" s="242">
        <f>'[4]4'!L15+'[4]5'!L15+'[4]6'!L15</f>
        <v>0</v>
      </c>
      <c r="N15" s="242">
        <f>'[4]4'!M15+'[4]5'!M15+'[4]6'!M15</f>
        <v>1</v>
      </c>
      <c r="O15" s="243">
        <f t="shared" si="1"/>
        <v>1</v>
      </c>
      <c r="P15" s="244"/>
      <c r="Q15" s="245"/>
      <c r="R15" s="335"/>
      <c r="S15" s="246"/>
    </row>
    <row r="16" spans="1:19" ht="17.25" hidden="1" customHeight="1">
      <c r="A16" s="247" t="s">
        <v>197</v>
      </c>
      <c r="B16" s="238">
        <f>'[4]4'!B16+'[4]5'!B16+'[4]6'!B16</f>
        <v>0</v>
      </c>
      <c r="C16" s="239">
        <f>'[4]4'!C16+'[4]5'!C16+'[4]6'!C16</f>
        <v>1</v>
      </c>
      <c r="D16" s="239">
        <f>'[4]4'!D16+'[4]5'!D16+'[4]6'!D16</f>
        <v>0</v>
      </c>
      <c r="E16" s="239">
        <f>'[4]4'!E16+'[4]5'!E16+'[4]6'!E16</f>
        <v>1</v>
      </c>
      <c r="F16" s="240">
        <f>'[4]4'!F16+'[4]5'!F16+'[4]6'!F16</f>
        <v>0</v>
      </c>
      <c r="G16" s="240">
        <f>'[4]4'!G16+'[4]5'!G16+'[4]6'!G16</f>
        <v>3739</v>
      </c>
      <c r="H16" s="241">
        <f t="shared" si="0"/>
        <v>3739</v>
      </c>
      <c r="I16" s="238">
        <f>'[4]4'!H16+'[4]5'!H16+'[4]6'!H16</f>
        <v>0</v>
      </c>
      <c r="J16" s="242">
        <f>'[4]4'!I16+'[4]5'!I16+'[4]6'!I16</f>
        <v>1</v>
      </c>
      <c r="K16" s="242">
        <f>'[4]4'!J16+'[4]5'!J16+'[4]6'!J16</f>
        <v>1</v>
      </c>
      <c r="L16" s="242">
        <f>'[4]4'!K16+'[4]5'!K16+'[4]6'!K16</f>
        <v>0</v>
      </c>
      <c r="M16" s="242">
        <f>'[4]4'!L16+'[4]5'!L16+'[4]6'!L16</f>
        <v>0</v>
      </c>
      <c r="N16" s="242">
        <f>'[4]4'!M16+'[4]5'!M16+'[4]6'!M16</f>
        <v>1</v>
      </c>
      <c r="O16" s="243">
        <f t="shared" si="1"/>
        <v>1</v>
      </c>
      <c r="P16" s="244"/>
      <c r="Q16" s="245"/>
      <c r="R16" s="335"/>
      <c r="S16" s="246"/>
    </row>
    <row r="17" spans="1:19" ht="17.25" hidden="1" customHeight="1">
      <c r="A17" s="247" t="s">
        <v>198</v>
      </c>
      <c r="B17" s="238">
        <f t="shared" ref="B17:G17" si="2">SUM(B6:B16)</f>
        <v>44</v>
      </c>
      <c r="C17" s="239">
        <f t="shared" si="2"/>
        <v>22</v>
      </c>
      <c r="D17" s="239">
        <f t="shared" si="2"/>
        <v>4</v>
      </c>
      <c r="E17" s="239">
        <f t="shared" si="2"/>
        <v>70</v>
      </c>
      <c r="F17" s="240">
        <f t="shared" si="2"/>
        <v>4276</v>
      </c>
      <c r="G17" s="240">
        <f t="shared" si="2"/>
        <v>2242151</v>
      </c>
      <c r="H17" s="241">
        <f t="shared" si="0"/>
        <v>2237875</v>
      </c>
      <c r="I17" s="238">
        <f t="shared" ref="I17:N17" si="3">SUM(I6:I16)</f>
        <v>1</v>
      </c>
      <c r="J17" s="242">
        <f t="shared" si="3"/>
        <v>69</v>
      </c>
      <c r="K17" s="242">
        <f t="shared" si="3"/>
        <v>79</v>
      </c>
      <c r="L17" s="242">
        <f t="shared" si="3"/>
        <v>6</v>
      </c>
      <c r="M17" s="242">
        <f t="shared" si="3"/>
        <v>1</v>
      </c>
      <c r="N17" s="242">
        <f t="shared" si="3"/>
        <v>72</v>
      </c>
      <c r="O17" s="243">
        <f t="shared" si="1"/>
        <v>0.91666666666666663</v>
      </c>
      <c r="P17" s="248"/>
      <c r="Q17" s="249"/>
      <c r="R17" s="336"/>
      <c r="S17" s="250">
        <f>SUM(S6:S16)</f>
        <v>0</v>
      </c>
    </row>
    <row r="18" spans="1:19" ht="17.25" hidden="1" customHeight="1">
      <c r="A18" s="247" t="s">
        <v>199</v>
      </c>
      <c r="B18" s="238">
        <f>'[4]4'!B18+'[4]5'!B18+'[4]6'!B18</f>
        <v>1</v>
      </c>
      <c r="C18" s="239">
        <f>'[4]4'!C18+'[4]5'!C18+'[4]6'!C18</f>
        <v>1</v>
      </c>
      <c r="D18" s="239">
        <f>'[4]4'!D18+'[4]5'!D18+'[4]6'!D18</f>
        <v>0</v>
      </c>
      <c r="E18" s="239">
        <f>'[4]4'!E18+'[4]5'!E18+'[4]6'!E18</f>
        <v>2</v>
      </c>
      <c r="F18" s="240">
        <f>'[4]4'!F18+'[4]5'!F18+'[4]6'!F18</f>
        <v>0</v>
      </c>
      <c r="G18" s="240">
        <f>'[4]4'!G18+'[4]5'!G18+'[4]6'!G18</f>
        <v>46034</v>
      </c>
      <c r="H18" s="241">
        <f t="shared" si="0"/>
        <v>46034</v>
      </c>
      <c r="I18" s="238">
        <f>'[4]4'!H18+'[4]5'!H18+'[4]6'!H18</f>
        <v>0</v>
      </c>
      <c r="J18" s="242">
        <f>'[4]4'!I18+'[4]5'!I18+'[4]6'!I18</f>
        <v>2</v>
      </c>
      <c r="K18" s="242">
        <f>'[4]4'!J18+'[4]5'!J18+'[4]6'!J18</f>
        <v>2</v>
      </c>
      <c r="L18" s="242">
        <f>'[4]4'!K18+'[4]5'!K18+'[4]6'!K18</f>
        <v>0</v>
      </c>
      <c r="M18" s="242">
        <f>'[4]4'!L18+'[4]5'!L18+'[4]6'!L18</f>
        <v>0</v>
      </c>
      <c r="N18" s="242">
        <f>'[4]4'!M18+'[4]5'!M18+'[4]6'!M18</f>
        <v>2</v>
      </c>
      <c r="O18" s="243">
        <f>($B18+$C18)/$N18</f>
        <v>1</v>
      </c>
      <c r="P18" s="244"/>
      <c r="Q18" s="245"/>
      <c r="R18" s="335"/>
      <c r="S18" s="246"/>
    </row>
    <row r="19" spans="1:19" ht="17.25" hidden="1" customHeight="1">
      <c r="A19" s="247" t="s">
        <v>200</v>
      </c>
      <c r="B19" s="238">
        <f>'[4]4'!B19+'[4]5'!B19+'[4]6'!B19</f>
        <v>8</v>
      </c>
      <c r="C19" s="239">
        <f>'[4]4'!C19+'[4]5'!C19+'[4]6'!C19</f>
        <v>1</v>
      </c>
      <c r="D19" s="239">
        <f>'[4]4'!D19+'[4]5'!D19+'[4]6'!D19</f>
        <v>1</v>
      </c>
      <c r="E19" s="239">
        <f>'[4]4'!E19+'[4]5'!E19+'[4]6'!E19</f>
        <v>10</v>
      </c>
      <c r="F19" s="240">
        <f>'[4]4'!F19+'[4]5'!F19+'[4]6'!F19</f>
        <v>1019</v>
      </c>
      <c r="G19" s="240">
        <f>'[4]4'!G19+'[4]5'!G19+'[4]6'!G19</f>
        <v>524723</v>
      </c>
      <c r="H19" s="241">
        <f t="shared" si="0"/>
        <v>523704</v>
      </c>
      <c r="I19" s="238">
        <f>'[4]4'!H19+'[4]5'!H19+'[4]6'!H19</f>
        <v>2</v>
      </c>
      <c r="J19" s="242">
        <f>'[4]4'!I19+'[4]5'!I19+'[4]6'!I19</f>
        <v>8</v>
      </c>
      <c r="K19" s="242">
        <f>'[4]4'!J19+'[4]5'!J19+'[4]6'!J19</f>
        <v>8</v>
      </c>
      <c r="L19" s="242">
        <f>'[4]4'!K19+'[4]5'!K19+'[4]6'!K19</f>
        <v>0</v>
      </c>
      <c r="M19" s="242">
        <f>'[4]4'!L19+'[4]5'!L19+'[4]6'!L19</f>
        <v>0</v>
      </c>
      <c r="N19" s="242">
        <f>'[4]4'!M19+'[4]5'!M19+'[4]6'!M19</f>
        <v>8</v>
      </c>
      <c r="O19" s="243">
        <f t="shared" ref="O19:O30" si="4">($B19+$C19)/$N19</f>
        <v>1.125</v>
      </c>
      <c r="P19" s="244"/>
      <c r="Q19" s="245"/>
      <c r="R19" s="335"/>
      <c r="S19" s="246"/>
    </row>
    <row r="20" spans="1:19" ht="17.25" hidden="1" customHeight="1">
      <c r="A20" s="247" t="s">
        <v>201</v>
      </c>
      <c r="B20" s="238">
        <f>'[4]4'!B20+'[4]5'!B20+'[4]6'!B20</f>
        <v>4</v>
      </c>
      <c r="C20" s="239">
        <f>'[4]4'!C20+'[4]5'!C20+'[4]6'!C20</f>
        <v>0</v>
      </c>
      <c r="D20" s="239">
        <f>'[4]4'!D20+'[4]5'!D20+'[4]6'!D20</f>
        <v>0</v>
      </c>
      <c r="E20" s="239">
        <f>'[4]4'!E20+'[4]5'!E20+'[4]6'!E20</f>
        <v>4</v>
      </c>
      <c r="F20" s="240">
        <f>'[4]4'!F20+'[4]5'!F20+'[4]6'!F20</f>
        <v>0</v>
      </c>
      <c r="G20" s="240">
        <f>'[4]4'!G20+'[4]5'!G20+'[4]6'!G20</f>
        <v>82111</v>
      </c>
      <c r="H20" s="241">
        <f t="shared" si="0"/>
        <v>82111</v>
      </c>
      <c r="I20" s="238">
        <f>'[4]4'!H20+'[4]5'!H20+'[4]6'!H20</f>
        <v>1</v>
      </c>
      <c r="J20" s="242">
        <f>'[4]4'!I20+'[4]5'!I20+'[4]6'!I20</f>
        <v>3</v>
      </c>
      <c r="K20" s="242">
        <f>'[4]4'!J20+'[4]5'!J20+'[4]6'!J20</f>
        <v>3</v>
      </c>
      <c r="L20" s="242">
        <f>'[4]4'!K20+'[4]5'!K20+'[4]6'!K20</f>
        <v>0</v>
      </c>
      <c r="M20" s="242">
        <f>'[4]4'!L20+'[4]5'!L20+'[4]6'!L20</f>
        <v>0</v>
      </c>
      <c r="N20" s="242">
        <f>'[4]4'!M20+'[4]5'!M20+'[4]6'!M20</f>
        <v>3</v>
      </c>
      <c r="O20" s="243">
        <f t="shared" si="4"/>
        <v>1.3333333333333333</v>
      </c>
      <c r="P20" s="244"/>
      <c r="Q20" s="245"/>
      <c r="R20" s="335"/>
      <c r="S20" s="246"/>
    </row>
    <row r="21" spans="1:19" ht="17.25" hidden="1" customHeight="1">
      <c r="A21" s="237" t="s">
        <v>202</v>
      </c>
      <c r="B21" s="238">
        <f>'[4]4'!B21+'[4]5'!B21+'[4]6'!B21</f>
        <v>1</v>
      </c>
      <c r="C21" s="239">
        <f>'[4]4'!C21+'[4]5'!C21+'[4]6'!C21</f>
        <v>1</v>
      </c>
      <c r="D21" s="239">
        <f>'[4]4'!D21+'[4]5'!D21+'[4]6'!D21</f>
        <v>0</v>
      </c>
      <c r="E21" s="239">
        <f>'[4]4'!E21+'[4]5'!E21+'[4]6'!E21</f>
        <v>2</v>
      </c>
      <c r="F21" s="240">
        <f>'[4]4'!F21+'[4]5'!F21+'[4]6'!F21</f>
        <v>0</v>
      </c>
      <c r="G21" s="240">
        <f>'[4]4'!G21+'[4]5'!G21+'[4]6'!G21</f>
        <v>70192</v>
      </c>
      <c r="H21" s="241">
        <f t="shared" si="0"/>
        <v>70192</v>
      </c>
      <c r="I21" s="238">
        <f>'[4]4'!H21+'[4]5'!H21+'[4]6'!H21</f>
        <v>0</v>
      </c>
      <c r="J21" s="242">
        <f>'[4]4'!I21+'[4]5'!I21+'[4]6'!I21</f>
        <v>2</v>
      </c>
      <c r="K21" s="242">
        <f>'[4]4'!J21+'[4]5'!J21+'[4]6'!J21</f>
        <v>2</v>
      </c>
      <c r="L21" s="242">
        <f>'[4]4'!K21+'[4]5'!K21+'[4]6'!K21</f>
        <v>0</v>
      </c>
      <c r="M21" s="242">
        <f>'[4]4'!L21+'[4]5'!L21+'[4]6'!L21</f>
        <v>0</v>
      </c>
      <c r="N21" s="242">
        <f>'[4]4'!M21+'[4]5'!M21+'[4]6'!M21</f>
        <v>2</v>
      </c>
      <c r="O21" s="243">
        <f t="shared" si="4"/>
        <v>1</v>
      </c>
      <c r="P21" s="244"/>
      <c r="Q21" s="245"/>
      <c r="R21" s="335"/>
      <c r="S21" s="246"/>
    </row>
    <row r="22" spans="1:19" ht="17.25" hidden="1" customHeight="1">
      <c r="A22" s="247" t="s">
        <v>203</v>
      </c>
      <c r="B22" s="238">
        <f>'[4]4'!B22+'[4]5'!B22+'[4]6'!B22</f>
        <v>6</v>
      </c>
      <c r="C22" s="239">
        <f>'[4]4'!C22+'[4]5'!C22+'[4]6'!C22</f>
        <v>0</v>
      </c>
      <c r="D22" s="239">
        <f>'[4]4'!D22+'[4]5'!D22+'[4]6'!D22</f>
        <v>0</v>
      </c>
      <c r="E22" s="239">
        <f>'[4]4'!E22+'[4]5'!E22+'[4]6'!E22</f>
        <v>6</v>
      </c>
      <c r="F22" s="240">
        <f>'[4]4'!F22+'[4]5'!F22+'[4]6'!F22</f>
        <v>0</v>
      </c>
      <c r="G22" s="240">
        <f>'[4]4'!G22+'[4]5'!G22+'[4]6'!G22</f>
        <v>408358</v>
      </c>
      <c r="H22" s="241">
        <f t="shared" si="0"/>
        <v>408358</v>
      </c>
      <c r="I22" s="238">
        <f>'[4]4'!H22+'[4]5'!H22+'[4]6'!H22</f>
        <v>2</v>
      </c>
      <c r="J22" s="242">
        <f>'[4]4'!I22+'[4]5'!I22+'[4]6'!I22</f>
        <v>4</v>
      </c>
      <c r="K22" s="242">
        <f>'[4]4'!J22+'[4]5'!J22+'[4]6'!J22</f>
        <v>6</v>
      </c>
      <c r="L22" s="242">
        <f>'[4]4'!K22+'[4]5'!K22+'[4]6'!K22</f>
        <v>1</v>
      </c>
      <c r="M22" s="242">
        <f>'[4]4'!L22+'[4]5'!L22+'[4]6'!L22</f>
        <v>0</v>
      </c>
      <c r="N22" s="242">
        <f>'[4]4'!M22+'[4]5'!M22+'[4]6'!M22</f>
        <v>5</v>
      </c>
      <c r="O22" s="243">
        <f t="shared" si="4"/>
        <v>1.2</v>
      </c>
      <c r="P22" s="244"/>
      <c r="Q22" s="245"/>
      <c r="R22" s="335"/>
      <c r="S22" s="246"/>
    </row>
    <row r="23" spans="1:19" ht="17.25" hidden="1" customHeight="1">
      <c r="A23" s="247" t="s">
        <v>204</v>
      </c>
      <c r="B23" s="238">
        <f>'[4]4'!B23+'[4]5'!B23+'[4]6'!B23</f>
        <v>3</v>
      </c>
      <c r="C23" s="239">
        <f>'[4]4'!C23+'[4]5'!C23+'[4]6'!C23</f>
        <v>2</v>
      </c>
      <c r="D23" s="239">
        <f>'[4]4'!D23+'[4]5'!D23+'[4]6'!D23</f>
        <v>0</v>
      </c>
      <c r="E23" s="239">
        <f>'[4]4'!E23+'[4]5'!E23+'[4]6'!E23</f>
        <v>5</v>
      </c>
      <c r="F23" s="240">
        <f>'[4]4'!F23+'[4]5'!F23+'[4]6'!F23</f>
        <v>0</v>
      </c>
      <c r="G23" s="240">
        <f>'[4]4'!G23+'[4]5'!G23+'[4]6'!G23</f>
        <v>151397</v>
      </c>
      <c r="H23" s="241">
        <f t="shared" si="0"/>
        <v>151397</v>
      </c>
      <c r="I23" s="238">
        <f>'[4]4'!H23+'[4]5'!H23+'[4]6'!H23</f>
        <v>1</v>
      </c>
      <c r="J23" s="242">
        <f>'[4]4'!I23+'[4]5'!I23+'[4]6'!I23</f>
        <v>4</v>
      </c>
      <c r="K23" s="242">
        <f>'[4]4'!J23+'[4]5'!J23+'[4]6'!J23</f>
        <v>4</v>
      </c>
      <c r="L23" s="242">
        <f>'[4]4'!K23+'[4]5'!K23+'[4]6'!K23</f>
        <v>0</v>
      </c>
      <c r="M23" s="242">
        <f>'[4]4'!L23+'[4]5'!L23+'[4]6'!L23</f>
        <v>0</v>
      </c>
      <c r="N23" s="242">
        <f>'[4]4'!M23+'[4]5'!M23+'[4]6'!M23</f>
        <v>4</v>
      </c>
      <c r="O23" s="243">
        <f t="shared" si="4"/>
        <v>1.25</v>
      </c>
      <c r="P23" s="244"/>
      <c r="Q23" s="245"/>
      <c r="R23" s="335"/>
      <c r="S23" s="246"/>
    </row>
    <row r="24" spans="1:19" ht="17.25" hidden="1" customHeight="1">
      <c r="A24" s="247" t="s">
        <v>205</v>
      </c>
      <c r="B24" s="238">
        <f>'[4]4'!B24+'[4]5'!B24+'[4]6'!B24</f>
        <v>2</v>
      </c>
      <c r="C24" s="239">
        <f>'[4]4'!C24+'[4]5'!C24+'[4]6'!C24</f>
        <v>2</v>
      </c>
      <c r="D24" s="239">
        <f>'[4]4'!D24+'[4]5'!D24+'[4]6'!D24</f>
        <v>1</v>
      </c>
      <c r="E24" s="239">
        <f>'[4]4'!E24+'[4]5'!E24+'[4]6'!E24</f>
        <v>5</v>
      </c>
      <c r="F24" s="240">
        <f>'[4]4'!F24+'[4]5'!F24+'[4]6'!F24</f>
        <v>1138</v>
      </c>
      <c r="G24" s="240">
        <f>'[4]4'!G24+'[4]5'!G24+'[4]6'!G24</f>
        <v>80617</v>
      </c>
      <c r="H24" s="241">
        <f t="shared" si="0"/>
        <v>79479</v>
      </c>
      <c r="I24" s="238">
        <f>'[4]4'!H24+'[4]5'!H24+'[4]6'!H24</f>
        <v>0</v>
      </c>
      <c r="J24" s="242">
        <f>'[4]4'!I24+'[4]5'!I24+'[4]6'!I24</f>
        <v>5</v>
      </c>
      <c r="K24" s="242">
        <f>'[4]4'!J24+'[4]5'!J24+'[4]6'!J24</f>
        <v>7</v>
      </c>
      <c r="L24" s="242">
        <f>'[4]4'!K24+'[4]5'!K24+'[4]6'!K24</f>
        <v>1</v>
      </c>
      <c r="M24" s="242">
        <f>'[4]4'!L24+'[4]5'!L24+'[4]6'!L24</f>
        <v>0</v>
      </c>
      <c r="N24" s="242">
        <f>'[4]4'!M24+'[4]5'!M24+'[4]6'!M24</f>
        <v>6</v>
      </c>
      <c r="O24" s="243">
        <f t="shared" si="4"/>
        <v>0.66666666666666663</v>
      </c>
      <c r="P24" s="244"/>
      <c r="Q24" s="245"/>
      <c r="R24" s="335"/>
      <c r="S24" s="246"/>
    </row>
    <row r="25" spans="1:19" ht="17.25" hidden="1" customHeight="1">
      <c r="A25" s="237" t="s">
        <v>206</v>
      </c>
      <c r="B25" s="238">
        <f>'[4]4'!B25+'[4]5'!B25+'[4]6'!B25</f>
        <v>0</v>
      </c>
      <c r="C25" s="239">
        <f>'[4]4'!C25+'[4]5'!C25+'[4]6'!C25</f>
        <v>1</v>
      </c>
      <c r="D25" s="239">
        <f>'[4]4'!D25+'[4]5'!D25+'[4]6'!D25</f>
        <v>0</v>
      </c>
      <c r="E25" s="239">
        <f>'[4]4'!E25+'[4]5'!E25+'[4]6'!E25</f>
        <v>1</v>
      </c>
      <c r="F25" s="240">
        <f>'[4]4'!F25+'[4]5'!F25+'[4]6'!F25</f>
        <v>0</v>
      </c>
      <c r="G25" s="240">
        <f>'[4]4'!G25+'[4]5'!G25+'[4]6'!G25</f>
        <v>3767</v>
      </c>
      <c r="H25" s="241">
        <f t="shared" si="0"/>
        <v>3767</v>
      </c>
      <c r="I25" s="238">
        <f>'[4]4'!H25+'[4]5'!H25+'[4]6'!H25</f>
        <v>0</v>
      </c>
      <c r="J25" s="242">
        <f>'[4]4'!I25+'[4]5'!I25+'[4]6'!I25</f>
        <v>1</v>
      </c>
      <c r="K25" s="242">
        <f>'[4]4'!J25+'[4]5'!J25+'[4]6'!J25</f>
        <v>1</v>
      </c>
      <c r="L25" s="242">
        <f>'[4]4'!K25+'[4]5'!K25+'[4]6'!K25</f>
        <v>0</v>
      </c>
      <c r="M25" s="242">
        <f>'[4]4'!L25+'[4]5'!L25+'[4]6'!L25</f>
        <v>0</v>
      </c>
      <c r="N25" s="242">
        <f>'[4]4'!M25+'[4]5'!M25+'[4]6'!M25</f>
        <v>1</v>
      </c>
      <c r="O25" s="243">
        <f t="shared" si="4"/>
        <v>1</v>
      </c>
      <c r="P25" s="244"/>
      <c r="Q25" s="245"/>
      <c r="R25" s="335"/>
      <c r="S25" s="246"/>
    </row>
    <row r="26" spans="1:19" ht="17.25" hidden="1" customHeight="1">
      <c r="A26" s="237" t="s">
        <v>207</v>
      </c>
      <c r="B26" s="238">
        <f>'[4]4'!B26+'[4]5'!B26+'[4]6'!B26</f>
        <v>0</v>
      </c>
      <c r="C26" s="239">
        <f>'[4]4'!C26+'[4]5'!C26+'[4]6'!C26</f>
        <v>1</v>
      </c>
      <c r="D26" s="239">
        <f>'[4]4'!D26+'[4]5'!D26+'[4]6'!D26</f>
        <v>0</v>
      </c>
      <c r="E26" s="239">
        <f>'[4]4'!E26+'[4]5'!E26+'[4]6'!E26</f>
        <v>1</v>
      </c>
      <c r="F26" s="240">
        <f>'[4]4'!F26+'[4]5'!F26+'[4]6'!F26</f>
        <v>0</v>
      </c>
      <c r="G26" s="240">
        <f>'[4]4'!G26+'[4]5'!G26+'[4]6'!G26</f>
        <v>15850</v>
      </c>
      <c r="H26" s="241">
        <f t="shared" si="0"/>
        <v>15850</v>
      </c>
      <c r="I26" s="238">
        <f>'[4]4'!H26+'[4]5'!H26+'[4]6'!H26</f>
        <v>0</v>
      </c>
      <c r="J26" s="242">
        <f>'[4]4'!I26+'[4]5'!I26+'[4]6'!I26</f>
        <v>1</v>
      </c>
      <c r="K26" s="242">
        <f>'[4]4'!J26+'[4]5'!J26+'[4]6'!J26</f>
        <v>1</v>
      </c>
      <c r="L26" s="242">
        <f>'[4]4'!K26+'[4]5'!K26+'[4]6'!K26</f>
        <v>0</v>
      </c>
      <c r="M26" s="242">
        <f>'[4]4'!L26+'[4]5'!L26+'[4]6'!L26</f>
        <v>0</v>
      </c>
      <c r="N26" s="242">
        <f>'[4]4'!M26+'[4]5'!M26+'[4]6'!M26</f>
        <v>1</v>
      </c>
      <c r="O26" s="243">
        <f t="shared" si="4"/>
        <v>1</v>
      </c>
      <c r="P26" s="244"/>
      <c r="Q26" s="245"/>
      <c r="R26" s="335"/>
      <c r="S26" s="246"/>
    </row>
    <row r="27" spans="1:19" ht="17.25" hidden="1" customHeight="1">
      <c r="A27" s="237" t="s">
        <v>208</v>
      </c>
      <c r="B27" s="238">
        <f>'[4]4'!B27+'[4]5'!B27+'[4]6'!B27</f>
        <v>2</v>
      </c>
      <c r="C27" s="239">
        <f>'[4]4'!C27+'[4]5'!C27+'[4]6'!C27</f>
        <v>1</v>
      </c>
      <c r="D27" s="239">
        <f>'[4]4'!D27+'[4]5'!D27+'[4]6'!D27</f>
        <v>0</v>
      </c>
      <c r="E27" s="239">
        <f>'[4]4'!E27+'[4]5'!E27+'[4]6'!E27</f>
        <v>3</v>
      </c>
      <c r="F27" s="240">
        <f>'[4]4'!F27+'[4]5'!F27+'[4]6'!F27</f>
        <v>0</v>
      </c>
      <c r="G27" s="240">
        <f>'[4]4'!G27+'[4]5'!G27+'[4]6'!G27</f>
        <v>92741</v>
      </c>
      <c r="H27" s="241">
        <f t="shared" si="0"/>
        <v>92741</v>
      </c>
      <c r="I27" s="238">
        <f>'[4]4'!H27+'[4]5'!H27+'[4]6'!H27</f>
        <v>1</v>
      </c>
      <c r="J27" s="242">
        <f>'[4]4'!I27+'[4]5'!I27+'[4]6'!I27</f>
        <v>2</v>
      </c>
      <c r="K27" s="242">
        <f>'[4]4'!J27+'[4]5'!J27+'[4]6'!J27</f>
        <v>2</v>
      </c>
      <c r="L27" s="242">
        <f>'[4]4'!K27+'[4]5'!K27+'[4]6'!K27</f>
        <v>0</v>
      </c>
      <c r="M27" s="242">
        <f>'[4]4'!L27+'[4]5'!L27+'[4]6'!L27</f>
        <v>0</v>
      </c>
      <c r="N27" s="242">
        <f>'[4]4'!M27+'[4]5'!M27+'[4]6'!M27</f>
        <v>2</v>
      </c>
      <c r="O27" s="243">
        <f t="shared" si="4"/>
        <v>1.5</v>
      </c>
      <c r="P27" s="244"/>
      <c r="Q27" s="245"/>
      <c r="R27" s="335"/>
      <c r="S27" s="246"/>
    </row>
    <row r="28" spans="1:19" ht="17.25" hidden="1" customHeight="1">
      <c r="A28" s="247" t="s">
        <v>209</v>
      </c>
      <c r="B28" s="238">
        <f>'[4]4'!B28+'[4]5'!B28+'[4]6'!B28</f>
        <v>3</v>
      </c>
      <c r="C28" s="239">
        <f>'[4]4'!C28+'[4]5'!C28+'[4]6'!C28</f>
        <v>0</v>
      </c>
      <c r="D28" s="239">
        <f>'[4]4'!D28+'[4]5'!D28+'[4]6'!D28</f>
        <v>0</v>
      </c>
      <c r="E28" s="239">
        <f>'[4]4'!E28+'[4]5'!E28+'[4]6'!E28</f>
        <v>3</v>
      </c>
      <c r="F28" s="240">
        <f>'[4]4'!F28+'[4]5'!F28+'[4]6'!F28</f>
        <v>0</v>
      </c>
      <c r="G28" s="240">
        <f>'[4]4'!G28+'[4]5'!G28+'[4]6'!G28</f>
        <v>152696</v>
      </c>
      <c r="H28" s="241">
        <f t="shared" si="0"/>
        <v>152696</v>
      </c>
      <c r="I28" s="238">
        <f>'[4]4'!H28+'[4]5'!H28+'[4]6'!H28</f>
        <v>0</v>
      </c>
      <c r="J28" s="242">
        <f>'[4]4'!I28+'[4]5'!I28+'[4]6'!I28</f>
        <v>3</v>
      </c>
      <c r="K28" s="242">
        <f>'[4]4'!J28+'[4]5'!J28+'[4]6'!J28</f>
        <v>3</v>
      </c>
      <c r="L28" s="242">
        <f>'[4]4'!K28+'[4]5'!K28+'[4]6'!K28</f>
        <v>0</v>
      </c>
      <c r="M28" s="242">
        <f>'[4]4'!L28+'[4]5'!L28+'[4]6'!L28</f>
        <v>0</v>
      </c>
      <c r="N28" s="242">
        <f>'[4]4'!M28+'[4]5'!M28+'[4]6'!M28</f>
        <v>3</v>
      </c>
      <c r="O28" s="243">
        <f t="shared" si="4"/>
        <v>1</v>
      </c>
      <c r="P28" s="244"/>
      <c r="Q28" s="245"/>
      <c r="R28" s="335"/>
      <c r="S28" s="246"/>
    </row>
    <row r="29" spans="1:19" ht="17.25" hidden="1" customHeight="1">
      <c r="A29" s="237" t="s">
        <v>210</v>
      </c>
      <c r="B29" s="238">
        <f>'[4]4'!B29+'[4]5'!B29+'[4]6'!B29</f>
        <v>1</v>
      </c>
      <c r="C29" s="239">
        <f>'[4]4'!C29+'[4]5'!C29+'[4]6'!C29</f>
        <v>0</v>
      </c>
      <c r="D29" s="239">
        <f>'[4]4'!D29+'[4]5'!D29+'[4]6'!D29</f>
        <v>0</v>
      </c>
      <c r="E29" s="239">
        <f>'[4]4'!E29+'[4]5'!E29+'[4]6'!E29</f>
        <v>1</v>
      </c>
      <c r="F29" s="240">
        <f>'[4]4'!F29+'[4]5'!F29+'[4]6'!F29</f>
        <v>0</v>
      </c>
      <c r="G29" s="240">
        <f>'[4]4'!G29+'[4]5'!G29+'[4]6'!G29</f>
        <v>77266</v>
      </c>
      <c r="H29" s="241">
        <f t="shared" si="0"/>
        <v>77266</v>
      </c>
      <c r="I29" s="238">
        <f>'[4]4'!H29+'[4]5'!H29+'[4]6'!H29</f>
        <v>0</v>
      </c>
      <c r="J29" s="242">
        <f>'[4]4'!I29+'[4]5'!I29+'[4]6'!I29</f>
        <v>1</v>
      </c>
      <c r="K29" s="242">
        <f>'[4]4'!J29+'[4]5'!J29+'[4]6'!J29</f>
        <v>1</v>
      </c>
      <c r="L29" s="242">
        <f>'[4]4'!K29+'[4]5'!K29+'[4]6'!K29</f>
        <v>0</v>
      </c>
      <c r="M29" s="242">
        <f>'[4]4'!L29+'[4]5'!L29+'[4]6'!L29</f>
        <v>0</v>
      </c>
      <c r="N29" s="242">
        <f>'[4]4'!M29+'[4]5'!M29+'[4]6'!M29</f>
        <v>1</v>
      </c>
      <c r="O29" s="243">
        <f t="shared" si="4"/>
        <v>1</v>
      </c>
      <c r="P29" s="244"/>
      <c r="Q29" s="245"/>
      <c r="R29" s="335"/>
      <c r="S29" s="246"/>
    </row>
    <row r="30" spans="1:19" ht="17.25" hidden="1" customHeight="1">
      <c r="A30" s="247" t="s">
        <v>211</v>
      </c>
      <c r="B30" s="238">
        <f t="shared" ref="B30:G30" si="5">SUM(B18:B29)</f>
        <v>31</v>
      </c>
      <c r="C30" s="239">
        <f t="shared" si="5"/>
        <v>10</v>
      </c>
      <c r="D30" s="239">
        <f t="shared" si="5"/>
        <v>2</v>
      </c>
      <c r="E30" s="239">
        <f t="shared" si="5"/>
        <v>43</v>
      </c>
      <c r="F30" s="240">
        <f t="shared" si="5"/>
        <v>2157</v>
      </c>
      <c r="G30" s="240">
        <f t="shared" si="5"/>
        <v>1705752</v>
      </c>
      <c r="H30" s="241">
        <f t="shared" si="0"/>
        <v>1703595</v>
      </c>
      <c r="I30" s="238">
        <f t="shared" ref="I30:N30" si="6">SUM(I18:I29)</f>
        <v>7</v>
      </c>
      <c r="J30" s="242">
        <f t="shared" si="6"/>
        <v>36</v>
      </c>
      <c r="K30" s="242">
        <f t="shared" si="6"/>
        <v>40</v>
      </c>
      <c r="L30" s="242">
        <f t="shared" si="6"/>
        <v>2</v>
      </c>
      <c r="M30" s="242">
        <f t="shared" si="6"/>
        <v>0</v>
      </c>
      <c r="N30" s="242">
        <f t="shared" si="6"/>
        <v>38</v>
      </c>
      <c r="O30" s="243">
        <f t="shared" si="4"/>
        <v>1.0789473684210527</v>
      </c>
      <c r="P30" s="248"/>
      <c r="Q30" s="249"/>
      <c r="R30" s="336"/>
      <c r="S30" s="250">
        <f>SUM(S18:S29)</f>
        <v>0</v>
      </c>
    </row>
    <row r="31" spans="1:19" ht="17.25" customHeight="1">
      <c r="A31" s="247" t="s">
        <v>212</v>
      </c>
      <c r="B31" s="238">
        <f>'[4]4'!B31+'[4]5'!B31+'[4]6'!B31</f>
        <v>1</v>
      </c>
      <c r="C31" s="239">
        <f>'[4]4'!C31+'[4]5'!C31+'[4]6'!C31</f>
        <v>1</v>
      </c>
      <c r="D31" s="239">
        <f>'[4]4'!D31+'[4]5'!D31+'[4]6'!D31</f>
        <v>0</v>
      </c>
      <c r="E31" s="239">
        <f>'[4]4'!E31+'[4]5'!E31+'[4]6'!E31</f>
        <v>2</v>
      </c>
      <c r="F31" s="240">
        <f>'[4]4'!F31+'[4]5'!F31+'[4]6'!F31</f>
        <v>0</v>
      </c>
      <c r="G31" s="240">
        <f>'[4]4'!G31+'[4]5'!G31+'[4]6'!G31</f>
        <v>50547</v>
      </c>
      <c r="H31" s="241">
        <f t="shared" si="0"/>
        <v>50547</v>
      </c>
      <c r="I31" s="238">
        <f>'[4]4'!H31+'[4]5'!H31+'[4]6'!H31</f>
        <v>2</v>
      </c>
      <c r="J31" s="242">
        <f>'[4]4'!I31+'[4]5'!I31+'[4]6'!I31</f>
        <v>0</v>
      </c>
      <c r="K31" s="242">
        <f>'[4]4'!J31+'[4]5'!J31+'[4]6'!J31</f>
        <v>0</v>
      </c>
      <c r="L31" s="242">
        <f>'[4]4'!K31+'[4]5'!K31+'[4]6'!K31</f>
        <v>0</v>
      </c>
      <c r="M31" s="242">
        <f>'[4]4'!L31+'[4]5'!L31+'[4]6'!L31</f>
        <v>0</v>
      </c>
      <c r="N31" s="242">
        <f>'[4]4'!M31+'[4]5'!M31+'[4]6'!M31</f>
        <v>0</v>
      </c>
      <c r="O31" s="243">
        <f>($B31+$C31)/1</f>
        <v>2</v>
      </c>
      <c r="P31" s="244" t="str">
        <f>IF($O31&lt;80%,"0",IF($O31&lt;85%,"0.5%",IF($O31&lt;90%,"0.75%",IF($O31&lt;95%,"1%",IF($O31&lt;100%,"1.25%",IF($O31&lt;110%,"1.5%",IF($O31&lt;120%,"1.75%",IF($O31&gt;120%,"2%","0"))))))))</f>
        <v>2%</v>
      </c>
      <c r="Q31" s="245" t="str">
        <f>IF($H31=0,"0",IF($H31&lt;300000,"0.75",IF($H31&lt;500000,"1",IF($H31&lt;750000,"1.25",IF($H31&lt;1000000,"1.5",IF($H31&gt;1000000,"1.75"))))))</f>
        <v>0.75</v>
      </c>
      <c r="R31" s="335"/>
      <c r="S31" s="246">
        <f>ROUND($H31*$P31*$Q31,0)</f>
        <v>758</v>
      </c>
    </row>
    <row r="32" spans="1:19" ht="17.25" customHeight="1">
      <c r="A32" s="247" t="s">
        <v>213</v>
      </c>
      <c r="B32" s="238">
        <f>'[4]4'!B32+'[4]5'!B32+'[4]6'!B32</f>
        <v>7</v>
      </c>
      <c r="C32" s="239">
        <f>'[4]4'!C32+'[4]5'!C32+'[4]6'!C32</f>
        <v>3</v>
      </c>
      <c r="D32" s="239">
        <f>'[4]4'!D32+'[4]5'!D32+'[4]6'!D32</f>
        <v>0</v>
      </c>
      <c r="E32" s="239">
        <f>'[4]4'!E32+'[4]5'!E32+'[4]6'!E32</f>
        <v>10</v>
      </c>
      <c r="F32" s="240">
        <f>'[4]4'!F32+'[4]5'!F32+'[4]6'!F32</f>
        <v>0</v>
      </c>
      <c r="G32" s="240">
        <f>'[4]4'!G32+'[4]5'!G32+'[4]6'!G32</f>
        <v>341895</v>
      </c>
      <c r="H32" s="241">
        <f t="shared" si="0"/>
        <v>341895</v>
      </c>
      <c r="I32" s="238">
        <f>'[4]4'!H32+'[4]5'!H32+'[4]6'!H32</f>
        <v>0</v>
      </c>
      <c r="J32" s="242">
        <f>'[4]4'!I32+'[4]5'!I32+'[4]6'!I32</f>
        <v>10</v>
      </c>
      <c r="K32" s="242">
        <f>'[4]4'!J32+'[4]5'!J32+'[4]6'!J32</f>
        <v>12</v>
      </c>
      <c r="L32" s="242">
        <f>'[4]4'!K32+'[4]5'!K32+'[4]6'!K32</f>
        <v>0</v>
      </c>
      <c r="M32" s="242">
        <f>'[4]4'!L32+'[4]5'!L32+'[4]6'!L32</f>
        <v>0</v>
      </c>
      <c r="N32" s="242">
        <f>'[4]4'!M32+'[4]5'!M32+'[4]6'!M32</f>
        <v>12</v>
      </c>
      <c r="O32" s="243">
        <f t="shared" ref="O32:O42" si="7">($B32+$C32)/$N32</f>
        <v>0.83333333333333337</v>
      </c>
      <c r="P32" s="244" t="str">
        <f t="shared" ref="P32:P41" si="8">IF($O32&lt;80%,"0",IF($O32&lt;85%,"0.5%",IF($O32&lt;90%,"0.75%",IF($O32&lt;95%,"1%",IF($O32&lt;100%,"1.25%",IF($O32&lt;110%,"1.5%",IF($O32&lt;120%,"1.75%",IF($O32&gt;120%,"2%","0"))))))))</f>
        <v>0.5%</v>
      </c>
      <c r="Q32" s="245" t="str">
        <f t="shared" ref="Q32:Q41" si="9">IF($H32=0,"0",IF($H32&lt;300000,"0.75",IF($H32&lt;500000,"1",IF($H32&lt;750000,"1.25",IF($H32&lt;1000000,"1.5",IF($H32&gt;1000000,"1.75"))))))</f>
        <v>1</v>
      </c>
      <c r="R32" s="335">
        <v>0.8</v>
      </c>
      <c r="S32" s="246">
        <f>ROUND($H32*$P32*$Q32*$R32,0)</f>
        <v>1368</v>
      </c>
    </row>
    <row r="33" spans="1:19" ht="17.25" customHeight="1">
      <c r="A33" s="247" t="s">
        <v>214</v>
      </c>
      <c r="B33" s="238">
        <f>'[4]4'!B33+'[4]5'!B33+'[4]6'!B33</f>
        <v>11</v>
      </c>
      <c r="C33" s="239">
        <f>'[4]4'!C33+'[4]5'!C33+'[4]6'!C33</f>
        <v>5</v>
      </c>
      <c r="D33" s="239">
        <f>'[4]4'!D33+'[4]5'!D33+'[4]6'!D33</f>
        <v>0</v>
      </c>
      <c r="E33" s="239">
        <f>'[4]4'!E33+'[4]5'!E33+'[4]6'!E33</f>
        <v>16</v>
      </c>
      <c r="F33" s="240">
        <f>'[4]4'!F33+'[4]5'!F33+'[4]6'!F33</f>
        <v>0</v>
      </c>
      <c r="G33" s="240">
        <f>'[4]4'!G33+'[4]5'!G33+'[4]6'!G33</f>
        <v>534781</v>
      </c>
      <c r="H33" s="241">
        <f t="shared" si="0"/>
        <v>534781</v>
      </c>
      <c r="I33" s="238">
        <f>'[4]4'!H33+'[4]5'!H33+'[4]6'!H33</f>
        <v>0</v>
      </c>
      <c r="J33" s="242">
        <f>'[4]4'!I33+'[4]5'!I33+'[4]6'!I33</f>
        <v>16</v>
      </c>
      <c r="K33" s="242">
        <f>'[4]4'!J33+'[4]5'!J33+'[4]6'!J33</f>
        <v>20</v>
      </c>
      <c r="L33" s="242">
        <f>'[4]4'!K33+'[4]5'!K33+'[4]6'!K33</f>
        <v>1</v>
      </c>
      <c r="M33" s="242">
        <f>'[4]4'!L33+'[4]5'!L33+'[4]6'!L33</f>
        <v>1</v>
      </c>
      <c r="N33" s="242">
        <f>'[4]4'!M33+'[4]5'!M33+'[4]6'!M33</f>
        <v>18</v>
      </c>
      <c r="O33" s="243">
        <f t="shared" si="7"/>
        <v>0.88888888888888884</v>
      </c>
      <c r="P33" s="244" t="str">
        <f t="shared" si="8"/>
        <v>0.75%</v>
      </c>
      <c r="Q33" s="245" t="str">
        <f t="shared" si="9"/>
        <v>1.25</v>
      </c>
      <c r="R33" s="335"/>
      <c r="S33" s="246">
        <f t="shared" ref="S33:S41" si="10">ROUND($H33*$P33*$Q33,0)</f>
        <v>5014</v>
      </c>
    </row>
    <row r="34" spans="1:19" ht="17.25" customHeight="1">
      <c r="A34" s="247" t="s">
        <v>215</v>
      </c>
      <c r="B34" s="238">
        <f>'[4]4'!B34+'[4]5'!B34+'[4]6'!B34</f>
        <v>19</v>
      </c>
      <c r="C34" s="239">
        <f>'[4]4'!C34+'[4]5'!C34+'[4]6'!C34</f>
        <v>6</v>
      </c>
      <c r="D34" s="239">
        <f>'[4]4'!D34+'[4]5'!D34+'[4]6'!D34</f>
        <v>0</v>
      </c>
      <c r="E34" s="239">
        <f>'[4]4'!E34+'[4]5'!E34+'[4]6'!E34</f>
        <v>25</v>
      </c>
      <c r="F34" s="240">
        <f>'[4]4'!F34+'[4]5'!F34+'[4]6'!F34</f>
        <v>0</v>
      </c>
      <c r="G34" s="240">
        <f>'[4]4'!G34+'[4]5'!G34+'[4]6'!G34</f>
        <v>797606</v>
      </c>
      <c r="H34" s="241">
        <f t="shared" si="0"/>
        <v>797606</v>
      </c>
      <c r="I34" s="238">
        <f>'[4]4'!H34+'[4]5'!H34+'[4]6'!H34</f>
        <v>0</v>
      </c>
      <c r="J34" s="242">
        <f>'[4]4'!I34+'[4]5'!I34+'[4]6'!I34</f>
        <v>25</v>
      </c>
      <c r="K34" s="242">
        <f>'[4]4'!J34+'[4]5'!J34+'[4]6'!J34</f>
        <v>29</v>
      </c>
      <c r="L34" s="242">
        <f>'[4]4'!K34+'[4]5'!K34+'[4]6'!K34</f>
        <v>3</v>
      </c>
      <c r="M34" s="242">
        <f>'[4]4'!L34+'[4]5'!L34+'[4]6'!L34</f>
        <v>0</v>
      </c>
      <c r="N34" s="242">
        <f>'[4]4'!M34+'[4]5'!M34+'[4]6'!M34</f>
        <v>26</v>
      </c>
      <c r="O34" s="243">
        <f t="shared" si="7"/>
        <v>0.96153846153846156</v>
      </c>
      <c r="P34" s="244" t="str">
        <f t="shared" si="8"/>
        <v>1.25%</v>
      </c>
      <c r="Q34" s="245" t="str">
        <f t="shared" si="9"/>
        <v>1.5</v>
      </c>
      <c r="R34" s="335"/>
      <c r="S34" s="246">
        <f t="shared" si="10"/>
        <v>14955</v>
      </c>
    </row>
    <row r="35" spans="1:19" ht="17.25" customHeight="1">
      <c r="A35" s="247" t="s">
        <v>216</v>
      </c>
      <c r="B35" s="238">
        <f>'[4]4'!B35+'[4]5'!B35+'[4]6'!B35</f>
        <v>15</v>
      </c>
      <c r="C35" s="239">
        <f>'[4]4'!C35+'[4]5'!C35+'[4]6'!C35</f>
        <v>3</v>
      </c>
      <c r="D35" s="239">
        <f>'[4]4'!D35+'[4]5'!D35+'[4]6'!D35</f>
        <v>1</v>
      </c>
      <c r="E35" s="239">
        <f>'[4]4'!E35+'[4]5'!E35+'[4]6'!E35</f>
        <v>19</v>
      </c>
      <c r="F35" s="240">
        <f>'[4]4'!F35+'[4]5'!F35+'[4]6'!F35</f>
        <v>1138</v>
      </c>
      <c r="G35" s="240">
        <f>'[4]4'!G35+'[4]5'!G35+'[4]6'!G35</f>
        <v>829854</v>
      </c>
      <c r="H35" s="241">
        <f t="shared" si="0"/>
        <v>828716</v>
      </c>
      <c r="I35" s="238">
        <f>'[4]4'!H35+'[4]5'!H35+'[4]6'!H35</f>
        <v>4</v>
      </c>
      <c r="J35" s="242">
        <f>'[4]4'!I35+'[4]5'!I35+'[4]6'!I35</f>
        <v>15</v>
      </c>
      <c r="K35" s="242">
        <f>'[4]4'!J35+'[4]5'!J35+'[4]6'!J35</f>
        <v>21</v>
      </c>
      <c r="L35" s="242">
        <f>'[4]4'!K35+'[4]5'!K35+'[4]6'!K35</f>
        <v>0</v>
      </c>
      <c r="M35" s="242">
        <f>'[4]4'!L35+'[4]5'!L35+'[4]6'!L35</f>
        <v>3</v>
      </c>
      <c r="N35" s="242">
        <f>'[4]4'!M35+'[4]5'!M35+'[4]6'!M35</f>
        <v>18</v>
      </c>
      <c r="O35" s="243">
        <f t="shared" si="7"/>
        <v>1</v>
      </c>
      <c r="P35" s="244" t="str">
        <f t="shared" si="8"/>
        <v>1.5%</v>
      </c>
      <c r="Q35" s="245" t="str">
        <f t="shared" si="9"/>
        <v>1.5</v>
      </c>
      <c r="R35" s="335"/>
      <c r="S35" s="246">
        <f t="shared" si="10"/>
        <v>18646</v>
      </c>
    </row>
    <row r="36" spans="1:19" ht="17.25" customHeight="1">
      <c r="A36" s="237" t="s">
        <v>217</v>
      </c>
      <c r="B36" s="238">
        <f>'[4]4'!B36+'[4]5'!B36+'[4]6'!B36</f>
        <v>2</v>
      </c>
      <c r="C36" s="239">
        <f>'[4]4'!C36+'[4]5'!C36+'[4]6'!C36</f>
        <v>0</v>
      </c>
      <c r="D36" s="239">
        <f>'[4]4'!D36+'[4]5'!D36+'[4]6'!D36</f>
        <v>0</v>
      </c>
      <c r="E36" s="239">
        <f>'[4]4'!E36+'[4]5'!E36+'[4]6'!E36</f>
        <v>2</v>
      </c>
      <c r="F36" s="240">
        <f>'[4]4'!F36+'[4]5'!F36+'[4]6'!F36</f>
        <v>0</v>
      </c>
      <c r="G36" s="240">
        <f>'[4]4'!G36+'[4]5'!G36+'[4]6'!G36</f>
        <v>157969</v>
      </c>
      <c r="H36" s="241">
        <f t="shared" si="0"/>
        <v>157969</v>
      </c>
      <c r="I36" s="238">
        <f>'[4]4'!H36+'[4]5'!H36+'[4]6'!H36</f>
        <v>0</v>
      </c>
      <c r="J36" s="242">
        <f>'[4]4'!I36+'[4]5'!I36+'[4]6'!I36</f>
        <v>2</v>
      </c>
      <c r="K36" s="242">
        <f>'[4]4'!J36+'[4]5'!J36+'[4]6'!J36</f>
        <v>5</v>
      </c>
      <c r="L36" s="242">
        <f>'[4]4'!K36+'[4]5'!K36+'[4]6'!K36</f>
        <v>1</v>
      </c>
      <c r="M36" s="242">
        <f>'[4]4'!L36+'[4]5'!L36+'[4]6'!L36</f>
        <v>1</v>
      </c>
      <c r="N36" s="242">
        <f>'[4]4'!M36+'[4]5'!M36+'[4]6'!M36</f>
        <v>3</v>
      </c>
      <c r="O36" s="243">
        <f t="shared" si="7"/>
        <v>0.66666666666666663</v>
      </c>
      <c r="P36" s="244" t="str">
        <f t="shared" si="8"/>
        <v>0</v>
      </c>
      <c r="Q36" s="245" t="str">
        <f t="shared" si="9"/>
        <v>0.75</v>
      </c>
      <c r="R36" s="335">
        <v>0.8</v>
      </c>
      <c r="S36" s="246">
        <f>ROUND($H36*$P36*$Q36*$R36,0)</f>
        <v>0</v>
      </c>
    </row>
    <row r="37" spans="1:19" ht="17.25" customHeight="1">
      <c r="A37" s="247" t="s">
        <v>218</v>
      </c>
      <c r="B37" s="238">
        <f>'[4]4'!B37+'[4]5'!B37+'[4]6'!B37</f>
        <v>13</v>
      </c>
      <c r="C37" s="239">
        <f>'[4]4'!C37+'[4]5'!C37+'[4]6'!C37</f>
        <v>12</v>
      </c>
      <c r="D37" s="239">
        <f>'[4]4'!D37+'[4]5'!D37+'[4]6'!D37</f>
        <v>0</v>
      </c>
      <c r="E37" s="239">
        <f>'[4]4'!E37+'[4]5'!E37+'[4]6'!E37</f>
        <v>25</v>
      </c>
      <c r="F37" s="240">
        <f>'[4]4'!F37+'[4]5'!F37+'[4]6'!F37</f>
        <v>0</v>
      </c>
      <c r="G37" s="240">
        <f>'[4]4'!G37+'[4]5'!G37+'[4]6'!G37</f>
        <v>831505</v>
      </c>
      <c r="H37" s="241">
        <f t="shared" si="0"/>
        <v>831505</v>
      </c>
      <c r="I37" s="238">
        <f>'[4]4'!H37+'[4]5'!H37+'[4]6'!H37</f>
        <v>0</v>
      </c>
      <c r="J37" s="242">
        <f>'[4]4'!I37+'[4]5'!I37+'[4]6'!I37</f>
        <v>25</v>
      </c>
      <c r="K37" s="242">
        <f>'[4]4'!J37+'[4]5'!J37+'[4]6'!J37</f>
        <v>29</v>
      </c>
      <c r="L37" s="242">
        <f>'[4]4'!K37+'[4]5'!K37+'[4]6'!K37</f>
        <v>2</v>
      </c>
      <c r="M37" s="242">
        <f>'[4]4'!L37+'[4]5'!L37+'[4]6'!L37</f>
        <v>1</v>
      </c>
      <c r="N37" s="242">
        <f>'[4]4'!M37+'[4]5'!M37+'[4]6'!M37</f>
        <v>26</v>
      </c>
      <c r="O37" s="243">
        <f t="shared" si="7"/>
        <v>0.96153846153846156</v>
      </c>
      <c r="P37" s="244" t="str">
        <f t="shared" si="8"/>
        <v>1.25%</v>
      </c>
      <c r="Q37" s="245" t="str">
        <f t="shared" si="9"/>
        <v>1.5</v>
      </c>
      <c r="R37" s="335"/>
      <c r="S37" s="246">
        <f t="shared" si="10"/>
        <v>15591</v>
      </c>
    </row>
    <row r="38" spans="1:19" ht="17.25" customHeight="1">
      <c r="A38" s="247" t="s">
        <v>219</v>
      </c>
      <c r="B38" s="238">
        <f>'[4]4'!B38+'[4]5'!B38+'[4]6'!B38</f>
        <v>15</v>
      </c>
      <c r="C38" s="239">
        <f>'[4]4'!C38+'[4]5'!C38+'[4]6'!C38</f>
        <v>7</v>
      </c>
      <c r="D38" s="239">
        <f>'[4]4'!D38+'[4]5'!D38+'[4]6'!D38</f>
        <v>0</v>
      </c>
      <c r="E38" s="239">
        <f>'[4]4'!E38+'[4]5'!E38+'[4]6'!E38</f>
        <v>22</v>
      </c>
      <c r="F38" s="240">
        <f>'[4]4'!F38+'[4]5'!F38+'[4]6'!F38</f>
        <v>0</v>
      </c>
      <c r="G38" s="240">
        <f>'[4]4'!G38+'[4]5'!G38+'[4]6'!G38</f>
        <v>838414</v>
      </c>
      <c r="H38" s="241">
        <f t="shared" si="0"/>
        <v>838414</v>
      </c>
      <c r="I38" s="238">
        <f>'[4]4'!H38+'[4]5'!H38+'[4]6'!H38</f>
        <v>0</v>
      </c>
      <c r="J38" s="242">
        <f>'[4]4'!I38+'[4]5'!I38+'[4]6'!I38</f>
        <v>22</v>
      </c>
      <c r="K38" s="242">
        <f>'[4]4'!J38+'[4]5'!J38+'[4]6'!J38</f>
        <v>29</v>
      </c>
      <c r="L38" s="242">
        <f>'[4]4'!K38+'[4]5'!K38+'[4]6'!K38</f>
        <v>2</v>
      </c>
      <c r="M38" s="242">
        <f>'[4]4'!L38+'[4]5'!L38+'[4]6'!L38</f>
        <v>2</v>
      </c>
      <c r="N38" s="242">
        <f>'[4]4'!M38+'[4]5'!M38+'[4]6'!M38</f>
        <v>25</v>
      </c>
      <c r="O38" s="243">
        <f t="shared" si="7"/>
        <v>0.88</v>
      </c>
      <c r="P38" s="244" t="str">
        <f t="shared" si="8"/>
        <v>0.75%</v>
      </c>
      <c r="Q38" s="245" t="str">
        <f t="shared" si="9"/>
        <v>1.5</v>
      </c>
      <c r="R38" s="335"/>
      <c r="S38" s="246">
        <f t="shared" si="10"/>
        <v>9432</v>
      </c>
    </row>
    <row r="39" spans="1:19" ht="17.25" customHeight="1">
      <c r="A39" s="247" t="s">
        <v>220</v>
      </c>
      <c r="B39" s="238">
        <f>'[4]4'!B39+'[4]5'!B39+'[4]6'!B39</f>
        <v>22</v>
      </c>
      <c r="C39" s="239">
        <f>'[4]4'!C39+'[4]5'!C39+'[4]6'!C39</f>
        <v>5</v>
      </c>
      <c r="D39" s="239">
        <f>'[4]4'!D39+'[4]5'!D39+'[4]6'!D39</f>
        <v>0</v>
      </c>
      <c r="E39" s="239">
        <f>'[4]4'!E39+'[4]5'!E39+'[4]6'!E39</f>
        <v>27</v>
      </c>
      <c r="F39" s="240">
        <f>'[4]4'!F39+'[4]5'!F39+'[4]6'!F39</f>
        <v>0</v>
      </c>
      <c r="G39" s="240">
        <f>'[4]4'!G39+'[4]5'!G39+'[4]6'!G39</f>
        <v>1007929</v>
      </c>
      <c r="H39" s="241">
        <f t="shared" si="0"/>
        <v>1007929</v>
      </c>
      <c r="I39" s="238">
        <f>'[4]4'!H39+'[4]5'!H39+'[4]6'!H39</f>
        <v>3</v>
      </c>
      <c r="J39" s="242">
        <f>'[4]4'!I39+'[4]5'!I39+'[4]6'!I39</f>
        <v>24</v>
      </c>
      <c r="K39" s="242">
        <f>'[4]4'!J39+'[4]5'!J39+'[4]6'!J39</f>
        <v>27</v>
      </c>
      <c r="L39" s="242">
        <f>'[4]4'!K39+'[4]5'!K39+'[4]6'!K39</f>
        <v>0</v>
      </c>
      <c r="M39" s="242">
        <f>'[4]4'!L39+'[4]5'!L39+'[4]6'!L39</f>
        <v>0</v>
      </c>
      <c r="N39" s="242">
        <f>'[4]4'!M39+'[4]5'!M39+'[4]6'!M39</f>
        <v>27</v>
      </c>
      <c r="O39" s="243">
        <f t="shared" si="7"/>
        <v>1</v>
      </c>
      <c r="P39" s="244" t="str">
        <f t="shared" si="8"/>
        <v>1.5%</v>
      </c>
      <c r="Q39" s="245" t="str">
        <f t="shared" si="9"/>
        <v>1.75</v>
      </c>
      <c r="R39" s="335">
        <v>0.8</v>
      </c>
      <c r="S39" s="246">
        <f>ROUND($H39*$P39*$Q39*$R39,0)</f>
        <v>21167</v>
      </c>
    </row>
    <row r="40" spans="1:19" ht="17.25" customHeight="1">
      <c r="A40" s="247" t="s">
        <v>221</v>
      </c>
      <c r="B40" s="238">
        <f>'[4]4'!B40+'[4]5'!B40+'[4]6'!B40</f>
        <v>5</v>
      </c>
      <c r="C40" s="239">
        <f>'[4]4'!C40+'[4]5'!C40+'[4]6'!C40</f>
        <v>2</v>
      </c>
      <c r="D40" s="239">
        <f>'[4]4'!D40+'[4]5'!D40+'[4]6'!D40</f>
        <v>0</v>
      </c>
      <c r="E40" s="239">
        <f>'[4]4'!E40+'[4]5'!E40+'[4]6'!E40</f>
        <v>7</v>
      </c>
      <c r="F40" s="240">
        <f>'[4]4'!F40+'[4]5'!F40+'[4]6'!F40</f>
        <v>0</v>
      </c>
      <c r="G40" s="240">
        <f>'[4]4'!G40+'[4]5'!G40+'[4]6'!G40</f>
        <v>373828</v>
      </c>
      <c r="H40" s="241">
        <f t="shared" si="0"/>
        <v>373828</v>
      </c>
      <c r="I40" s="238">
        <f>'[4]4'!H40+'[4]5'!H40+'[4]6'!H40</f>
        <v>0</v>
      </c>
      <c r="J40" s="242">
        <f>'[4]4'!I40+'[4]5'!I40+'[4]6'!I40</f>
        <v>7</v>
      </c>
      <c r="K40" s="242">
        <f>'[4]4'!J40+'[4]5'!J40+'[4]6'!J40</f>
        <v>8</v>
      </c>
      <c r="L40" s="242">
        <f>'[4]4'!K40+'[4]5'!K40+'[4]6'!K40</f>
        <v>1</v>
      </c>
      <c r="M40" s="242">
        <f>'[4]4'!L40+'[4]5'!L40+'[4]6'!L40</f>
        <v>0</v>
      </c>
      <c r="N40" s="242">
        <f>'[4]4'!M40+'[4]5'!M40+'[4]6'!M40</f>
        <v>7</v>
      </c>
      <c r="O40" s="243">
        <f>($B40+$C40)/$N40</f>
        <v>1</v>
      </c>
      <c r="P40" s="244" t="str">
        <f t="shared" si="8"/>
        <v>1.5%</v>
      </c>
      <c r="Q40" s="245" t="str">
        <f t="shared" si="9"/>
        <v>1</v>
      </c>
      <c r="R40" s="335"/>
      <c r="S40" s="246">
        <f t="shared" si="10"/>
        <v>5607</v>
      </c>
    </row>
    <row r="41" spans="1:19" ht="17.25" customHeight="1">
      <c r="A41" s="251" t="s">
        <v>222</v>
      </c>
      <c r="B41" s="252">
        <f>'[4]4'!B41+'[4]5'!B41+'[4]6'!B41</f>
        <v>10</v>
      </c>
      <c r="C41" s="253">
        <f>'[4]4'!C41+'[4]5'!C41+'[4]6'!C41</f>
        <v>4</v>
      </c>
      <c r="D41" s="253">
        <f>'[4]4'!D41+'[4]5'!D41+'[4]6'!D41</f>
        <v>0</v>
      </c>
      <c r="E41" s="253">
        <f>'[4]4'!E41+'[4]5'!E41+'[4]6'!E41</f>
        <v>14</v>
      </c>
      <c r="F41" s="254">
        <f>'[4]4'!F41+'[4]5'!F41+'[4]6'!F41</f>
        <v>0</v>
      </c>
      <c r="G41" s="254">
        <f>'[4]4'!G41+'[4]5'!G41+'[4]6'!G41</f>
        <v>535668</v>
      </c>
      <c r="H41" s="255">
        <f t="shared" si="0"/>
        <v>535668</v>
      </c>
      <c r="I41" s="252">
        <f>'[4]4'!H41+'[4]5'!H41+'[4]6'!H41</f>
        <v>1</v>
      </c>
      <c r="J41" s="256">
        <f>'[4]4'!I41+'[4]5'!I41+'[4]6'!I41</f>
        <v>13</v>
      </c>
      <c r="K41" s="256">
        <f>'[4]4'!J41+'[4]5'!J41+'[4]6'!J41</f>
        <v>14</v>
      </c>
      <c r="L41" s="256">
        <f>'[4]4'!K41+'[4]5'!K41+'[4]6'!K41</f>
        <v>0</v>
      </c>
      <c r="M41" s="256">
        <f>'[4]4'!L41+'[4]5'!L41+'[4]6'!L41</f>
        <v>0</v>
      </c>
      <c r="N41" s="256">
        <f>'[4]4'!M41+'[4]5'!M41+'[4]6'!M41</f>
        <v>14</v>
      </c>
      <c r="O41" s="257">
        <f t="shared" si="7"/>
        <v>1</v>
      </c>
      <c r="P41" s="258" t="str">
        <f t="shared" si="8"/>
        <v>1.5%</v>
      </c>
      <c r="Q41" s="259" t="str">
        <f t="shared" si="9"/>
        <v>1.25</v>
      </c>
      <c r="R41" s="337"/>
      <c r="S41" s="260">
        <f t="shared" si="10"/>
        <v>10044</v>
      </c>
    </row>
    <row r="42" spans="1:19" s="270" customFormat="1" ht="17.25" customHeight="1">
      <c r="A42" s="261" t="s">
        <v>223</v>
      </c>
      <c r="B42" s="262">
        <f t="shared" ref="B42:G42" si="11">SUM(B31:B41)</f>
        <v>120</v>
      </c>
      <c r="C42" s="263">
        <f t="shared" si="11"/>
        <v>48</v>
      </c>
      <c r="D42" s="263">
        <f t="shared" si="11"/>
        <v>1</v>
      </c>
      <c r="E42" s="263">
        <f t="shared" si="11"/>
        <v>169</v>
      </c>
      <c r="F42" s="264">
        <f t="shared" si="11"/>
        <v>1138</v>
      </c>
      <c r="G42" s="264">
        <f t="shared" si="11"/>
        <v>6299996</v>
      </c>
      <c r="H42" s="265">
        <f t="shared" si="0"/>
        <v>6298858</v>
      </c>
      <c r="I42" s="262">
        <f t="shared" ref="I42:N42" si="12">SUM(I31:I41)</f>
        <v>10</v>
      </c>
      <c r="J42" s="263">
        <f t="shared" si="12"/>
        <v>159</v>
      </c>
      <c r="K42" s="263">
        <f t="shared" si="12"/>
        <v>194</v>
      </c>
      <c r="L42" s="263">
        <f t="shared" si="12"/>
        <v>10</v>
      </c>
      <c r="M42" s="263">
        <f t="shared" si="12"/>
        <v>8</v>
      </c>
      <c r="N42" s="263">
        <f t="shared" si="12"/>
        <v>176</v>
      </c>
      <c r="O42" s="266">
        <f t="shared" si="7"/>
        <v>0.95454545454545459</v>
      </c>
      <c r="P42" s="267"/>
      <c r="Q42" s="268">
        <v>20000</v>
      </c>
      <c r="R42" s="338"/>
      <c r="S42" s="269">
        <f>SUM(S31:S41)</f>
        <v>102582</v>
      </c>
    </row>
    <row r="43" spans="1:19" ht="17.25" customHeight="1">
      <c r="A43" s="271" t="s">
        <v>224</v>
      </c>
      <c r="B43" s="272">
        <f>'[4]4'!B43+'[4]5'!B43+'[4]6'!B43</f>
        <v>6</v>
      </c>
      <c r="C43" s="273">
        <f>'[4]4'!C43+'[4]5'!C43+'[4]6'!C43</f>
        <v>1</v>
      </c>
      <c r="D43" s="273">
        <f>'[4]4'!D43+'[4]5'!D43+'[4]6'!D43</f>
        <v>0</v>
      </c>
      <c r="E43" s="273">
        <f>'[4]4'!E43+'[4]5'!E43+'[4]6'!E43</f>
        <v>7</v>
      </c>
      <c r="F43" s="274">
        <f>'[4]4'!F43+'[4]5'!F43+'[4]6'!F43</f>
        <v>0</v>
      </c>
      <c r="G43" s="274">
        <f>'[4]4'!G43+'[4]5'!G43+'[4]6'!G43</f>
        <v>391703</v>
      </c>
      <c r="H43" s="275">
        <f t="shared" si="0"/>
        <v>391703</v>
      </c>
      <c r="I43" s="272">
        <f>'[4]4'!H43+'[4]5'!H43+'[4]6'!H43</f>
        <v>0</v>
      </c>
      <c r="J43" s="276">
        <f>'[4]4'!I43+'[4]5'!I43+'[4]6'!I43</f>
        <v>7</v>
      </c>
      <c r="K43" s="276">
        <f>'[4]4'!J43+'[4]5'!J43+'[4]6'!J43</f>
        <v>7</v>
      </c>
      <c r="L43" s="276">
        <f>'[4]4'!K43+'[4]5'!K43+'[4]6'!K43</f>
        <v>0</v>
      </c>
      <c r="M43" s="276">
        <f>'[4]4'!L43+'[4]5'!L43+'[4]6'!L43</f>
        <v>0</v>
      </c>
      <c r="N43" s="276">
        <f>'[4]4'!M43+'[4]5'!M43+'[4]6'!M43</f>
        <v>7</v>
      </c>
      <c r="O43" s="277">
        <f>($B43+$C43)/$N43</f>
        <v>1</v>
      </c>
      <c r="P43" s="278" t="str">
        <f>IF($O43&lt;80%,"0",IF($O43&lt;85%,"0.5%",IF($O43&lt;90%,"0.75%",IF($O43&lt;95%,"1%",IF($O43&lt;100%,"1.25%",IF($O43&lt;110%,"1.5%",IF($O43&lt;120%,"1.75%",IF($O43&gt;120%,"2%","0"))))))))</f>
        <v>1.5%</v>
      </c>
      <c r="Q43" s="279" t="str">
        <f>IF($H43=0,"0",IF($H43&lt;300000,"0.75",IF($H43&lt;500000,"1",IF($H43&lt;750000,"1.25",IF($H43&lt;1000000,"1.5",IF($H43&gt;1000000,"1.75"))))))</f>
        <v>1</v>
      </c>
      <c r="R43" s="339"/>
      <c r="S43" s="280">
        <f>ROUND($H43*$P43*$Q43,0)</f>
        <v>5876</v>
      </c>
    </row>
    <row r="44" spans="1:19" ht="17.25" customHeight="1">
      <c r="A44" s="247" t="s">
        <v>225</v>
      </c>
      <c r="B44" s="238">
        <f>'[4]4'!B44+'[4]5'!B44+'[4]6'!B44</f>
        <v>26</v>
      </c>
      <c r="C44" s="239">
        <f>'[4]4'!C44+'[4]5'!C44+'[4]6'!C44</f>
        <v>6</v>
      </c>
      <c r="D44" s="239">
        <f>'[4]4'!D44+'[4]5'!D44+'[4]6'!D44</f>
        <v>0</v>
      </c>
      <c r="E44" s="239">
        <f>'[4]4'!E44+'[4]5'!E44+'[4]6'!E44</f>
        <v>32</v>
      </c>
      <c r="F44" s="240">
        <f>'[4]4'!F44+'[4]5'!F44+'[4]6'!F44</f>
        <v>0</v>
      </c>
      <c r="G44" s="240">
        <f>'[4]4'!G44+'[4]5'!G44+'[4]6'!G44</f>
        <v>1501133</v>
      </c>
      <c r="H44" s="241">
        <f t="shared" si="0"/>
        <v>1501133</v>
      </c>
      <c r="I44" s="238">
        <f>'[4]4'!H44+'[4]5'!H44+'[4]6'!H44</f>
        <v>4</v>
      </c>
      <c r="J44" s="242">
        <f>'[4]4'!I44+'[4]5'!I44+'[4]6'!I44</f>
        <v>28</v>
      </c>
      <c r="K44" s="242">
        <f>'[4]4'!J44+'[4]5'!J44+'[4]6'!J44</f>
        <v>36</v>
      </c>
      <c r="L44" s="242">
        <f>'[4]4'!K44+'[4]5'!K44+'[4]6'!K44</f>
        <v>2</v>
      </c>
      <c r="M44" s="242">
        <f>'[4]4'!L44+'[4]5'!L44+'[4]6'!L44</f>
        <v>2</v>
      </c>
      <c r="N44" s="242">
        <f>'[4]4'!M44+'[4]5'!M44+'[4]6'!M44</f>
        <v>32</v>
      </c>
      <c r="O44" s="243">
        <f t="shared" ref="O44:O53" si="13">($B44+$C44)/$N44</f>
        <v>1</v>
      </c>
      <c r="P44" s="244" t="str">
        <f t="shared" ref="P44:P52" si="14">IF($O44&lt;80%,"0",IF($O44&lt;85%,"0.5%",IF($O44&lt;90%,"0.75%",IF($O44&lt;95%,"1%",IF($O44&lt;100%,"1.25%",IF($O44&lt;110%,"1.5%",IF($O44&lt;120%,"1.75%",IF($O44&gt;120%,"2%","0"))))))))</f>
        <v>1.5%</v>
      </c>
      <c r="Q44" s="245" t="str">
        <f t="shared" ref="Q44:Q52" si="15">IF($H44=0,"0",IF($H44&lt;300000,"0.75",IF($H44&lt;500000,"1",IF($H44&lt;750000,"1.25",IF($H44&lt;1000000,"1.5",IF($H44&gt;1000000,"1.75"))))))</f>
        <v>1.75</v>
      </c>
      <c r="R44" s="335"/>
      <c r="S44" s="246">
        <f t="shared" ref="S44:S52" si="16">ROUND($H44*$P44*$Q44,0)</f>
        <v>39405</v>
      </c>
    </row>
    <row r="45" spans="1:19" ht="17.25" customHeight="1">
      <c r="A45" s="237" t="s">
        <v>226</v>
      </c>
      <c r="B45" s="238">
        <f>'[4]4'!B45+'[4]5'!B45+'[4]6'!B45</f>
        <v>3</v>
      </c>
      <c r="C45" s="239">
        <f>'[4]4'!C45+'[4]5'!C45+'[4]6'!C45</f>
        <v>0</v>
      </c>
      <c r="D45" s="239">
        <f>'[4]4'!D45+'[4]5'!D45+'[4]6'!D45</f>
        <v>0</v>
      </c>
      <c r="E45" s="239">
        <f>'[4]4'!E45+'[4]5'!E45+'[4]6'!E45</f>
        <v>3</v>
      </c>
      <c r="F45" s="240">
        <f>'[4]4'!F45+'[4]5'!F45+'[4]6'!F45</f>
        <v>0</v>
      </c>
      <c r="G45" s="240">
        <f>'[4]4'!G45+'[4]5'!G45+'[4]6'!G45</f>
        <v>107700</v>
      </c>
      <c r="H45" s="241">
        <f t="shared" si="0"/>
        <v>107700</v>
      </c>
      <c r="I45" s="238">
        <f>'[4]4'!H45+'[4]5'!H45+'[4]6'!H45</f>
        <v>0</v>
      </c>
      <c r="J45" s="242">
        <f>'[4]4'!I45+'[4]5'!I45+'[4]6'!I45</f>
        <v>3</v>
      </c>
      <c r="K45" s="242">
        <f>'[4]4'!J45+'[4]5'!J45+'[4]6'!J45</f>
        <v>3</v>
      </c>
      <c r="L45" s="242">
        <f>'[4]4'!K45+'[4]5'!K45+'[4]6'!K45</f>
        <v>0</v>
      </c>
      <c r="M45" s="242">
        <f>'[4]4'!L45+'[4]5'!L45+'[4]6'!L45</f>
        <v>0</v>
      </c>
      <c r="N45" s="242">
        <f>'[4]4'!M45+'[4]5'!M45+'[4]6'!M45</f>
        <v>3</v>
      </c>
      <c r="O45" s="243">
        <f t="shared" si="13"/>
        <v>1</v>
      </c>
      <c r="P45" s="244" t="str">
        <f t="shared" si="14"/>
        <v>1.5%</v>
      </c>
      <c r="Q45" s="245" t="str">
        <f t="shared" si="15"/>
        <v>0.75</v>
      </c>
      <c r="R45" s="335"/>
      <c r="S45" s="246">
        <f t="shared" si="16"/>
        <v>1212</v>
      </c>
    </row>
    <row r="46" spans="1:19" ht="17.25" customHeight="1">
      <c r="A46" s="247" t="s">
        <v>227</v>
      </c>
      <c r="B46" s="238">
        <f>'[4]4'!B46+'[4]5'!B46+'[4]6'!B46</f>
        <v>4</v>
      </c>
      <c r="C46" s="239">
        <f>'[4]4'!C46+'[4]5'!C46+'[4]6'!C46</f>
        <v>0</v>
      </c>
      <c r="D46" s="239">
        <f>'[4]4'!D46+'[4]5'!D46+'[4]6'!D46</f>
        <v>0</v>
      </c>
      <c r="E46" s="239">
        <f>'[4]4'!E46+'[4]5'!E46+'[4]6'!E46</f>
        <v>4</v>
      </c>
      <c r="F46" s="240">
        <f>'[4]4'!F46+'[4]5'!F46+'[4]6'!F46</f>
        <v>0</v>
      </c>
      <c r="G46" s="240">
        <f>'[4]4'!G46+'[4]5'!G46+'[4]6'!G46</f>
        <v>217228</v>
      </c>
      <c r="H46" s="241">
        <f t="shared" si="0"/>
        <v>217228</v>
      </c>
      <c r="I46" s="238">
        <f>'[4]4'!H46+'[4]5'!H46+'[4]6'!H46</f>
        <v>0</v>
      </c>
      <c r="J46" s="242">
        <f>'[4]4'!I46+'[4]5'!I46+'[4]6'!I46</f>
        <v>4</v>
      </c>
      <c r="K46" s="242">
        <f>'[4]4'!J46+'[4]5'!J46+'[4]6'!J46</f>
        <v>7</v>
      </c>
      <c r="L46" s="242">
        <f>'[4]4'!K46+'[4]5'!K46+'[4]6'!K46</f>
        <v>1</v>
      </c>
      <c r="M46" s="242">
        <f>'[4]4'!L46+'[4]5'!L46+'[4]6'!L46</f>
        <v>2</v>
      </c>
      <c r="N46" s="242">
        <f>'[4]4'!M46+'[4]5'!M46+'[4]6'!M46</f>
        <v>5</v>
      </c>
      <c r="O46" s="243">
        <f t="shared" si="13"/>
        <v>0.8</v>
      </c>
      <c r="P46" s="244" t="str">
        <f t="shared" si="14"/>
        <v>0.5%</v>
      </c>
      <c r="Q46" s="245" t="str">
        <f t="shared" si="15"/>
        <v>0.75</v>
      </c>
      <c r="R46" s="335"/>
      <c r="S46" s="246">
        <f t="shared" si="16"/>
        <v>815</v>
      </c>
    </row>
    <row r="47" spans="1:19" ht="17.25" customHeight="1">
      <c r="A47" s="247" t="s">
        <v>228</v>
      </c>
      <c r="B47" s="238">
        <f>'[4]4'!B47+'[4]5'!B47+'[4]6'!B47</f>
        <v>14</v>
      </c>
      <c r="C47" s="239">
        <f>'[4]4'!C47+'[4]5'!C47+'[4]6'!C47</f>
        <v>2</v>
      </c>
      <c r="D47" s="239">
        <f>'[4]4'!D47+'[4]5'!D47+'[4]6'!D47</f>
        <v>0</v>
      </c>
      <c r="E47" s="239">
        <f>'[4]4'!E47+'[4]5'!E47+'[4]6'!E47</f>
        <v>16</v>
      </c>
      <c r="F47" s="240">
        <f>'[4]4'!F47+'[4]5'!F47+'[4]6'!F47</f>
        <v>0</v>
      </c>
      <c r="G47" s="240">
        <f>'[4]4'!G47+'[4]5'!G47+'[4]6'!G47</f>
        <v>850241</v>
      </c>
      <c r="H47" s="241">
        <f t="shared" si="0"/>
        <v>850241</v>
      </c>
      <c r="I47" s="238">
        <f>'[4]4'!H47+'[4]5'!H47+'[4]6'!H47</f>
        <v>1</v>
      </c>
      <c r="J47" s="242">
        <f>'[4]4'!I47+'[4]5'!I47+'[4]6'!I47</f>
        <v>15</v>
      </c>
      <c r="K47" s="242">
        <f>'[4]4'!J47+'[4]5'!J47+'[4]6'!J47</f>
        <v>17</v>
      </c>
      <c r="L47" s="242">
        <f>'[4]4'!K47+'[4]5'!K47+'[4]6'!K47</f>
        <v>0</v>
      </c>
      <c r="M47" s="242">
        <f>'[4]4'!L47+'[4]5'!L47+'[4]6'!L47</f>
        <v>1</v>
      </c>
      <c r="N47" s="242">
        <f>'[4]4'!M47+'[4]5'!M47+'[4]6'!M47</f>
        <v>16</v>
      </c>
      <c r="O47" s="243">
        <f t="shared" si="13"/>
        <v>1</v>
      </c>
      <c r="P47" s="244" t="str">
        <f t="shared" si="14"/>
        <v>1.5%</v>
      </c>
      <c r="Q47" s="245" t="str">
        <f t="shared" si="15"/>
        <v>1.5</v>
      </c>
      <c r="R47" s="335"/>
      <c r="S47" s="246">
        <f t="shared" si="16"/>
        <v>19130</v>
      </c>
    </row>
    <row r="48" spans="1:19" ht="17.25" customHeight="1">
      <c r="A48" s="247" t="s">
        <v>229</v>
      </c>
      <c r="B48" s="238">
        <f>'[4]4'!B48+'[4]5'!B48+'[4]6'!B48</f>
        <v>15</v>
      </c>
      <c r="C48" s="239">
        <f>'[4]4'!C48+'[4]5'!C48+'[4]6'!C48</f>
        <v>4</v>
      </c>
      <c r="D48" s="239">
        <f>'[4]4'!D48+'[4]5'!D48+'[4]6'!D48</f>
        <v>0</v>
      </c>
      <c r="E48" s="239">
        <f>'[4]4'!E48+'[4]5'!E48+'[4]6'!E48</f>
        <v>19</v>
      </c>
      <c r="F48" s="240">
        <f>'[4]4'!F48+'[4]5'!F48+'[4]6'!F48</f>
        <v>0</v>
      </c>
      <c r="G48" s="240">
        <f>'[4]4'!G48+'[4]5'!G48+'[4]6'!G48</f>
        <v>546776</v>
      </c>
      <c r="H48" s="241">
        <f t="shared" si="0"/>
        <v>546776</v>
      </c>
      <c r="I48" s="238">
        <f>'[4]4'!H48+'[4]5'!H48+'[4]6'!H48</f>
        <v>2</v>
      </c>
      <c r="J48" s="242">
        <f>'[4]4'!I48+'[4]5'!I48+'[4]6'!I48</f>
        <v>17</v>
      </c>
      <c r="K48" s="242">
        <f>'[4]4'!J48+'[4]5'!J48+'[4]6'!J48</f>
        <v>18</v>
      </c>
      <c r="L48" s="242">
        <f>'[4]4'!K48+'[4]5'!K48+'[4]6'!K48</f>
        <v>0</v>
      </c>
      <c r="M48" s="242">
        <f>'[4]4'!L48+'[4]5'!L48+'[4]6'!L48</f>
        <v>1</v>
      </c>
      <c r="N48" s="242">
        <f>'[4]4'!M48+'[4]5'!M48+'[4]6'!M48</f>
        <v>17</v>
      </c>
      <c r="O48" s="243">
        <f t="shared" si="13"/>
        <v>1.1176470588235294</v>
      </c>
      <c r="P48" s="244" t="str">
        <f t="shared" si="14"/>
        <v>1.75%</v>
      </c>
      <c r="Q48" s="245" t="str">
        <f t="shared" si="15"/>
        <v>1.25</v>
      </c>
      <c r="R48" s="335"/>
      <c r="S48" s="246">
        <f t="shared" si="16"/>
        <v>11961</v>
      </c>
    </row>
    <row r="49" spans="1:19" ht="17.25" customHeight="1">
      <c r="A49" s="247" t="s">
        <v>230</v>
      </c>
      <c r="B49" s="238">
        <f>'[4]4'!B49+'[4]5'!B49+'[4]6'!B49</f>
        <v>15</v>
      </c>
      <c r="C49" s="239">
        <f>'[4]4'!C49+'[4]5'!C49+'[4]6'!C49</f>
        <v>2</v>
      </c>
      <c r="D49" s="239">
        <f>'[4]4'!D49+'[4]5'!D49+'[4]6'!D49</f>
        <v>0</v>
      </c>
      <c r="E49" s="239">
        <f>'[4]4'!E49+'[4]5'!E49+'[4]6'!E49</f>
        <v>17</v>
      </c>
      <c r="F49" s="240">
        <f>'[4]4'!F49+'[4]5'!F49+'[4]6'!F49</f>
        <v>0</v>
      </c>
      <c r="G49" s="240">
        <f>'[4]4'!G49+'[4]5'!G49+'[4]6'!G49</f>
        <v>885274</v>
      </c>
      <c r="H49" s="241">
        <f t="shared" si="0"/>
        <v>885274</v>
      </c>
      <c r="I49" s="238">
        <f>'[4]4'!H49+'[4]5'!H49+'[4]6'!H49</f>
        <v>0</v>
      </c>
      <c r="J49" s="242">
        <f>'[4]4'!I49+'[4]5'!I49+'[4]6'!I49</f>
        <v>17</v>
      </c>
      <c r="K49" s="242">
        <f>'[4]4'!J49+'[4]5'!J49+'[4]6'!J49</f>
        <v>22</v>
      </c>
      <c r="L49" s="242">
        <f>'[4]4'!K49+'[4]5'!K49+'[4]6'!K49</f>
        <v>1</v>
      </c>
      <c r="M49" s="242">
        <f>'[4]4'!L49+'[4]5'!L49+'[4]6'!L49</f>
        <v>2</v>
      </c>
      <c r="N49" s="242">
        <f>'[4]4'!M49+'[4]5'!M49+'[4]6'!M49</f>
        <v>19</v>
      </c>
      <c r="O49" s="243">
        <f t="shared" si="13"/>
        <v>0.89473684210526316</v>
      </c>
      <c r="P49" s="244" t="str">
        <f t="shared" si="14"/>
        <v>0.75%</v>
      </c>
      <c r="Q49" s="245" t="str">
        <f t="shared" si="15"/>
        <v>1.5</v>
      </c>
      <c r="R49" s="335"/>
      <c r="S49" s="246">
        <f t="shared" si="16"/>
        <v>9959</v>
      </c>
    </row>
    <row r="50" spans="1:19" ht="17.25" customHeight="1">
      <c r="A50" s="247" t="s">
        <v>231</v>
      </c>
      <c r="B50" s="238">
        <f>'[4]4'!B50+'[4]5'!B50+'[4]6'!B50</f>
        <v>11</v>
      </c>
      <c r="C50" s="239">
        <f>'[4]4'!C50+'[4]5'!C50+'[4]6'!C50</f>
        <v>6</v>
      </c>
      <c r="D50" s="239">
        <f>'[4]4'!D50+'[4]5'!D50+'[4]6'!D50</f>
        <v>1</v>
      </c>
      <c r="E50" s="239">
        <f>'[4]4'!E50+'[4]5'!E50+'[4]6'!E50</f>
        <v>18</v>
      </c>
      <c r="F50" s="240">
        <f>'[4]4'!F50+'[4]5'!F50+'[4]6'!F50</f>
        <v>1099</v>
      </c>
      <c r="G50" s="240">
        <f>'[4]4'!G50+'[4]5'!G50+'[4]6'!G50</f>
        <v>640726</v>
      </c>
      <c r="H50" s="241">
        <f t="shared" si="0"/>
        <v>639627</v>
      </c>
      <c r="I50" s="238">
        <f>'[4]4'!H50+'[4]5'!H50+'[4]6'!H50</f>
        <v>3</v>
      </c>
      <c r="J50" s="242">
        <f>'[4]4'!I50+'[4]5'!I50+'[4]6'!I50</f>
        <v>15</v>
      </c>
      <c r="K50" s="242">
        <f>'[4]4'!J50+'[4]5'!J50+'[4]6'!J50</f>
        <v>20</v>
      </c>
      <c r="L50" s="242">
        <f>'[4]4'!K50+'[4]5'!K50+'[4]6'!K50</f>
        <v>1</v>
      </c>
      <c r="M50" s="242">
        <f>'[4]4'!L50+'[4]5'!L50+'[4]6'!L50</f>
        <v>0</v>
      </c>
      <c r="N50" s="242">
        <f>'[4]4'!M50+'[4]5'!M50+'[4]6'!M50</f>
        <v>19</v>
      </c>
      <c r="O50" s="243">
        <f t="shared" si="13"/>
        <v>0.89473684210526316</v>
      </c>
      <c r="P50" s="244" t="str">
        <f t="shared" si="14"/>
        <v>0.75%</v>
      </c>
      <c r="Q50" s="245" t="str">
        <f t="shared" si="15"/>
        <v>1.25</v>
      </c>
      <c r="R50" s="335">
        <v>0.8</v>
      </c>
      <c r="S50" s="246">
        <f>ROUND($H50*$P50*$Q50*$R50,0)</f>
        <v>4797</v>
      </c>
    </row>
    <row r="51" spans="1:19" ht="17.25" customHeight="1">
      <c r="A51" s="247" t="s">
        <v>232</v>
      </c>
      <c r="B51" s="238">
        <f>'[4]4'!B51+'[4]5'!B51+'[4]6'!B51</f>
        <v>3</v>
      </c>
      <c r="C51" s="239">
        <f>'[4]4'!C51+'[4]5'!C51+'[4]6'!C51</f>
        <v>1</v>
      </c>
      <c r="D51" s="239">
        <f>'[4]4'!D51+'[4]5'!D51+'[4]6'!D51</f>
        <v>0</v>
      </c>
      <c r="E51" s="239">
        <f>'[4]4'!E51+'[4]5'!E51+'[4]6'!E51</f>
        <v>4</v>
      </c>
      <c r="F51" s="240">
        <f>'[4]4'!F51+'[4]5'!F51+'[4]6'!F51</f>
        <v>0</v>
      </c>
      <c r="G51" s="240">
        <f>'[4]4'!G51+'[4]5'!G51+'[4]6'!G51</f>
        <v>139770</v>
      </c>
      <c r="H51" s="241">
        <f t="shared" si="0"/>
        <v>139770</v>
      </c>
      <c r="I51" s="238">
        <f>'[4]4'!H51+'[4]5'!H51+'[4]6'!H51</f>
        <v>0</v>
      </c>
      <c r="J51" s="242">
        <f>'[4]4'!I51+'[4]5'!I51+'[4]6'!I51</f>
        <v>4</v>
      </c>
      <c r="K51" s="242">
        <f>'[4]4'!J51+'[4]5'!J51+'[4]6'!J51</f>
        <v>4</v>
      </c>
      <c r="L51" s="242">
        <f>'[4]4'!K51+'[4]5'!K51+'[4]6'!K51</f>
        <v>0</v>
      </c>
      <c r="M51" s="242">
        <f>'[4]4'!L51+'[4]5'!L51+'[4]6'!L51</f>
        <v>0</v>
      </c>
      <c r="N51" s="242">
        <f>'[4]4'!M51+'[4]5'!M51+'[4]6'!M51</f>
        <v>4</v>
      </c>
      <c r="O51" s="243">
        <f t="shared" si="13"/>
        <v>1</v>
      </c>
      <c r="P51" s="244" t="str">
        <f t="shared" si="14"/>
        <v>1.5%</v>
      </c>
      <c r="Q51" s="245" t="str">
        <f t="shared" si="15"/>
        <v>0.75</v>
      </c>
      <c r="R51" s="335"/>
      <c r="S51" s="246">
        <f t="shared" si="16"/>
        <v>1572</v>
      </c>
    </row>
    <row r="52" spans="1:19" ht="17.25" customHeight="1">
      <c r="A52" s="251" t="s">
        <v>233</v>
      </c>
      <c r="B52" s="252">
        <f>'[4]4'!B52+'[4]5'!B52+'[4]6'!B52</f>
        <v>17</v>
      </c>
      <c r="C52" s="253">
        <f>'[4]4'!C52+'[4]5'!C52+'[4]6'!C52</f>
        <v>7</v>
      </c>
      <c r="D52" s="253">
        <f>'[4]4'!D52+'[4]5'!D52+'[4]6'!D52</f>
        <v>1</v>
      </c>
      <c r="E52" s="253">
        <f>'[4]4'!E52+'[4]5'!E52+'[4]6'!E52</f>
        <v>25</v>
      </c>
      <c r="F52" s="254">
        <f>'[4]4'!F52+'[4]5'!F52+'[4]6'!F52</f>
        <v>1019</v>
      </c>
      <c r="G52" s="254">
        <f>'[4]4'!G52+'[4]5'!G52+'[4]6'!G52</f>
        <v>936420</v>
      </c>
      <c r="H52" s="255">
        <f t="shared" si="0"/>
        <v>935401</v>
      </c>
      <c r="I52" s="252">
        <f>'[4]4'!H52+'[4]5'!H52+'[4]6'!H52</f>
        <v>1</v>
      </c>
      <c r="J52" s="256">
        <f>'[4]4'!I52+'[4]5'!I52+'[4]6'!I52</f>
        <v>24</v>
      </c>
      <c r="K52" s="256">
        <f>'[4]4'!J52+'[4]5'!J52+'[4]6'!J52</f>
        <v>29</v>
      </c>
      <c r="L52" s="256">
        <f>'[4]4'!K52+'[4]5'!K52+'[4]6'!K52</f>
        <v>1</v>
      </c>
      <c r="M52" s="256">
        <f>'[4]4'!L52+'[4]5'!L52+'[4]6'!L52</f>
        <v>1</v>
      </c>
      <c r="N52" s="256">
        <f>'[4]4'!M52+'[4]5'!M52+'[4]6'!M52</f>
        <v>27</v>
      </c>
      <c r="O52" s="257">
        <f t="shared" si="13"/>
        <v>0.88888888888888884</v>
      </c>
      <c r="P52" s="258" t="str">
        <f t="shared" si="14"/>
        <v>0.75%</v>
      </c>
      <c r="Q52" s="259" t="str">
        <f t="shared" si="15"/>
        <v>1.5</v>
      </c>
      <c r="R52" s="337"/>
      <c r="S52" s="260">
        <f t="shared" si="16"/>
        <v>10523</v>
      </c>
    </row>
    <row r="53" spans="1:19" s="270" customFormat="1" ht="17.25" customHeight="1">
      <c r="A53" s="261" t="s">
        <v>234</v>
      </c>
      <c r="B53" s="262">
        <f t="shared" ref="B53:G53" si="17">SUM(B43:B52)</f>
        <v>114</v>
      </c>
      <c r="C53" s="263">
        <f t="shared" si="17"/>
        <v>29</v>
      </c>
      <c r="D53" s="263">
        <f t="shared" si="17"/>
        <v>2</v>
      </c>
      <c r="E53" s="263">
        <f t="shared" si="17"/>
        <v>145</v>
      </c>
      <c r="F53" s="264">
        <f t="shared" si="17"/>
        <v>2118</v>
      </c>
      <c r="G53" s="264">
        <f t="shared" si="17"/>
        <v>6216971</v>
      </c>
      <c r="H53" s="265">
        <f t="shared" si="0"/>
        <v>6214853</v>
      </c>
      <c r="I53" s="262">
        <f t="shared" ref="I53:N53" si="18">SUM(I43:I52)</f>
        <v>11</v>
      </c>
      <c r="J53" s="263">
        <f t="shared" si="18"/>
        <v>134</v>
      </c>
      <c r="K53" s="263">
        <f t="shared" si="18"/>
        <v>163</v>
      </c>
      <c r="L53" s="263">
        <f t="shared" si="18"/>
        <v>6</v>
      </c>
      <c r="M53" s="263">
        <f t="shared" si="18"/>
        <v>9</v>
      </c>
      <c r="N53" s="263">
        <f t="shared" si="18"/>
        <v>149</v>
      </c>
      <c r="O53" s="266">
        <f t="shared" si="13"/>
        <v>0.95973154362416102</v>
      </c>
      <c r="P53" s="267"/>
      <c r="Q53" s="268">
        <v>20000</v>
      </c>
      <c r="R53" s="338"/>
      <c r="S53" s="269">
        <f>SUM(S43:S52)</f>
        <v>105250</v>
      </c>
    </row>
    <row r="54" spans="1:19" ht="17.25" customHeight="1">
      <c r="A54" s="271" t="s">
        <v>235</v>
      </c>
      <c r="B54" s="272">
        <f>'[4]4'!B54+'[4]5'!B54+'[4]6'!B54</f>
        <v>7</v>
      </c>
      <c r="C54" s="273">
        <f>'[4]4'!C54+'[4]5'!C54+'[4]6'!C54</f>
        <v>3</v>
      </c>
      <c r="D54" s="273">
        <f>'[4]4'!D54+'[4]5'!D54+'[4]6'!D54</f>
        <v>0</v>
      </c>
      <c r="E54" s="273">
        <f>'[4]4'!E54+'[4]5'!E54+'[4]6'!E54</f>
        <v>10</v>
      </c>
      <c r="F54" s="274">
        <f>'[4]4'!F54+'[4]5'!F54+'[4]6'!F54</f>
        <v>0</v>
      </c>
      <c r="G54" s="274">
        <f>'[4]4'!G54+'[4]5'!G54+'[4]6'!G54</f>
        <v>420820</v>
      </c>
      <c r="H54" s="275">
        <f t="shared" si="0"/>
        <v>420820</v>
      </c>
      <c r="I54" s="272">
        <f>'[4]4'!H54+'[4]5'!H54+'[4]6'!H54</f>
        <v>0</v>
      </c>
      <c r="J54" s="276">
        <f>'[4]4'!I54+'[4]5'!I54+'[4]6'!I54</f>
        <v>10</v>
      </c>
      <c r="K54" s="276">
        <f>'[4]4'!J54+'[4]5'!J54+'[4]6'!J54</f>
        <v>14</v>
      </c>
      <c r="L54" s="276">
        <f>'[4]4'!K54+'[4]5'!K54+'[4]6'!K54</f>
        <v>2</v>
      </c>
      <c r="M54" s="276">
        <f>'[4]4'!L54+'[4]5'!L54+'[4]6'!L54</f>
        <v>1</v>
      </c>
      <c r="N54" s="276">
        <f>'[4]4'!M54+'[4]5'!M54+'[4]6'!M54</f>
        <v>11</v>
      </c>
      <c r="O54" s="277">
        <f>($B54+$C54)/$N54</f>
        <v>0.90909090909090906</v>
      </c>
      <c r="P54" s="278" t="str">
        <f>IF($O54&lt;80%,"0",IF($O54&lt;85%,"0.5%",IF($O54&lt;90%,"0.75%",IF($O54&lt;95%,"1%",IF($O54&lt;100%,"1.25%",IF($O54&lt;110%,"1.5%",IF($O54&lt;120%,"1.75%",IF($O54&gt;120%,"2%","0"))))))))</f>
        <v>1%</v>
      </c>
      <c r="Q54" s="279" t="str">
        <f>IF($H54=0,"0",IF($H54&lt;300000,"0.75",IF($H54&lt;500000,"1",IF($H54&lt;750000,"1.25",IF($H54&lt;1000000,"1.5",IF($H54&gt;1000000,"1.75"))))))</f>
        <v>1</v>
      </c>
      <c r="R54" s="339"/>
      <c r="S54" s="280">
        <f>ROUND($H54*$P54*$Q54,0)</f>
        <v>4208</v>
      </c>
    </row>
    <row r="55" spans="1:19" ht="17.25" customHeight="1">
      <c r="A55" s="247" t="s">
        <v>236</v>
      </c>
      <c r="B55" s="238">
        <f>'[4]4'!B55+'[4]5'!B55+'[4]6'!B55</f>
        <v>16</v>
      </c>
      <c r="C55" s="239">
        <f>'[4]4'!C55+'[4]5'!C55+'[4]6'!C55</f>
        <v>2</v>
      </c>
      <c r="D55" s="239">
        <f>'[4]4'!D55+'[4]5'!D55+'[4]6'!D55</f>
        <v>0</v>
      </c>
      <c r="E55" s="239">
        <f>'[4]4'!E55+'[4]5'!E55+'[4]6'!E55</f>
        <v>18</v>
      </c>
      <c r="F55" s="240">
        <f>'[4]4'!F55+'[4]5'!F55+'[4]6'!F55</f>
        <v>0</v>
      </c>
      <c r="G55" s="240">
        <f>'[4]4'!G55+'[4]5'!G55+'[4]6'!G55</f>
        <v>780800</v>
      </c>
      <c r="H55" s="241">
        <f t="shared" si="0"/>
        <v>780800</v>
      </c>
      <c r="I55" s="238">
        <f>'[4]4'!H55+'[4]5'!H55+'[4]6'!H55</f>
        <v>1</v>
      </c>
      <c r="J55" s="242">
        <f>'[4]4'!I55+'[4]5'!I55+'[4]6'!I55</f>
        <v>17</v>
      </c>
      <c r="K55" s="242">
        <f>'[4]4'!J55+'[4]5'!J55+'[4]6'!J55</f>
        <v>20</v>
      </c>
      <c r="L55" s="242">
        <f>'[4]4'!K55+'[4]5'!K55+'[4]6'!K55</f>
        <v>1</v>
      </c>
      <c r="M55" s="242">
        <f>'[4]4'!L55+'[4]5'!L55+'[4]6'!L55</f>
        <v>0</v>
      </c>
      <c r="N55" s="242">
        <f>'[4]4'!M55+'[4]5'!M55+'[4]6'!M55</f>
        <v>19</v>
      </c>
      <c r="O55" s="243">
        <f t="shared" ref="O55:O64" si="19">($B55+$C55)/$N55</f>
        <v>0.94736842105263153</v>
      </c>
      <c r="P55" s="244" t="str">
        <f t="shared" ref="P55:P63" si="20">IF($O55&lt;80%,"0",IF($O55&lt;85%,"0.5%",IF($O55&lt;90%,"0.75%",IF($O55&lt;95%,"1%",IF($O55&lt;100%,"1.25%",IF($O55&lt;110%,"1.5%",IF($O55&lt;120%,"1.75%",IF($O55&gt;120%,"2%","0"))))))))</f>
        <v>1%</v>
      </c>
      <c r="Q55" s="245" t="str">
        <f t="shared" ref="Q55:Q63" si="21">IF($H55=0,"0",IF($H55&lt;300000,"0.75",IF($H55&lt;500000,"1",IF($H55&lt;750000,"1.25",IF($H55&lt;1000000,"1.5",IF($H55&gt;1000000,"1.75"))))))</f>
        <v>1.5</v>
      </c>
      <c r="R55" s="335"/>
      <c r="S55" s="246">
        <f t="shared" ref="S55:S63" si="22">ROUND($H55*$P55*$Q55,0)</f>
        <v>11712</v>
      </c>
    </row>
    <row r="56" spans="1:19" ht="17.25" customHeight="1">
      <c r="A56" s="247" t="s">
        <v>237</v>
      </c>
      <c r="B56" s="238">
        <f>'[4]4'!B56+'[4]5'!B56+'[4]6'!B56</f>
        <v>9</v>
      </c>
      <c r="C56" s="239">
        <f>'[4]4'!C56+'[4]5'!C56+'[4]6'!C56</f>
        <v>2</v>
      </c>
      <c r="D56" s="239">
        <f>'[4]4'!D56+'[4]5'!D56+'[4]6'!D56</f>
        <v>0</v>
      </c>
      <c r="E56" s="239">
        <f>'[4]4'!E56+'[4]5'!E56+'[4]6'!E56</f>
        <v>11</v>
      </c>
      <c r="F56" s="240">
        <f>'[4]4'!F56+'[4]5'!F56+'[4]6'!F56</f>
        <v>0</v>
      </c>
      <c r="G56" s="240">
        <f>'[4]4'!G56+'[4]5'!G56+'[4]6'!G56</f>
        <v>589009</v>
      </c>
      <c r="H56" s="241">
        <f t="shared" si="0"/>
        <v>589009</v>
      </c>
      <c r="I56" s="238">
        <f>'[4]4'!H56+'[4]5'!H56+'[4]6'!H56</f>
        <v>1</v>
      </c>
      <c r="J56" s="242">
        <f>'[4]4'!I56+'[4]5'!I56+'[4]6'!I56</f>
        <v>10</v>
      </c>
      <c r="K56" s="242">
        <f>'[4]4'!J56+'[4]5'!J56+'[4]6'!J56</f>
        <v>15</v>
      </c>
      <c r="L56" s="242">
        <f>'[4]4'!K56+'[4]5'!K56+'[4]6'!K56</f>
        <v>0</v>
      </c>
      <c r="M56" s="242">
        <f>'[4]4'!L56+'[4]5'!L56+'[4]6'!L56</f>
        <v>1</v>
      </c>
      <c r="N56" s="242">
        <f>'[4]4'!M56+'[4]5'!M56+'[4]6'!M56</f>
        <v>14</v>
      </c>
      <c r="O56" s="243">
        <f t="shared" si="19"/>
        <v>0.7857142857142857</v>
      </c>
      <c r="P56" s="244" t="str">
        <f t="shared" si="20"/>
        <v>0</v>
      </c>
      <c r="Q56" s="245" t="str">
        <f t="shared" si="21"/>
        <v>1.25</v>
      </c>
      <c r="R56" s="335"/>
      <c r="S56" s="246">
        <f t="shared" si="22"/>
        <v>0</v>
      </c>
    </row>
    <row r="57" spans="1:19" ht="17.25" customHeight="1">
      <c r="A57" s="247" t="s">
        <v>238</v>
      </c>
      <c r="B57" s="238">
        <f>'[4]4'!B57+'[4]5'!B57+'[4]6'!B57</f>
        <v>13</v>
      </c>
      <c r="C57" s="239">
        <f>'[4]4'!C57+'[4]5'!C57+'[4]6'!C57</f>
        <v>9</v>
      </c>
      <c r="D57" s="239">
        <f>'[4]4'!D57+'[4]5'!D57+'[4]6'!D57</f>
        <v>0</v>
      </c>
      <c r="E57" s="239">
        <f>'[4]4'!E57+'[4]5'!E57+'[4]6'!E57</f>
        <v>22</v>
      </c>
      <c r="F57" s="240">
        <f>'[4]4'!F57+'[4]5'!F57+'[4]6'!F57</f>
        <v>0</v>
      </c>
      <c r="G57" s="240">
        <f>'[4]4'!G57+'[4]5'!G57+'[4]6'!G57</f>
        <v>740939</v>
      </c>
      <c r="H57" s="241">
        <f t="shared" si="0"/>
        <v>740939</v>
      </c>
      <c r="I57" s="238">
        <f>'[4]4'!H57+'[4]5'!H57+'[4]6'!H57</f>
        <v>3</v>
      </c>
      <c r="J57" s="242">
        <f>'[4]4'!I57+'[4]5'!I57+'[4]6'!I57</f>
        <v>19</v>
      </c>
      <c r="K57" s="242">
        <f>'[4]4'!J57+'[4]5'!J57+'[4]6'!J57</f>
        <v>24</v>
      </c>
      <c r="L57" s="242">
        <f>'[4]4'!K57+'[4]5'!K57+'[4]6'!K57</f>
        <v>0</v>
      </c>
      <c r="M57" s="242">
        <f>'[4]4'!L57+'[4]5'!L57+'[4]6'!L57</f>
        <v>1</v>
      </c>
      <c r="N57" s="242">
        <f>'[4]4'!M57+'[4]5'!M57+'[4]6'!M57</f>
        <v>23</v>
      </c>
      <c r="O57" s="243">
        <f t="shared" si="19"/>
        <v>0.95652173913043481</v>
      </c>
      <c r="P57" s="244" t="str">
        <f t="shared" si="20"/>
        <v>1.25%</v>
      </c>
      <c r="Q57" s="245" t="str">
        <f t="shared" si="21"/>
        <v>1.25</v>
      </c>
      <c r="R57" s="335"/>
      <c r="S57" s="246">
        <f t="shared" si="22"/>
        <v>11577</v>
      </c>
    </row>
    <row r="58" spans="1:19" ht="17.25" customHeight="1">
      <c r="A58" s="247" t="s">
        <v>239</v>
      </c>
      <c r="B58" s="238">
        <f>'[4]4'!B58+'[4]5'!B58+'[4]6'!B58</f>
        <v>20</v>
      </c>
      <c r="C58" s="239">
        <f>'[4]4'!C58+'[4]5'!C58+'[4]6'!C58</f>
        <v>9</v>
      </c>
      <c r="D58" s="239">
        <f>'[4]4'!D58+'[4]5'!D58+'[4]6'!D58</f>
        <v>1</v>
      </c>
      <c r="E58" s="239">
        <f>'[4]4'!E58+'[4]5'!E58+'[4]6'!E58</f>
        <v>30</v>
      </c>
      <c r="F58" s="240">
        <f>'[4]4'!F58+'[4]5'!F58+'[4]6'!F58</f>
        <v>1099</v>
      </c>
      <c r="G58" s="240">
        <f>'[4]4'!G58+'[4]5'!G58+'[4]6'!G58</f>
        <v>997704</v>
      </c>
      <c r="H58" s="241">
        <f t="shared" si="0"/>
        <v>996605</v>
      </c>
      <c r="I58" s="238">
        <f>'[4]4'!H58+'[4]5'!H58+'[4]6'!H58</f>
        <v>2</v>
      </c>
      <c r="J58" s="242">
        <f>'[4]4'!I58+'[4]5'!I58+'[4]6'!I58</f>
        <v>28</v>
      </c>
      <c r="K58" s="242">
        <f>'[4]4'!J58+'[4]5'!J58+'[4]6'!J58</f>
        <v>36</v>
      </c>
      <c r="L58" s="242">
        <f>'[4]4'!K58+'[4]5'!K58+'[4]6'!K58</f>
        <v>3</v>
      </c>
      <c r="M58" s="242">
        <f>'[4]4'!L58+'[4]5'!L58+'[4]6'!L58</f>
        <v>1</v>
      </c>
      <c r="N58" s="242">
        <f>'[4]4'!M58+'[4]5'!M58+'[4]6'!M58</f>
        <v>33</v>
      </c>
      <c r="O58" s="243">
        <f t="shared" si="19"/>
        <v>0.87878787878787878</v>
      </c>
      <c r="P58" s="244" t="str">
        <f t="shared" si="20"/>
        <v>0.75%</v>
      </c>
      <c r="Q58" s="245" t="str">
        <f t="shared" si="21"/>
        <v>1.5</v>
      </c>
      <c r="R58" s="335"/>
      <c r="S58" s="246">
        <f t="shared" si="22"/>
        <v>11212</v>
      </c>
    </row>
    <row r="59" spans="1:19" ht="17.25" customHeight="1">
      <c r="A59" s="247" t="s">
        <v>240</v>
      </c>
      <c r="B59" s="238">
        <f>'[4]4'!B59+'[4]5'!B59+'[4]6'!B59</f>
        <v>12</v>
      </c>
      <c r="C59" s="239">
        <f>'[4]4'!C59+'[4]5'!C59+'[4]6'!C59</f>
        <v>7</v>
      </c>
      <c r="D59" s="239">
        <f>'[4]4'!D59+'[4]5'!D59+'[4]6'!D59</f>
        <v>1</v>
      </c>
      <c r="E59" s="239">
        <f>'[4]4'!E59+'[4]5'!E59+'[4]6'!E59</f>
        <v>20</v>
      </c>
      <c r="F59" s="240">
        <f>'[4]4'!F59+'[4]5'!F59+'[4]6'!F59</f>
        <v>1019</v>
      </c>
      <c r="G59" s="240">
        <f>'[4]4'!G59+'[4]5'!G59+'[4]6'!G59</f>
        <v>676010</v>
      </c>
      <c r="H59" s="241">
        <f t="shared" si="0"/>
        <v>674991</v>
      </c>
      <c r="I59" s="238">
        <f>'[4]4'!H59+'[4]5'!H59+'[4]6'!H59</f>
        <v>0</v>
      </c>
      <c r="J59" s="242">
        <f>'[4]4'!I59+'[4]5'!I59+'[4]6'!I59</f>
        <v>20</v>
      </c>
      <c r="K59" s="242">
        <f>'[4]4'!J59+'[4]5'!J59+'[4]6'!J59</f>
        <v>28</v>
      </c>
      <c r="L59" s="242">
        <f>'[4]4'!K59+'[4]5'!K59+'[4]6'!K59</f>
        <v>2</v>
      </c>
      <c r="M59" s="242">
        <f>'[4]4'!L59+'[4]5'!L59+'[4]6'!L59</f>
        <v>1</v>
      </c>
      <c r="N59" s="242">
        <f>'[4]4'!M59+'[4]5'!M59+'[4]6'!M59</f>
        <v>25</v>
      </c>
      <c r="O59" s="243">
        <f t="shared" si="19"/>
        <v>0.76</v>
      </c>
      <c r="P59" s="244" t="str">
        <f t="shared" si="20"/>
        <v>0</v>
      </c>
      <c r="Q59" s="245" t="str">
        <f t="shared" si="21"/>
        <v>1.25</v>
      </c>
      <c r="R59" s="335"/>
      <c r="S59" s="246">
        <f t="shared" si="22"/>
        <v>0</v>
      </c>
    </row>
    <row r="60" spans="1:19" ht="17.25" customHeight="1">
      <c r="A60" s="247" t="s">
        <v>241</v>
      </c>
      <c r="B60" s="238">
        <f>'[4]4'!B60+'[4]5'!B60+'[4]6'!B60</f>
        <v>12</v>
      </c>
      <c r="C60" s="239">
        <f>'[4]4'!C60+'[4]5'!C60+'[4]6'!C60</f>
        <v>4</v>
      </c>
      <c r="D60" s="239">
        <f>'[4]4'!D60+'[4]5'!D60+'[4]6'!D60</f>
        <v>0</v>
      </c>
      <c r="E60" s="239">
        <f>'[4]4'!E60+'[4]5'!E60+'[4]6'!E60</f>
        <v>16</v>
      </c>
      <c r="F60" s="240">
        <f>'[4]4'!F60+'[4]5'!F60+'[4]6'!F60</f>
        <v>0</v>
      </c>
      <c r="G60" s="240">
        <f>'[4]4'!G60+'[4]5'!G60+'[4]6'!G60</f>
        <v>757127</v>
      </c>
      <c r="H60" s="241">
        <f t="shared" si="0"/>
        <v>757127</v>
      </c>
      <c r="I60" s="238">
        <f>'[4]4'!H60+'[4]5'!H60+'[4]6'!H60</f>
        <v>3</v>
      </c>
      <c r="J60" s="242">
        <f>'[4]4'!I60+'[4]5'!I60+'[4]6'!I60</f>
        <v>13</v>
      </c>
      <c r="K60" s="242">
        <f>'[4]4'!J60+'[4]5'!J60+'[4]6'!J60</f>
        <v>17</v>
      </c>
      <c r="L60" s="242">
        <f>'[4]4'!K60+'[4]5'!K60+'[4]6'!K60</f>
        <v>0</v>
      </c>
      <c r="M60" s="242">
        <f>'[4]4'!L60+'[4]5'!L60+'[4]6'!L60</f>
        <v>0</v>
      </c>
      <c r="N60" s="242">
        <f>'[4]4'!M60+'[4]5'!M60+'[4]6'!M60</f>
        <v>17</v>
      </c>
      <c r="O60" s="243">
        <f t="shared" si="19"/>
        <v>0.94117647058823528</v>
      </c>
      <c r="P60" s="244" t="str">
        <f t="shared" si="20"/>
        <v>1%</v>
      </c>
      <c r="Q60" s="245" t="str">
        <f t="shared" si="21"/>
        <v>1.5</v>
      </c>
      <c r="R60" s="335"/>
      <c r="S60" s="246">
        <f t="shared" si="22"/>
        <v>11357</v>
      </c>
    </row>
    <row r="61" spans="1:19" ht="17.25" customHeight="1">
      <c r="A61" s="247" t="s">
        <v>242</v>
      </c>
      <c r="B61" s="238">
        <f>'[4]4'!B61+'[4]5'!B61+'[4]6'!B61</f>
        <v>9</v>
      </c>
      <c r="C61" s="239">
        <f>'[4]4'!C61+'[4]5'!C61+'[4]6'!C61</f>
        <v>4</v>
      </c>
      <c r="D61" s="239">
        <f>'[4]4'!D61+'[4]5'!D61+'[4]6'!D61</f>
        <v>0</v>
      </c>
      <c r="E61" s="239">
        <f>'[4]4'!E61+'[4]5'!E61+'[4]6'!E61</f>
        <v>13</v>
      </c>
      <c r="F61" s="240">
        <f>'[4]4'!F61+'[4]5'!F61+'[4]6'!F61</f>
        <v>0</v>
      </c>
      <c r="G61" s="240">
        <f>'[4]4'!G61+'[4]5'!G61+'[4]6'!G61</f>
        <v>631763</v>
      </c>
      <c r="H61" s="241">
        <f t="shared" si="0"/>
        <v>631763</v>
      </c>
      <c r="I61" s="238">
        <f>'[4]4'!H61+'[4]5'!H61+'[4]6'!H61</f>
        <v>3</v>
      </c>
      <c r="J61" s="242">
        <f>'[4]4'!I61+'[4]5'!I61+'[4]6'!I61</f>
        <v>10</v>
      </c>
      <c r="K61" s="242">
        <f>'[4]4'!J61+'[4]5'!J61+'[4]6'!J61</f>
        <v>14</v>
      </c>
      <c r="L61" s="242">
        <f>'[4]4'!K61+'[4]5'!K61+'[4]6'!K61</f>
        <v>2</v>
      </c>
      <c r="M61" s="242">
        <f>'[4]4'!L61+'[4]5'!L61+'[4]6'!L61</f>
        <v>0</v>
      </c>
      <c r="N61" s="242">
        <f>'[4]4'!M61+'[4]5'!M61+'[4]6'!M61</f>
        <v>12</v>
      </c>
      <c r="O61" s="243">
        <f t="shared" si="19"/>
        <v>1.0833333333333333</v>
      </c>
      <c r="P61" s="244" t="str">
        <f t="shared" si="20"/>
        <v>1.5%</v>
      </c>
      <c r="Q61" s="245" t="str">
        <f t="shared" si="21"/>
        <v>1.25</v>
      </c>
      <c r="R61" s="335"/>
      <c r="S61" s="246">
        <f t="shared" si="22"/>
        <v>11846</v>
      </c>
    </row>
    <row r="62" spans="1:19" ht="17.25" customHeight="1">
      <c r="A62" s="237" t="s">
        <v>243</v>
      </c>
      <c r="B62" s="238">
        <f>'[4]4'!B62+'[4]5'!B62+'[4]6'!B62</f>
        <v>0</v>
      </c>
      <c r="C62" s="239">
        <f>'[4]4'!C62+'[4]5'!C62+'[4]6'!C62</f>
        <v>1</v>
      </c>
      <c r="D62" s="239">
        <f>'[4]4'!D62+'[4]5'!D62+'[4]6'!D62</f>
        <v>0</v>
      </c>
      <c r="E62" s="239">
        <f>'[4]4'!E62+'[4]5'!E62+'[4]6'!E62</f>
        <v>1</v>
      </c>
      <c r="F62" s="240">
        <f>'[4]4'!F62+'[4]5'!F62+'[4]6'!F62</f>
        <v>0</v>
      </c>
      <c r="G62" s="240">
        <f>'[4]4'!G62+'[4]5'!G62+'[4]6'!G62</f>
        <v>13171</v>
      </c>
      <c r="H62" s="241">
        <f t="shared" si="0"/>
        <v>13171</v>
      </c>
      <c r="I62" s="238">
        <f>'[4]4'!H62+'[4]5'!H62+'[4]6'!H62</f>
        <v>1</v>
      </c>
      <c r="J62" s="242">
        <f>'[4]4'!I62+'[4]5'!I62+'[4]6'!I62</f>
        <v>0</v>
      </c>
      <c r="K62" s="242">
        <f>'[4]4'!J62+'[4]5'!J62+'[4]6'!J62</f>
        <v>0</v>
      </c>
      <c r="L62" s="242">
        <f>'[4]4'!K62+'[4]5'!K62+'[4]6'!K62</f>
        <v>0</v>
      </c>
      <c r="M62" s="242">
        <f>'[4]4'!L62+'[4]5'!L62+'[4]6'!L62</f>
        <v>0</v>
      </c>
      <c r="N62" s="242">
        <f>'[4]4'!M62+'[4]5'!M62+'[4]6'!M62</f>
        <v>0</v>
      </c>
      <c r="O62" s="243">
        <f>($B62+$C62)/1</f>
        <v>1</v>
      </c>
      <c r="P62" s="244" t="str">
        <f t="shared" si="20"/>
        <v>1.5%</v>
      </c>
      <c r="Q62" s="245" t="str">
        <f t="shared" si="21"/>
        <v>0.75</v>
      </c>
      <c r="R62" s="335"/>
      <c r="S62" s="246">
        <f t="shared" si="22"/>
        <v>148</v>
      </c>
    </row>
    <row r="63" spans="1:19" ht="17.25" customHeight="1">
      <c r="A63" s="281" t="s">
        <v>244</v>
      </c>
      <c r="B63" s="252">
        <f>'[4]4'!B63+'[4]5'!B63+'[4]6'!B63</f>
        <v>2</v>
      </c>
      <c r="C63" s="253">
        <f>'[4]4'!C63+'[4]5'!C63+'[4]6'!C63</f>
        <v>0</v>
      </c>
      <c r="D63" s="253">
        <f>'[4]4'!D63+'[4]5'!D63+'[4]6'!D63</f>
        <v>0</v>
      </c>
      <c r="E63" s="253">
        <f>'[4]4'!E63+'[4]5'!E63+'[4]6'!E63</f>
        <v>2</v>
      </c>
      <c r="F63" s="254">
        <f>'[4]4'!F63+'[4]5'!F63+'[4]6'!F63</f>
        <v>0</v>
      </c>
      <c r="G63" s="254">
        <f>'[4]4'!G63+'[4]5'!G63+'[4]6'!G63</f>
        <v>101241</v>
      </c>
      <c r="H63" s="255">
        <f t="shared" si="0"/>
        <v>101241</v>
      </c>
      <c r="I63" s="252">
        <f>'[4]4'!H63+'[4]5'!H63+'[4]6'!H63</f>
        <v>0</v>
      </c>
      <c r="J63" s="256">
        <f>'[4]4'!I63+'[4]5'!I63+'[4]6'!I63</f>
        <v>2</v>
      </c>
      <c r="K63" s="256">
        <f>'[4]4'!J63+'[4]5'!J63+'[4]6'!J63</f>
        <v>3</v>
      </c>
      <c r="L63" s="256">
        <f>'[4]4'!K63+'[4]5'!K63+'[4]6'!K63</f>
        <v>0</v>
      </c>
      <c r="M63" s="256">
        <f>'[4]4'!L63+'[4]5'!L63+'[4]6'!L63</f>
        <v>0</v>
      </c>
      <c r="N63" s="256">
        <f>'[4]4'!M63+'[4]5'!M63+'[4]6'!M63</f>
        <v>3</v>
      </c>
      <c r="O63" s="257">
        <f t="shared" si="19"/>
        <v>0.66666666666666663</v>
      </c>
      <c r="P63" s="258" t="str">
        <f t="shared" si="20"/>
        <v>0</v>
      </c>
      <c r="Q63" s="259" t="str">
        <f t="shared" si="21"/>
        <v>0.75</v>
      </c>
      <c r="R63" s="337"/>
      <c r="S63" s="260">
        <f t="shared" si="22"/>
        <v>0</v>
      </c>
    </row>
    <row r="64" spans="1:19" s="270" customFormat="1" ht="17.25" customHeight="1">
      <c r="A64" s="261" t="s">
        <v>245</v>
      </c>
      <c r="B64" s="262">
        <f t="shared" ref="B64:G64" si="23">SUM(B54:B63)</f>
        <v>100</v>
      </c>
      <c r="C64" s="263">
        <f t="shared" si="23"/>
        <v>41</v>
      </c>
      <c r="D64" s="263">
        <f t="shared" si="23"/>
        <v>2</v>
      </c>
      <c r="E64" s="263">
        <f t="shared" si="23"/>
        <v>143</v>
      </c>
      <c r="F64" s="264">
        <f t="shared" si="23"/>
        <v>2118</v>
      </c>
      <c r="G64" s="264">
        <f t="shared" si="23"/>
        <v>5708584</v>
      </c>
      <c r="H64" s="265">
        <f t="shared" si="0"/>
        <v>5706466</v>
      </c>
      <c r="I64" s="262">
        <f t="shared" ref="I64:N64" si="24">SUM(I54:I63)</f>
        <v>14</v>
      </c>
      <c r="J64" s="263">
        <f t="shared" si="24"/>
        <v>129</v>
      </c>
      <c r="K64" s="263">
        <f t="shared" si="24"/>
        <v>171</v>
      </c>
      <c r="L64" s="263">
        <f t="shared" si="24"/>
        <v>10</v>
      </c>
      <c r="M64" s="263">
        <f t="shared" si="24"/>
        <v>5</v>
      </c>
      <c r="N64" s="263">
        <f t="shared" si="24"/>
        <v>157</v>
      </c>
      <c r="O64" s="266">
        <f t="shared" si="19"/>
        <v>0.89808917197452232</v>
      </c>
      <c r="P64" s="267"/>
      <c r="Q64" s="268">
        <v>10000</v>
      </c>
      <c r="R64" s="338"/>
      <c r="S64" s="269">
        <f>SUM(S54:S63)</f>
        <v>62060</v>
      </c>
    </row>
    <row r="65" spans="1:20" ht="17.25" customHeight="1">
      <c r="A65" s="271" t="s">
        <v>246</v>
      </c>
      <c r="B65" s="272">
        <f>'[4]4'!B65+'[4]5'!B65+'[4]6'!B65</f>
        <v>3</v>
      </c>
      <c r="C65" s="273">
        <f>'[4]4'!C65+'[4]5'!C65+'[4]6'!C65</f>
        <v>0</v>
      </c>
      <c r="D65" s="273">
        <f>'[4]4'!D65+'[4]5'!D65+'[4]6'!D65</f>
        <v>0</v>
      </c>
      <c r="E65" s="273">
        <f>'[4]4'!E65+'[4]5'!E65+'[4]6'!E65</f>
        <v>3</v>
      </c>
      <c r="F65" s="274">
        <f>'[4]4'!F65+'[4]5'!F65+'[4]6'!F65</f>
        <v>0</v>
      </c>
      <c r="G65" s="274">
        <f>'[4]4'!G65+'[4]5'!G65+'[4]6'!G65</f>
        <v>109117</v>
      </c>
      <c r="H65" s="275">
        <f t="shared" si="0"/>
        <v>109117</v>
      </c>
      <c r="I65" s="272">
        <f>'[4]4'!H65+'[4]5'!H65+'[4]6'!H65</f>
        <v>0</v>
      </c>
      <c r="J65" s="276">
        <f>'[4]4'!I65+'[4]5'!I65+'[4]6'!I65</f>
        <v>3</v>
      </c>
      <c r="K65" s="276">
        <f>'[4]4'!J65+'[4]5'!J65+'[4]6'!J65</f>
        <v>3</v>
      </c>
      <c r="L65" s="276">
        <f>'[4]4'!K65+'[4]5'!K65+'[4]6'!K65</f>
        <v>0</v>
      </c>
      <c r="M65" s="276">
        <f>'[4]4'!L65+'[4]5'!L65+'[4]6'!L65</f>
        <v>0</v>
      </c>
      <c r="N65" s="276">
        <f>'[4]4'!M65+'[4]5'!M65+'[4]6'!M65</f>
        <v>3</v>
      </c>
      <c r="O65" s="277">
        <f>($B65+$C65)/$N65</f>
        <v>1</v>
      </c>
      <c r="P65" s="278" t="str">
        <f>IF($O65&lt;80%,"0",IF($O65&lt;85%,"0.5%",IF($O65&lt;90%,"0.75%",IF($O65&lt;95%,"1%",IF($O65&lt;100%,"1.25%",IF($O65&lt;110%,"1.5%",IF($O65&lt;120%,"1.75%",IF($O65&gt;120%,"2%","0"))))))))</f>
        <v>1.5%</v>
      </c>
      <c r="Q65" s="279" t="str">
        <f>IF($H65=0,"0",IF($H65&lt;300000,"0.75",IF($H65&lt;500000,"1",IF($H65&lt;750000,"1.25",IF($H65&lt;1000000,"1.5",IF($H65&gt;1000000,"1.75"))))))</f>
        <v>0.75</v>
      </c>
      <c r="R65" s="339"/>
      <c r="S65" s="280">
        <f>ROUND($H65*$P65*$Q65,0)</f>
        <v>1228</v>
      </c>
    </row>
    <row r="66" spans="1:20" ht="17.25" customHeight="1">
      <c r="A66" s="247" t="s">
        <v>247</v>
      </c>
      <c r="B66" s="238">
        <f>'[4]4'!B66+'[4]5'!B66+'[4]6'!B66</f>
        <v>3</v>
      </c>
      <c r="C66" s="239">
        <f>'[4]4'!C66+'[4]5'!C66+'[4]6'!C66</f>
        <v>1</v>
      </c>
      <c r="D66" s="239">
        <f>'[4]4'!D66+'[4]5'!D66+'[4]6'!D66</f>
        <v>0</v>
      </c>
      <c r="E66" s="239">
        <f>'[4]4'!E66+'[4]5'!E66+'[4]6'!E66</f>
        <v>4</v>
      </c>
      <c r="F66" s="240">
        <f>'[4]4'!F66+'[4]5'!F66+'[4]6'!F66</f>
        <v>0</v>
      </c>
      <c r="G66" s="240">
        <f>'[4]4'!G66+'[4]5'!G66+'[4]6'!G66</f>
        <v>99029</v>
      </c>
      <c r="H66" s="241">
        <f t="shared" si="0"/>
        <v>99029</v>
      </c>
      <c r="I66" s="238">
        <f>'[4]4'!H66+'[4]5'!H66+'[4]6'!H66</f>
        <v>0</v>
      </c>
      <c r="J66" s="242">
        <f>'[4]4'!I66+'[4]5'!I66+'[4]6'!I66</f>
        <v>4</v>
      </c>
      <c r="K66" s="242">
        <f>'[4]4'!J66+'[4]5'!J66+'[4]6'!J66</f>
        <v>4</v>
      </c>
      <c r="L66" s="242">
        <f>'[4]4'!K66+'[4]5'!K66+'[4]6'!K66</f>
        <v>0</v>
      </c>
      <c r="M66" s="242">
        <f>'[4]4'!L66+'[4]5'!L66+'[4]6'!L66</f>
        <v>0</v>
      </c>
      <c r="N66" s="242">
        <f>'[4]4'!M66+'[4]5'!M66+'[4]6'!M66</f>
        <v>4</v>
      </c>
      <c r="O66" s="243">
        <f>($B66+$C66)/$N66</f>
        <v>1</v>
      </c>
      <c r="P66" s="244" t="str">
        <f>IF($O66&lt;80%,"0",IF($O66&lt;85%,"0.5%",IF($O66&lt;90%,"0.75%",IF($O66&lt;95%,"1%",IF($O66&lt;100%,"1.25%",IF($O66&lt;110%,"1.5%",IF($O66&lt;120%,"1.75%",IF($O66&gt;120%,"2%","0"))))))))</f>
        <v>1.5%</v>
      </c>
      <c r="Q66" s="245" t="str">
        <f>IF($H66=0,"0",IF($H66&lt;300000,"0.75",IF($H66&lt;500000,"1",IF($H66&lt;750000,"1.25",IF($H66&lt;1000000,"1.5",IF($H66&gt;1000000,"1.75"))))))</f>
        <v>0.75</v>
      </c>
      <c r="R66" s="335"/>
      <c r="S66" s="246">
        <f>ROUND($H66*$P66*$Q66,0)</f>
        <v>1114</v>
      </c>
    </row>
    <row r="67" spans="1:20" ht="17.25" customHeight="1">
      <c r="A67" s="281" t="s">
        <v>248</v>
      </c>
      <c r="B67" s="252">
        <f>'[4]4'!B67+'[4]5'!B67+'[4]6'!B67</f>
        <v>2</v>
      </c>
      <c r="C67" s="253">
        <f>'[4]4'!C67+'[4]5'!C67+'[4]6'!C67</f>
        <v>0</v>
      </c>
      <c r="D67" s="253">
        <f>'[4]4'!D67+'[4]5'!D67+'[4]6'!D67</f>
        <v>0</v>
      </c>
      <c r="E67" s="253">
        <f>'[4]4'!E67+'[4]5'!E67+'[4]6'!E67</f>
        <v>2</v>
      </c>
      <c r="F67" s="254">
        <f>'[4]4'!F67+'[4]5'!F67+'[4]6'!F67</f>
        <v>0</v>
      </c>
      <c r="G67" s="254">
        <f>'[4]4'!G67+'[4]5'!G67+'[4]6'!G67</f>
        <v>75314</v>
      </c>
      <c r="H67" s="255">
        <f t="shared" si="0"/>
        <v>75314</v>
      </c>
      <c r="I67" s="252">
        <f>'[4]4'!H67+'[4]5'!H67+'[4]6'!H67</f>
        <v>1</v>
      </c>
      <c r="J67" s="256">
        <f>'[4]4'!I67+'[4]5'!I67+'[4]6'!I67</f>
        <v>1</v>
      </c>
      <c r="K67" s="256">
        <f>'[4]4'!J67+'[4]5'!J67+'[4]6'!J67</f>
        <v>2</v>
      </c>
      <c r="L67" s="256">
        <f>'[4]4'!K67+'[4]5'!K67+'[4]6'!K67</f>
        <v>1</v>
      </c>
      <c r="M67" s="256">
        <f>'[4]4'!L67+'[4]5'!L67+'[4]6'!L67</f>
        <v>0</v>
      </c>
      <c r="N67" s="256">
        <f>'[4]4'!M67+'[4]5'!M67+'[4]6'!M67</f>
        <v>1</v>
      </c>
      <c r="O67" s="257">
        <f>($B67+$C67)/$N67</f>
        <v>2</v>
      </c>
      <c r="P67" s="258"/>
      <c r="Q67" s="259"/>
      <c r="R67" s="337"/>
      <c r="S67" s="260">
        <f>ROUND($H67*$P67*$Q67,0)</f>
        <v>0</v>
      </c>
    </row>
    <row r="68" spans="1:20" s="270" customFormat="1" ht="17.25" customHeight="1">
      <c r="A68" s="261" t="s">
        <v>249</v>
      </c>
      <c r="B68" s="262">
        <f t="shared" ref="B68:G68" si="25">SUM(B65:B67)</f>
        <v>8</v>
      </c>
      <c r="C68" s="263">
        <f t="shared" si="25"/>
        <v>1</v>
      </c>
      <c r="D68" s="263">
        <f t="shared" si="25"/>
        <v>0</v>
      </c>
      <c r="E68" s="263">
        <f t="shared" si="25"/>
        <v>9</v>
      </c>
      <c r="F68" s="264">
        <f t="shared" si="25"/>
        <v>0</v>
      </c>
      <c r="G68" s="264">
        <f t="shared" si="25"/>
        <v>283460</v>
      </c>
      <c r="H68" s="265">
        <f t="shared" si="0"/>
        <v>283460</v>
      </c>
      <c r="I68" s="262">
        <f t="shared" ref="I68:N68" si="26">SUM(I65:I67)</f>
        <v>1</v>
      </c>
      <c r="J68" s="263">
        <f t="shared" si="26"/>
        <v>8</v>
      </c>
      <c r="K68" s="263">
        <f t="shared" si="26"/>
        <v>9</v>
      </c>
      <c r="L68" s="263">
        <f t="shared" si="26"/>
        <v>1</v>
      </c>
      <c r="M68" s="263">
        <f t="shared" si="26"/>
        <v>0</v>
      </c>
      <c r="N68" s="263">
        <f t="shared" si="26"/>
        <v>8</v>
      </c>
      <c r="O68" s="266">
        <f>($B68+$C68)/$N68</f>
        <v>1.125</v>
      </c>
      <c r="P68" s="282"/>
      <c r="Q68" s="283"/>
      <c r="R68" s="340"/>
      <c r="S68" s="284">
        <f>SUM(S65:S67)</f>
        <v>2342</v>
      </c>
    </row>
    <row r="69" spans="1:20" s="270" customFormat="1" ht="17.25" customHeight="1" thickBot="1">
      <c r="A69" s="285" t="s">
        <v>250</v>
      </c>
      <c r="B69" s="286">
        <f>B17+B30+B42+B53+B64+B68</f>
        <v>417</v>
      </c>
      <c r="C69" s="287">
        <f t="shared" ref="C69:N69" si="27">C17+C30+C42+C53+C64+C68</f>
        <v>151</v>
      </c>
      <c r="D69" s="287">
        <f t="shared" si="27"/>
        <v>11</v>
      </c>
      <c r="E69" s="287">
        <f t="shared" si="27"/>
        <v>579</v>
      </c>
      <c r="F69" s="288">
        <f t="shared" si="27"/>
        <v>11807</v>
      </c>
      <c r="G69" s="288">
        <f t="shared" si="27"/>
        <v>22456914</v>
      </c>
      <c r="H69" s="289">
        <f t="shared" si="0"/>
        <v>22445107</v>
      </c>
      <c r="I69" s="286">
        <f t="shared" si="27"/>
        <v>44</v>
      </c>
      <c r="J69" s="287">
        <f t="shared" si="27"/>
        <v>535</v>
      </c>
      <c r="K69" s="287">
        <f t="shared" si="27"/>
        <v>656</v>
      </c>
      <c r="L69" s="287">
        <f t="shared" si="27"/>
        <v>35</v>
      </c>
      <c r="M69" s="287">
        <f t="shared" si="27"/>
        <v>23</v>
      </c>
      <c r="N69" s="287">
        <f t="shared" si="27"/>
        <v>600</v>
      </c>
      <c r="O69" s="290">
        <f>($B69+$C69)/$N69</f>
        <v>0.94666666666666666</v>
      </c>
      <c r="P69" s="291"/>
      <c r="Q69" s="292">
        <f>Q42+Q53+Q64</f>
        <v>50000</v>
      </c>
      <c r="R69" s="341"/>
      <c r="S69" s="293">
        <f>S17+S30+S42+S53+S64+S68</f>
        <v>272234</v>
      </c>
    </row>
    <row r="70" spans="1:20" s="294" customFormat="1" ht="17.25" hidden="1" customHeight="1">
      <c r="B70" s="295">
        <f>'[4]4'!B69+'[4]5'!B69+'[4]6'!B69</f>
        <v>417</v>
      </c>
      <c r="C70" s="295">
        <f>'[4]4'!C69+'[4]5'!C69+'[4]6'!C69</f>
        <v>151</v>
      </c>
      <c r="D70" s="295">
        <f>'[4]4'!D69+'[4]5'!D69+'[4]6'!D69</f>
        <v>11</v>
      </c>
      <c r="E70" s="295">
        <f>'[4]4'!E69+'[4]5'!E69+'[4]6'!E69</f>
        <v>579</v>
      </c>
      <c r="F70" s="296">
        <f>'[4]4'!F69+'[4]5'!F69+'[4]6'!F69</f>
        <v>11807</v>
      </c>
      <c r="G70" s="296">
        <f>'[4]4'!G69+'[4]5'!G69+'[4]6'!G69</f>
        <v>22456914</v>
      </c>
      <c r="H70" s="297">
        <f t="shared" si="0"/>
        <v>22445107</v>
      </c>
      <c r="I70" s="295">
        <f>'[4]4'!H69+'[4]5'!H69+'[4]6'!H69</f>
        <v>44</v>
      </c>
      <c r="J70" s="295">
        <f>'[4]4'!I69+'[4]5'!I69+'[4]6'!I69</f>
        <v>535</v>
      </c>
      <c r="K70" s="295">
        <f>'[4]4'!J69+'[4]5'!J69+'[4]6'!J69</f>
        <v>656</v>
      </c>
      <c r="L70" s="295">
        <f>'[4]4'!K69+'[4]5'!K69+'[4]6'!K69</f>
        <v>35</v>
      </c>
      <c r="M70" s="295">
        <f>'[4]4'!L69+'[4]5'!L69+'[4]6'!L69</f>
        <v>23</v>
      </c>
      <c r="N70" s="295">
        <f>'[4]4'!M69+'[4]5'!M69+'[4]6'!M69</f>
        <v>600</v>
      </c>
      <c r="O70" s="298"/>
      <c r="P70" s="299"/>
      <c r="Q70" s="299"/>
      <c r="R70" s="342"/>
    </row>
    <row r="71" spans="1:20" ht="3.75" customHeight="1"/>
    <row r="72" spans="1:20" s="311" customFormat="1" ht="13.5" customHeight="1">
      <c r="A72" s="374" t="s">
        <v>263</v>
      </c>
      <c r="B72" s="302"/>
      <c r="C72" s="302"/>
      <c r="D72" s="302"/>
      <c r="E72" s="302"/>
      <c r="F72" s="302"/>
      <c r="G72" s="302"/>
      <c r="H72" s="303"/>
      <c r="I72" s="304"/>
      <c r="J72" s="302"/>
      <c r="K72" s="302"/>
      <c r="L72" s="302"/>
      <c r="M72" s="302"/>
      <c r="N72" s="305"/>
      <c r="O72" s="306"/>
      <c r="P72" s="307"/>
      <c r="Q72" s="308"/>
      <c r="R72" s="343"/>
      <c r="S72" s="309"/>
      <c r="T72" s="310"/>
    </row>
    <row r="73" spans="1:20" s="311" customFormat="1" ht="13.5" customHeight="1">
      <c r="A73" s="374" t="s">
        <v>264</v>
      </c>
      <c r="B73" s="302"/>
      <c r="C73" s="302"/>
      <c r="D73" s="302"/>
      <c r="E73" s="302"/>
      <c r="F73" s="302"/>
      <c r="G73" s="302"/>
      <c r="H73" s="303"/>
      <c r="I73" s="304"/>
      <c r="J73" s="302"/>
      <c r="K73" s="302"/>
      <c r="L73" s="302"/>
      <c r="M73" s="302"/>
      <c r="N73" s="305"/>
      <c r="O73" s="306"/>
      <c r="P73" s="307"/>
      <c r="Q73" s="308"/>
      <c r="R73" s="343"/>
      <c r="S73" s="309"/>
      <c r="T73" s="310"/>
    </row>
    <row r="74" spans="1:20" s="311" customFormat="1" ht="13.5" customHeight="1">
      <c r="A74" s="374" t="s">
        <v>265</v>
      </c>
      <c r="B74" s="302"/>
      <c r="C74" s="302"/>
      <c r="D74" s="302"/>
      <c r="E74" s="302"/>
      <c r="F74" s="302"/>
      <c r="G74" s="302"/>
      <c r="H74" s="303"/>
      <c r="I74" s="304"/>
      <c r="J74" s="302"/>
      <c r="K74" s="302"/>
      <c r="L74" s="302"/>
      <c r="M74" s="302"/>
      <c r="N74" s="305"/>
      <c r="O74" s="306"/>
      <c r="P74" s="307"/>
      <c r="Q74" s="308"/>
      <c r="R74" s="343"/>
      <c r="S74" s="309"/>
      <c r="T74" s="310"/>
    </row>
    <row r="75" spans="1:20" s="311" customFormat="1" ht="9" customHeight="1">
      <c r="A75" s="301"/>
      <c r="B75" s="302"/>
      <c r="C75" s="302"/>
      <c r="D75" s="302"/>
      <c r="E75" s="302"/>
      <c r="F75" s="302"/>
      <c r="G75" s="302"/>
      <c r="H75" s="303"/>
      <c r="I75" s="304"/>
      <c r="J75" s="302"/>
      <c r="K75" s="302"/>
      <c r="L75" s="302"/>
      <c r="M75" s="302"/>
      <c r="N75" s="305"/>
      <c r="O75" s="306"/>
      <c r="P75" s="307"/>
      <c r="Q75" s="308"/>
      <c r="R75" s="343"/>
      <c r="S75" s="309"/>
      <c r="T75" s="310"/>
    </row>
    <row r="76" spans="1:20" s="313" customFormat="1" ht="17.25" customHeight="1">
      <c r="A76" s="57" t="s">
        <v>251</v>
      </c>
      <c r="B76" s="312"/>
      <c r="C76" s="59"/>
      <c r="D76" s="59"/>
      <c r="E76" s="312"/>
      <c r="I76" s="314" t="s">
        <v>252</v>
      </c>
      <c r="J76" s="312"/>
      <c r="K76" s="312"/>
      <c r="L76" s="312"/>
      <c r="M76" s="312"/>
      <c r="N76" s="315"/>
      <c r="O76" s="316"/>
      <c r="Q76" s="315" t="s">
        <v>253</v>
      </c>
      <c r="R76" s="313" t="s">
        <v>254</v>
      </c>
      <c r="S76" s="317"/>
      <c r="T76" s="318"/>
    </row>
  </sheetData>
  <mergeCells count="11">
    <mergeCell ref="P4:P5"/>
    <mergeCell ref="Q4:Q5"/>
    <mergeCell ref="S4:S5"/>
    <mergeCell ref="A1:C1"/>
    <mergeCell ref="A4:A5"/>
    <mergeCell ref="I4:I5"/>
    <mergeCell ref="J4:J5"/>
    <mergeCell ref="N4:N5"/>
    <mergeCell ref="O4:O5"/>
    <mergeCell ref="R4:R5"/>
    <mergeCell ref="B4:E4"/>
  </mergeCells>
  <phoneticPr fontId="4" type="noConversion"/>
  <conditionalFormatting sqref="O6:O69">
    <cfRule type="cellIs" dxfId="13" priority="2" operator="lessThan">
      <formula>0.7</formula>
    </cfRule>
  </conditionalFormatting>
  <printOptions horizontalCentered="1"/>
  <pageMargins left="0" right="0" top="0.35433070866141736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1"/>
  <sheetViews>
    <sheetView showZeros="0" zoomScaleNormal="100" workbookViewId="0">
      <selection activeCell="R4" sqref="R4"/>
    </sheetView>
  </sheetViews>
  <sheetFormatPr defaultColWidth="13.875" defaultRowHeight="18" customHeight="1"/>
  <cols>
    <col min="1" max="1" width="10.75" style="59" customWidth="1"/>
    <col min="2" max="2" width="0.125" style="23" customWidth="1"/>
    <col min="3" max="6" width="5" style="23" customWidth="1"/>
    <col min="7" max="7" width="11.875" style="23" customWidth="1"/>
    <col min="8" max="9" width="4.75" style="23" customWidth="1"/>
    <col min="10" max="10" width="6.25" style="23" customWidth="1"/>
    <col min="11" max="11" width="9.375" style="89" customWidth="1"/>
    <col min="12" max="12" width="9" style="23" hidden="1" customWidth="1"/>
    <col min="13" max="13" width="12.75" style="80" hidden="1" customWidth="1"/>
    <col min="14" max="14" width="5.625" style="49" customWidth="1"/>
    <col min="15" max="15" width="6.875" style="23" customWidth="1"/>
    <col min="16" max="16" width="8.375" style="353" customWidth="1"/>
    <col min="17" max="17" width="9.125" style="87" customWidth="1"/>
    <col min="18" max="238" width="9" style="23" customWidth="1"/>
    <col min="239" max="239" width="3.875" style="23" customWidth="1"/>
    <col min="240" max="240" width="2.875" style="23" customWidth="1"/>
    <col min="241" max="241" width="8" style="23" bestFit="1" customWidth="1"/>
    <col min="242" max="242" width="6.125" style="23" customWidth="1"/>
    <col min="243" max="243" width="5.5" style="23" customWidth="1"/>
    <col min="244" max="244" width="6.125" style="23" customWidth="1"/>
    <col min="245" max="245" width="6.375" style="23" customWidth="1"/>
    <col min="246" max="246" width="8" style="23" bestFit="1" customWidth="1"/>
    <col min="247" max="247" width="14.5" style="23" bestFit="1" customWidth="1"/>
    <col min="248" max="248" width="12.125" style="23" customWidth="1"/>
    <col min="249" max="253" width="13.875" style="23"/>
    <col min="254" max="254" width="5.75" style="23" customWidth="1"/>
    <col min="255" max="255" width="9.75" style="23" bestFit="1" customWidth="1"/>
    <col min="256" max="263" width="7.625" style="23" customWidth="1"/>
    <col min="264" max="264" width="7.5" style="23" customWidth="1"/>
    <col min="265" max="266" width="7.625" style="23" customWidth="1"/>
    <col min="267" max="267" width="13.625" style="23" customWidth="1"/>
    <col min="268" max="268" width="9" style="23" customWidth="1"/>
    <col min="269" max="270" width="12.75" style="23" customWidth="1"/>
    <col min="271" max="271" width="11.875" style="23" customWidth="1"/>
    <col min="272" max="494" width="9" style="23" customWidth="1"/>
    <col min="495" max="495" width="3.875" style="23" customWidth="1"/>
    <col min="496" max="496" width="2.875" style="23" customWidth="1"/>
    <col min="497" max="497" width="8" style="23" bestFit="1" customWidth="1"/>
    <col min="498" max="498" width="6.125" style="23" customWidth="1"/>
    <col min="499" max="499" width="5.5" style="23" customWidth="1"/>
    <col min="500" max="500" width="6.125" style="23" customWidth="1"/>
    <col min="501" max="501" width="6.375" style="23" customWidth="1"/>
    <col min="502" max="502" width="8" style="23" bestFit="1" customWidth="1"/>
    <col min="503" max="503" width="14.5" style="23" bestFit="1" customWidth="1"/>
    <col min="504" max="504" width="12.125" style="23" customWidth="1"/>
    <col min="505" max="509" width="13.875" style="23"/>
    <col min="510" max="510" width="5.75" style="23" customWidth="1"/>
    <col min="511" max="511" width="9.75" style="23" bestFit="1" customWidth="1"/>
    <col min="512" max="519" width="7.625" style="23" customWidth="1"/>
    <col min="520" max="520" width="7.5" style="23" customWidth="1"/>
    <col min="521" max="522" width="7.625" style="23" customWidth="1"/>
    <col min="523" max="523" width="13.625" style="23" customWidth="1"/>
    <col min="524" max="524" width="9" style="23" customWidth="1"/>
    <col min="525" max="526" width="12.75" style="23" customWidth="1"/>
    <col min="527" max="527" width="11.875" style="23" customWidth="1"/>
    <col min="528" max="750" width="9" style="23" customWidth="1"/>
    <col min="751" max="751" width="3.875" style="23" customWidth="1"/>
    <col min="752" max="752" width="2.875" style="23" customWidth="1"/>
    <col min="753" max="753" width="8" style="23" bestFit="1" customWidth="1"/>
    <col min="754" max="754" width="6.125" style="23" customWidth="1"/>
    <col min="755" max="755" width="5.5" style="23" customWidth="1"/>
    <col min="756" max="756" width="6.125" style="23" customWidth="1"/>
    <col min="757" max="757" width="6.375" style="23" customWidth="1"/>
    <col min="758" max="758" width="8" style="23" bestFit="1" customWidth="1"/>
    <col min="759" max="759" width="14.5" style="23" bestFit="1" customWidth="1"/>
    <col min="760" max="760" width="12.125" style="23" customWidth="1"/>
    <col min="761" max="765" width="13.875" style="23"/>
    <col min="766" max="766" width="5.75" style="23" customWidth="1"/>
    <col min="767" max="767" width="9.75" style="23" bestFit="1" customWidth="1"/>
    <col min="768" max="775" width="7.625" style="23" customWidth="1"/>
    <col min="776" max="776" width="7.5" style="23" customWidth="1"/>
    <col min="777" max="778" width="7.625" style="23" customWidth="1"/>
    <col min="779" max="779" width="13.625" style="23" customWidth="1"/>
    <col min="780" max="780" width="9" style="23" customWidth="1"/>
    <col min="781" max="782" width="12.75" style="23" customWidth="1"/>
    <col min="783" max="783" width="11.875" style="23" customWidth="1"/>
    <col min="784" max="1006" width="9" style="23" customWidth="1"/>
    <col min="1007" max="1007" width="3.875" style="23" customWidth="1"/>
    <col min="1008" max="1008" width="2.875" style="23" customWidth="1"/>
    <col min="1009" max="1009" width="8" style="23" bestFit="1" customWidth="1"/>
    <col min="1010" max="1010" width="6.125" style="23" customWidth="1"/>
    <col min="1011" max="1011" width="5.5" style="23" customWidth="1"/>
    <col min="1012" max="1012" width="6.125" style="23" customWidth="1"/>
    <col min="1013" max="1013" width="6.375" style="23" customWidth="1"/>
    <col min="1014" max="1014" width="8" style="23" bestFit="1" customWidth="1"/>
    <col min="1015" max="1015" width="14.5" style="23" bestFit="1" customWidth="1"/>
    <col min="1016" max="1016" width="12.125" style="23" customWidth="1"/>
    <col min="1017" max="1021" width="13.875" style="23"/>
    <col min="1022" max="1022" width="5.75" style="23" customWidth="1"/>
    <col min="1023" max="1023" width="9.75" style="23" bestFit="1" customWidth="1"/>
    <col min="1024" max="1031" width="7.625" style="23" customWidth="1"/>
    <col min="1032" max="1032" width="7.5" style="23" customWidth="1"/>
    <col min="1033" max="1034" width="7.625" style="23" customWidth="1"/>
    <col min="1035" max="1035" width="13.625" style="23" customWidth="1"/>
    <col min="1036" max="1036" width="9" style="23" customWidth="1"/>
    <col min="1037" max="1038" width="12.75" style="23" customWidth="1"/>
    <col min="1039" max="1039" width="11.875" style="23" customWidth="1"/>
    <col min="1040" max="1262" width="9" style="23" customWidth="1"/>
    <col min="1263" max="1263" width="3.875" style="23" customWidth="1"/>
    <col min="1264" max="1264" width="2.875" style="23" customWidth="1"/>
    <col min="1265" max="1265" width="8" style="23" bestFit="1" customWidth="1"/>
    <col min="1266" max="1266" width="6.125" style="23" customWidth="1"/>
    <col min="1267" max="1267" width="5.5" style="23" customWidth="1"/>
    <col min="1268" max="1268" width="6.125" style="23" customWidth="1"/>
    <col min="1269" max="1269" width="6.375" style="23" customWidth="1"/>
    <col min="1270" max="1270" width="8" style="23" bestFit="1" customWidth="1"/>
    <col min="1271" max="1271" width="14.5" style="23" bestFit="1" customWidth="1"/>
    <col min="1272" max="1272" width="12.125" style="23" customWidth="1"/>
    <col min="1273" max="1277" width="13.875" style="23"/>
    <col min="1278" max="1278" width="5.75" style="23" customWidth="1"/>
    <col min="1279" max="1279" width="9.75" style="23" bestFit="1" customWidth="1"/>
    <col min="1280" max="1287" width="7.625" style="23" customWidth="1"/>
    <col min="1288" max="1288" width="7.5" style="23" customWidth="1"/>
    <col min="1289" max="1290" width="7.625" style="23" customWidth="1"/>
    <col min="1291" max="1291" width="13.625" style="23" customWidth="1"/>
    <col min="1292" max="1292" width="9" style="23" customWidth="1"/>
    <col min="1293" max="1294" width="12.75" style="23" customWidth="1"/>
    <col min="1295" max="1295" width="11.875" style="23" customWidth="1"/>
    <col min="1296" max="1518" width="9" style="23" customWidth="1"/>
    <col min="1519" max="1519" width="3.875" style="23" customWidth="1"/>
    <col min="1520" max="1520" width="2.875" style="23" customWidth="1"/>
    <col min="1521" max="1521" width="8" style="23" bestFit="1" customWidth="1"/>
    <col min="1522" max="1522" width="6.125" style="23" customWidth="1"/>
    <col min="1523" max="1523" width="5.5" style="23" customWidth="1"/>
    <col min="1524" max="1524" width="6.125" style="23" customWidth="1"/>
    <col min="1525" max="1525" width="6.375" style="23" customWidth="1"/>
    <col min="1526" max="1526" width="8" style="23" bestFit="1" customWidth="1"/>
    <col min="1527" max="1527" width="14.5" style="23" bestFit="1" customWidth="1"/>
    <col min="1528" max="1528" width="12.125" style="23" customWidth="1"/>
    <col min="1529" max="1533" width="13.875" style="23"/>
    <col min="1534" max="1534" width="5.75" style="23" customWidth="1"/>
    <col min="1535" max="1535" width="9.75" style="23" bestFit="1" customWidth="1"/>
    <col min="1536" max="1543" width="7.625" style="23" customWidth="1"/>
    <col min="1544" max="1544" width="7.5" style="23" customWidth="1"/>
    <col min="1545" max="1546" width="7.625" style="23" customWidth="1"/>
    <col min="1547" max="1547" width="13.625" style="23" customWidth="1"/>
    <col min="1548" max="1548" width="9" style="23" customWidth="1"/>
    <col min="1549" max="1550" width="12.75" style="23" customWidth="1"/>
    <col min="1551" max="1551" width="11.875" style="23" customWidth="1"/>
    <col min="1552" max="1774" width="9" style="23" customWidth="1"/>
    <col min="1775" max="1775" width="3.875" style="23" customWidth="1"/>
    <col min="1776" max="1776" width="2.875" style="23" customWidth="1"/>
    <col min="1777" max="1777" width="8" style="23" bestFit="1" customWidth="1"/>
    <col min="1778" max="1778" width="6.125" style="23" customWidth="1"/>
    <col min="1779" max="1779" width="5.5" style="23" customWidth="1"/>
    <col min="1780" max="1780" width="6.125" style="23" customWidth="1"/>
    <col min="1781" max="1781" width="6.375" style="23" customWidth="1"/>
    <col min="1782" max="1782" width="8" style="23" bestFit="1" customWidth="1"/>
    <col min="1783" max="1783" width="14.5" style="23" bestFit="1" customWidth="1"/>
    <col min="1784" max="1784" width="12.125" style="23" customWidth="1"/>
    <col min="1785" max="1789" width="13.875" style="23"/>
    <col min="1790" max="1790" width="5.75" style="23" customWidth="1"/>
    <col min="1791" max="1791" width="9.75" style="23" bestFit="1" customWidth="1"/>
    <col min="1792" max="1799" width="7.625" style="23" customWidth="1"/>
    <col min="1800" max="1800" width="7.5" style="23" customWidth="1"/>
    <col min="1801" max="1802" width="7.625" style="23" customWidth="1"/>
    <col min="1803" max="1803" width="13.625" style="23" customWidth="1"/>
    <col min="1804" max="1804" width="9" style="23" customWidth="1"/>
    <col min="1805" max="1806" width="12.75" style="23" customWidth="1"/>
    <col min="1807" max="1807" width="11.875" style="23" customWidth="1"/>
    <col min="1808" max="2030" width="9" style="23" customWidth="1"/>
    <col min="2031" max="2031" width="3.875" style="23" customWidth="1"/>
    <col min="2032" max="2032" width="2.875" style="23" customWidth="1"/>
    <col min="2033" max="2033" width="8" style="23" bestFit="1" customWidth="1"/>
    <col min="2034" max="2034" width="6.125" style="23" customWidth="1"/>
    <col min="2035" max="2035" width="5.5" style="23" customWidth="1"/>
    <col min="2036" max="2036" width="6.125" style="23" customWidth="1"/>
    <col min="2037" max="2037" width="6.375" style="23" customWidth="1"/>
    <col min="2038" max="2038" width="8" style="23" bestFit="1" customWidth="1"/>
    <col min="2039" max="2039" width="14.5" style="23" bestFit="1" customWidth="1"/>
    <col min="2040" max="2040" width="12.125" style="23" customWidth="1"/>
    <col min="2041" max="2045" width="13.875" style="23"/>
    <col min="2046" max="2046" width="5.75" style="23" customWidth="1"/>
    <col min="2047" max="2047" width="9.75" style="23" bestFit="1" customWidth="1"/>
    <col min="2048" max="2055" width="7.625" style="23" customWidth="1"/>
    <col min="2056" max="2056" width="7.5" style="23" customWidth="1"/>
    <col min="2057" max="2058" width="7.625" style="23" customWidth="1"/>
    <col min="2059" max="2059" width="13.625" style="23" customWidth="1"/>
    <col min="2060" max="2060" width="9" style="23" customWidth="1"/>
    <col min="2061" max="2062" width="12.75" style="23" customWidth="1"/>
    <col min="2063" max="2063" width="11.875" style="23" customWidth="1"/>
    <col min="2064" max="2286" width="9" style="23" customWidth="1"/>
    <col min="2287" max="2287" width="3.875" style="23" customWidth="1"/>
    <col min="2288" max="2288" width="2.875" style="23" customWidth="1"/>
    <col min="2289" max="2289" width="8" style="23" bestFit="1" customWidth="1"/>
    <col min="2290" max="2290" width="6.125" style="23" customWidth="1"/>
    <col min="2291" max="2291" width="5.5" style="23" customWidth="1"/>
    <col min="2292" max="2292" width="6.125" style="23" customWidth="1"/>
    <col min="2293" max="2293" width="6.375" style="23" customWidth="1"/>
    <col min="2294" max="2294" width="8" style="23" bestFit="1" customWidth="1"/>
    <col min="2295" max="2295" width="14.5" style="23" bestFit="1" customWidth="1"/>
    <col min="2296" max="2296" width="12.125" style="23" customWidth="1"/>
    <col min="2297" max="2301" width="13.875" style="23"/>
    <col min="2302" max="2302" width="5.75" style="23" customWidth="1"/>
    <col min="2303" max="2303" width="9.75" style="23" bestFit="1" customWidth="1"/>
    <col min="2304" max="2311" width="7.625" style="23" customWidth="1"/>
    <col min="2312" max="2312" width="7.5" style="23" customWidth="1"/>
    <col min="2313" max="2314" width="7.625" style="23" customWidth="1"/>
    <col min="2315" max="2315" width="13.625" style="23" customWidth="1"/>
    <col min="2316" max="2316" width="9" style="23" customWidth="1"/>
    <col min="2317" max="2318" width="12.75" style="23" customWidth="1"/>
    <col min="2319" max="2319" width="11.875" style="23" customWidth="1"/>
    <col min="2320" max="2542" width="9" style="23" customWidth="1"/>
    <col min="2543" max="2543" width="3.875" style="23" customWidth="1"/>
    <col min="2544" max="2544" width="2.875" style="23" customWidth="1"/>
    <col min="2545" max="2545" width="8" style="23" bestFit="1" customWidth="1"/>
    <col min="2546" max="2546" width="6.125" style="23" customWidth="1"/>
    <col min="2547" max="2547" width="5.5" style="23" customWidth="1"/>
    <col min="2548" max="2548" width="6.125" style="23" customWidth="1"/>
    <col min="2549" max="2549" width="6.375" style="23" customWidth="1"/>
    <col min="2550" max="2550" width="8" style="23" bestFit="1" customWidth="1"/>
    <col min="2551" max="2551" width="14.5" style="23" bestFit="1" customWidth="1"/>
    <col min="2552" max="2552" width="12.125" style="23" customWidth="1"/>
    <col min="2553" max="2557" width="13.875" style="23"/>
    <col min="2558" max="2558" width="5.75" style="23" customWidth="1"/>
    <col min="2559" max="2559" width="9.75" style="23" bestFit="1" customWidth="1"/>
    <col min="2560" max="2567" width="7.625" style="23" customWidth="1"/>
    <col min="2568" max="2568" width="7.5" style="23" customWidth="1"/>
    <col min="2569" max="2570" width="7.625" style="23" customWidth="1"/>
    <col min="2571" max="2571" width="13.625" style="23" customWidth="1"/>
    <col min="2572" max="2572" width="9" style="23" customWidth="1"/>
    <col min="2573" max="2574" width="12.75" style="23" customWidth="1"/>
    <col min="2575" max="2575" width="11.875" style="23" customWidth="1"/>
    <col min="2576" max="2798" width="9" style="23" customWidth="1"/>
    <col min="2799" max="2799" width="3.875" style="23" customWidth="1"/>
    <col min="2800" max="2800" width="2.875" style="23" customWidth="1"/>
    <col min="2801" max="2801" width="8" style="23" bestFit="1" customWidth="1"/>
    <col min="2802" max="2802" width="6.125" style="23" customWidth="1"/>
    <col min="2803" max="2803" width="5.5" style="23" customWidth="1"/>
    <col min="2804" max="2804" width="6.125" style="23" customWidth="1"/>
    <col min="2805" max="2805" width="6.375" style="23" customWidth="1"/>
    <col min="2806" max="2806" width="8" style="23" bestFit="1" customWidth="1"/>
    <col min="2807" max="2807" width="14.5" style="23" bestFit="1" customWidth="1"/>
    <col min="2808" max="2808" width="12.125" style="23" customWidth="1"/>
    <col min="2809" max="2813" width="13.875" style="23"/>
    <col min="2814" max="2814" width="5.75" style="23" customWidth="1"/>
    <col min="2815" max="2815" width="9.75" style="23" bestFit="1" customWidth="1"/>
    <col min="2816" max="2823" width="7.625" style="23" customWidth="1"/>
    <col min="2824" max="2824" width="7.5" style="23" customWidth="1"/>
    <col min="2825" max="2826" width="7.625" style="23" customWidth="1"/>
    <col min="2827" max="2827" width="13.625" style="23" customWidth="1"/>
    <col min="2828" max="2828" width="9" style="23" customWidth="1"/>
    <col min="2829" max="2830" width="12.75" style="23" customWidth="1"/>
    <col min="2831" max="2831" width="11.875" style="23" customWidth="1"/>
    <col min="2832" max="3054" width="9" style="23" customWidth="1"/>
    <col min="3055" max="3055" width="3.875" style="23" customWidth="1"/>
    <col min="3056" max="3056" width="2.875" style="23" customWidth="1"/>
    <col min="3057" max="3057" width="8" style="23" bestFit="1" customWidth="1"/>
    <col min="3058" max="3058" width="6.125" style="23" customWidth="1"/>
    <col min="3059" max="3059" width="5.5" style="23" customWidth="1"/>
    <col min="3060" max="3060" width="6.125" style="23" customWidth="1"/>
    <col min="3061" max="3061" width="6.375" style="23" customWidth="1"/>
    <col min="3062" max="3062" width="8" style="23" bestFit="1" customWidth="1"/>
    <col min="3063" max="3063" width="14.5" style="23" bestFit="1" customWidth="1"/>
    <col min="3064" max="3064" width="12.125" style="23" customWidth="1"/>
    <col min="3065" max="3069" width="13.875" style="23"/>
    <col min="3070" max="3070" width="5.75" style="23" customWidth="1"/>
    <col min="3071" max="3071" width="9.75" style="23" bestFit="1" customWidth="1"/>
    <col min="3072" max="3079" width="7.625" style="23" customWidth="1"/>
    <col min="3080" max="3080" width="7.5" style="23" customWidth="1"/>
    <col min="3081" max="3082" width="7.625" style="23" customWidth="1"/>
    <col min="3083" max="3083" width="13.625" style="23" customWidth="1"/>
    <col min="3084" max="3084" width="9" style="23" customWidth="1"/>
    <col min="3085" max="3086" width="12.75" style="23" customWidth="1"/>
    <col min="3087" max="3087" width="11.875" style="23" customWidth="1"/>
    <col min="3088" max="3310" width="9" style="23" customWidth="1"/>
    <col min="3311" max="3311" width="3.875" style="23" customWidth="1"/>
    <col min="3312" max="3312" width="2.875" style="23" customWidth="1"/>
    <col min="3313" max="3313" width="8" style="23" bestFit="1" customWidth="1"/>
    <col min="3314" max="3314" width="6.125" style="23" customWidth="1"/>
    <col min="3315" max="3315" width="5.5" style="23" customWidth="1"/>
    <col min="3316" max="3316" width="6.125" style="23" customWidth="1"/>
    <col min="3317" max="3317" width="6.375" style="23" customWidth="1"/>
    <col min="3318" max="3318" width="8" style="23" bestFit="1" customWidth="1"/>
    <col min="3319" max="3319" width="14.5" style="23" bestFit="1" customWidth="1"/>
    <col min="3320" max="3320" width="12.125" style="23" customWidth="1"/>
    <col min="3321" max="3325" width="13.875" style="23"/>
    <col min="3326" max="3326" width="5.75" style="23" customWidth="1"/>
    <col min="3327" max="3327" width="9.75" style="23" bestFit="1" customWidth="1"/>
    <col min="3328" max="3335" width="7.625" style="23" customWidth="1"/>
    <col min="3336" max="3336" width="7.5" style="23" customWidth="1"/>
    <col min="3337" max="3338" width="7.625" style="23" customWidth="1"/>
    <col min="3339" max="3339" width="13.625" style="23" customWidth="1"/>
    <col min="3340" max="3340" width="9" style="23" customWidth="1"/>
    <col min="3341" max="3342" width="12.75" style="23" customWidth="1"/>
    <col min="3343" max="3343" width="11.875" style="23" customWidth="1"/>
    <col min="3344" max="3566" width="9" style="23" customWidth="1"/>
    <col min="3567" max="3567" width="3.875" style="23" customWidth="1"/>
    <col min="3568" max="3568" width="2.875" style="23" customWidth="1"/>
    <col min="3569" max="3569" width="8" style="23" bestFit="1" customWidth="1"/>
    <col min="3570" max="3570" width="6.125" style="23" customWidth="1"/>
    <col min="3571" max="3571" width="5.5" style="23" customWidth="1"/>
    <col min="3572" max="3572" width="6.125" style="23" customWidth="1"/>
    <col min="3573" max="3573" width="6.375" style="23" customWidth="1"/>
    <col min="3574" max="3574" width="8" style="23" bestFit="1" customWidth="1"/>
    <col min="3575" max="3575" width="14.5" style="23" bestFit="1" customWidth="1"/>
    <col min="3576" max="3576" width="12.125" style="23" customWidth="1"/>
    <col min="3577" max="3581" width="13.875" style="23"/>
    <col min="3582" max="3582" width="5.75" style="23" customWidth="1"/>
    <col min="3583" max="3583" width="9.75" style="23" bestFit="1" customWidth="1"/>
    <col min="3584" max="3591" width="7.625" style="23" customWidth="1"/>
    <col min="3592" max="3592" width="7.5" style="23" customWidth="1"/>
    <col min="3593" max="3594" width="7.625" style="23" customWidth="1"/>
    <col min="3595" max="3595" width="13.625" style="23" customWidth="1"/>
    <col min="3596" max="3596" width="9" style="23" customWidth="1"/>
    <col min="3597" max="3598" width="12.75" style="23" customWidth="1"/>
    <col min="3599" max="3599" width="11.875" style="23" customWidth="1"/>
    <col min="3600" max="3822" width="9" style="23" customWidth="1"/>
    <col min="3823" max="3823" width="3.875" style="23" customWidth="1"/>
    <col min="3824" max="3824" width="2.875" style="23" customWidth="1"/>
    <col min="3825" max="3825" width="8" style="23" bestFit="1" customWidth="1"/>
    <col min="3826" max="3826" width="6.125" style="23" customWidth="1"/>
    <col min="3827" max="3827" width="5.5" style="23" customWidth="1"/>
    <col min="3828" max="3828" width="6.125" style="23" customWidth="1"/>
    <col min="3829" max="3829" width="6.375" style="23" customWidth="1"/>
    <col min="3830" max="3830" width="8" style="23" bestFit="1" customWidth="1"/>
    <col min="3831" max="3831" width="14.5" style="23" bestFit="1" customWidth="1"/>
    <col min="3832" max="3832" width="12.125" style="23" customWidth="1"/>
    <col min="3833" max="3837" width="13.875" style="23"/>
    <col min="3838" max="3838" width="5.75" style="23" customWidth="1"/>
    <col min="3839" max="3839" width="9.75" style="23" bestFit="1" customWidth="1"/>
    <col min="3840" max="3847" width="7.625" style="23" customWidth="1"/>
    <col min="3848" max="3848" width="7.5" style="23" customWidth="1"/>
    <col min="3849" max="3850" width="7.625" style="23" customWidth="1"/>
    <col min="3851" max="3851" width="13.625" style="23" customWidth="1"/>
    <col min="3852" max="3852" width="9" style="23" customWidth="1"/>
    <col min="3853" max="3854" width="12.75" style="23" customWidth="1"/>
    <col min="3855" max="3855" width="11.875" style="23" customWidth="1"/>
    <col min="3856" max="4078" width="9" style="23" customWidth="1"/>
    <col min="4079" max="4079" width="3.875" style="23" customWidth="1"/>
    <col min="4080" max="4080" width="2.875" style="23" customWidth="1"/>
    <col min="4081" max="4081" width="8" style="23" bestFit="1" customWidth="1"/>
    <col min="4082" max="4082" width="6.125" style="23" customWidth="1"/>
    <col min="4083" max="4083" width="5.5" style="23" customWidth="1"/>
    <col min="4084" max="4084" width="6.125" style="23" customWidth="1"/>
    <col min="4085" max="4085" width="6.375" style="23" customWidth="1"/>
    <col min="4086" max="4086" width="8" style="23" bestFit="1" customWidth="1"/>
    <col min="4087" max="4087" width="14.5" style="23" bestFit="1" customWidth="1"/>
    <col min="4088" max="4088" width="12.125" style="23" customWidth="1"/>
    <col min="4089" max="4093" width="13.875" style="23"/>
    <col min="4094" max="4094" width="5.75" style="23" customWidth="1"/>
    <col min="4095" max="4095" width="9.75" style="23" bestFit="1" customWidth="1"/>
    <col min="4096" max="4103" width="7.625" style="23" customWidth="1"/>
    <col min="4104" max="4104" width="7.5" style="23" customWidth="1"/>
    <col min="4105" max="4106" width="7.625" style="23" customWidth="1"/>
    <col min="4107" max="4107" width="13.625" style="23" customWidth="1"/>
    <col min="4108" max="4108" width="9" style="23" customWidth="1"/>
    <col min="4109" max="4110" width="12.75" style="23" customWidth="1"/>
    <col min="4111" max="4111" width="11.875" style="23" customWidth="1"/>
    <col min="4112" max="4334" width="9" style="23" customWidth="1"/>
    <col min="4335" max="4335" width="3.875" style="23" customWidth="1"/>
    <col min="4336" max="4336" width="2.875" style="23" customWidth="1"/>
    <col min="4337" max="4337" width="8" style="23" bestFit="1" customWidth="1"/>
    <col min="4338" max="4338" width="6.125" style="23" customWidth="1"/>
    <col min="4339" max="4339" width="5.5" style="23" customWidth="1"/>
    <col min="4340" max="4340" width="6.125" style="23" customWidth="1"/>
    <col min="4341" max="4341" width="6.375" style="23" customWidth="1"/>
    <col min="4342" max="4342" width="8" style="23" bestFit="1" customWidth="1"/>
    <col min="4343" max="4343" width="14.5" style="23" bestFit="1" customWidth="1"/>
    <col min="4344" max="4344" width="12.125" style="23" customWidth="1"/>
    <col min="4345" max="4349" width="13.875" style="23"/>
    <col min="4350" max="4350" width="5.75" style="23" customWidth="1"/>
    <col min="4351" max="4351" width="9.75" style="23" bestFit="1" customWidth="1"/>
    <col min="4352" max="4359" width="7.625" style="23" customWidth="1"/>
    <col min="4360" max="4360" width="7.5" style="23" customWidth="1"/>
    <col min="4361" max="4362" width="7.625" style="23" customWidth="1"/>
    <col min="4363" max="4363" width="13.625" style="23" customWidth="1"/>
    <col min="4364" max="4364" width="9" style="23" customWidth="1"/>
    <col min="4365" max="4366" width="12.75" style="23" customWidth="1"/>
    <col min="4367" max="4367" width="11.875" style="23" customWidth="1"/>
    <col min="4368" max="4590" width="9" style="23" customWidth="1"/>
    <col min="4591" max="4591" width="3.875" style="23" customWidth="1"/>
    <col min="4592" max="4592" width="2.875" style="23" customWidth="1"/>
    <col min="4593" max="4593" width="8" style="23" bestFit="1" customWidth="1"/>
    <col min="4594" max="4594" width="6.125" style="23" customWidth="1"/>
    <col min="4595" max="4595" width="5.5" style="23" customWidth="1"/>
    <col min="4596" max="4596" width="6.125" style="23" customWidth="1"/>
    <col min="4597" max="4597" width="6.375" style="23" customWidth="1"/>
    <col min="4598" max="4598" width="8" style="23" bestFit="1" customWidth="1"/>
    <col min="4599" max="4599" width="14.5" style="23" bestFit="1" customWidth="1"/>
    <col min="4600" max="4600" width="12.125" style="23" customWidth="1"/>
    <col min="4601" max="4605" width="13.875" style="23"/>
    <col min="4606" max="4606" width="5.75" style="23" customWidth="1"/>
    <col min="4607" max="4607" width="9.75" style="23" bestFit="1" customWidth="1"/>
    <col min="4608" max="4615" width="7.625" style="23" customWidth="1"/>
    <col min="4616" max="4616" width="7.5" style="23" customWidth="1"/>
    <col min="4617" max="4618" width="7.625" style="23" customWidth="1"/>
    <col min="4619" max="4619" width="13.625" style="23" customWidth="1"/>
    <col min="4620" max="4620" width="9" style="23" customWidth="1"/>
    <col min="4621" max="4622" width="12.75" style="23" customWidth="1"/>
    <col min="4623" max="4623" width="11.875" style="23" customWidth="1"/>
    <col min="4624" max="4846" width="9" style="23" customWidth="1"/>
    <col min="4847" max="4847" width="3.875" style="23" customWidth="1"/>
    <col min="4848" max="4848" width="2.875" style="23" customWidth="1"/>
    <col min="4849" max="4849" width="8" style="23" bestFit="1" customWidth="1"/>
    <col min="4850" max="4850" width="6.125" style="23" customWidth="1"/>
    <col min="4851" max="4851" width="5.5" style="23" customWidth="1"/>
    <col min="4852" max="4852" width="6.125" style="23" customWidth="1"/>
    <col min="4853" max="4853" width="6.375" style="23" customWidth="1"/>
    <col min="4854" max="4854" width="8" style="23" bestFit="1" customWidth="1"/>
    <col min="4855" max="4855" width="14.5" style="23" bestFit="1" customWidth="1"/>
    <col min="4856" max="4856" width="12.125" style="23" customWidth="1"/>
    <col min="4857" max="4861" width="13.875" style="23"/>
    <col min="4862" max="4862" width="5.75" style="23" customWidth="1"/>
    <col min="4863" max="4863" width="9.75" style="23" bestFit="1" customWidth="1"/>
    <col min="4864" max="4871" width="7.625" style="23" customWidth="1"/>
    <col min="4872" max="4872" width="7.5" style="23" customWidth="1"/>
    <col min="4873" max="4874" width="7.625" style="23" customWidth="1"/>
    <col min="4875" max="4875" width="13.625" style="23" customWidth="1"/>
    <col min="4876" max="4876" width="9" style="23" customWidth="1"/>
    <col min="4877" max="4878" width="12.75" style="23" customWidth="1"/>
    <col min="4879" max="4879" width="11.875" style="23" customWidth="1"/>
    <col min="4880" max="5102" width="9" style="23" customWidth="1"/>
    <col min="5103" max="5103" width="3.875" style="23" customWidth="1"/>
    <col min="5104" max="5104" width="2.875" style="23" customWidth="1"/>
    <col min="5105" max="5105" width="8" style="23" bestFit="1" customWidth="1"/>
    <col min="5106" max="5106" width="6.125" style="23" customWidth="1"/>
    <col min="5107" max="5107" width="5.5" style="23" customWidth="1"/>
    <col min="5108" max="5108" width="6.125" style="23" customWidth="1"/>
    <col min="5109" max="5109" width="6.375" style="23" customWidth="1"/>
    <col min="5110" max="5110" width="8" style="23" bestFit="1" customWidth="1"/>
    <col min="5111" max="5111" width="14.5" style="23" bestFit="1" customWidth="1"/>
    <col min="5112" max="5112" width="12.125" style="23" customWidth="1"/>
    <col min="5113" max="5117" width="13.875" style="23"/>
    <col min="5118" max="5118" width="5.75" style="23" customWidth="1"/>
    <col min="5119" max="5119" width="9.75" style="23" bestFit="1" customWidth="1"/>
    <col min="5120" max="5127" width="7.625" style="23" customWidth="1"/>
    <col min="5128" max="5128" width="7.5" style="23" customWidth="1"/>
    <col min="5129" max="5130" width="7.625" style="23" customWidth="1"/>
    <col min="5131" max="5131" width="13.625" style="23" customWidth="1"/>
    <col min="5132" max="5132" width="9" style="23" customWidth="1"/>
    <col min="5133" max="5134" width="12.75" style="23" customWidth="1"/>
    <col min="5135" max="5135" width="11.875" style="23" customWidth="1"/>
    <col min="5136" max="5358" width="9" style="23" customWidth="1"/>
    <col min="5359" max="5359" width="3.875" style="23" customWidth="1"/>
    <col min="5360" max="5360" width="2.875" style="23" customWidth="1"/>
    <col min="5361" max="5361" width="8" style="23" bestFit="1" customWidth="1"/>
    <col min="5362" max="5362" width="6.125" style="23" customWidth="1"/>
    <col min="5363" max="5363" width="5.5" style="23" customWidth="1"/>
    <col min="5364" max="5364" width="6.125" style="23" customWidth="1"/>
    <col min="5365" max="5365" width="6.375" style="23" customWidth="1"/>
    <col min="5366" max="5366" width="8" style="23" bestFit="1" customWidth="1"/>
    <col min="5367" max="5367" width="14.5" style="23" bestFit="1" customWidth="1"/>
    <col min="5368" max="5368" width="12.125" style="23" customWidth="1"/>
    <col min="5369" max="5373" width="13.875" style="23"/>
    <col min="5374" max="5374" width="5.75" style="23" customWidth="1"/>
    <col min="5375" max="5375" width="9.75" style="23" bestFit="1" customWidth="1"/>
    <col min="5376" max="5383" width="7.625" style="23" customWidth="1"/>
    <col min="5384" max="5384" width="7.5" style="23" customWidth="1"/>
    <col min="5385" max="5386" width="7.625" style="23" customWidth="1"/>
    <col min="5387" max="5387" width="13.625" style="23" customWidth="1"/>
    <col min="5388" max="5388" width="9" style="23" customWidth="1"/>
    <col min="5389" max="5390" width="12.75" style="23" customWidth="1"/>
    <col min="5391" max="5391" width="11.875" style="23" customWidth="1"/>
    <col min="5392" max="5614" width="9" style="23" customWidth="1"/>
    <col min="5615" max="5615" width="3.875" style="23" customWidth="1"/>
    <col min="5616" max="5616" width="2.875" style="23" customWidth="1"/>
    <col min="5617" max="5617" width="8" style="23" bestFit="1" customWidth="1"/>
    <col min="5618" max="5618" width="6.125" style="23" customWidth="1"/>
    <col min="5619" max="5619" width="5.5" style="23" customWidth="1"/>
    <col min="5620" max="5620" width="6.125" style="23" customWidth="1"/>
    <col min="5621" max="5621" width="6.375" style="23" customWidth="1"/>
    <col min="5622" max="5622" width="8" style="23" bestFit="1" customWidth="1"/>
    <col min="5623" max="5623" width="14.5" style="23" bestFit="1" customWidth="1"/>
    <col min="5624" max="5624" width="12.125" style="23" customWidth="1"/>
    <col min="5625" max="5629" width="13.875" style="23"/>
    <col min="5630" max="5630" width="5.75" style="23" customWidth="1"/>
    <col min="5631" max="5631" width="9.75" style="23" bestFit="1" customWidth="1"/>
    <col min="5632" max="5639" width="7.625" style="23" customWidth="1"/>
    <col min="5640" max="5640" width="7.5" style="23" customWidth="1"/>
    <col min="5641" max="5642" width="7.625" style="23" customWidth="1"/>
    <col min="5643" max="5643" width="13.625" style="23" customWidth="1"/>
    <col min="5644" max="5644" width="9" style="23" customWidth="1"/>
    <col min="5645" max="5646" width="12.75" style="23" customWidth="1"/>
    <col min="5647" max="5647" width="11.875" style="23" customWidth="1"/>
    <col min="5648" max="5870" width="9" style="23" customWidth="1"/>
    <col min="5871" max="5871" width="3.875" style="23" customWidth="1"/>
    <col min="5872" max="5872" width="2.875" style="23" customWidth="1"/>
    <col min="5873" max="5873" width="8" style="23" bestFit="1" customWidth="1"/>
    <col min="5874" max="5874" width="6.125" style="23" customWidth="1"/>
    <col min="5875" max="5875" width="5.5" style="23" customWidth="1"/>
    <col min="5876" max="5876" width="6.125" style="23" customWidth="1"/>
    <col min="5877" max="5877" width="6.375" style="23" customWidth="1"/>
    <col min="5878" max="5878" width="8" style="23" bestFit="1" customWidth="1"/>
    <col min="5879" max="5879" width="14.5" style="23" bestFit="1" customWidth="1"/>
    <col min="5880" max="5880" width="12.125" style="23" customWidth="1"/>
    <col min="5881" max="5885" width="13.875" style="23"/>
    <col min="5886" max="5886" width="5.75" style="23" customWidth="1"/>
    <col min="5887" max="5887" width="9.75" style="23" bestFit="1" customWidth="1"/>
    <col min="5888" max="5895" width="7.625" style="23" customWidth="1"/>
    <col min="5896" max="5896" width="7.5" style="23" customWidth="1"/>
    <col min="5897" max="5898" width="7.625" style="23" customWidth="1"/>
    <col min="5899" max="5899" width="13.625" style="23" customWidth="1"/>
    <col min="5900" max="5900" width="9" style="23" customWidth="1"/>
    <col min="5901" max="5902" width="12.75" style="23" customWidth="1"/>
    <col min="5903" max="5903" width="11.875" style="23" customWidth="1"/>
    <col min="5904" max="6126" width="9" style="23" customWidth="1"/>
    <col min="6127" max="6127" width="3.875" style="23" customWidth="1"/>
    <col min="6128" max="6128" width="2.875" style="23" customWidth="1"/>
    <col min="6129" max="6129" width="8" style="23" bestFit="1" customWidth="1"/>
    <col min="6130" max="6130" width="6.125" style="23" customWidth="1"/>
    <col min="6131" max="6131" width="5.5" style="23" customWidth="1"/>
    <col min="6132" max="6132" width="6.125" style="23" customWidth="1"/>
    <col min="6133" max="6133" width="6.375" style="23" customWidth="1"/>
    <col min="6134" max="6134" width="8" style="23" bestFit="1" customWidth="1"/>
    <col min="6135" max="6135" width="14.5" style="23" bestFit="1" customWidth="1"/>
    <col min="6136" max="6136" width="12.125" style="23" customWidth="1"/>
    <col min="6137" max="6141" width="13.875" style="23"/>
    <col min="6142" max="6142" width="5.75" style="23" customWidth="1"/>
    <col min="6143" max="6143" width="9.75" style="23" bestFit="1" customWidth="1"/>
    <col min="6144" max="6151" width="7.625" style="23" customWidth="1"/>
    <col min="6152" max="6152" width="7.5" style="23" customWidth="1"/>
    <col min="6153" max="6154" width="7.625" style="23" customWidth="1"/>
    <col min="6155" max="6155" width="13.625" style="23" customWidth="1"/>
    <col min="6156" max="6156" width="9" style="23" customWidth="1"/>
    <col min="6157" max="6158" width="12.75" style="23" customWidth="1"/>
    <col min="6159" max="6159" width="11.875" style="23" customWidth="1"/>
    <col min="6160" max="6382" width="9" style="23" customWidth="1"/>
    <col min="6383" max="6383" width="3.875" style="23" customWidth="1"/>
    <col min="6384" max="6384" width="2.875" style="23" customWidth="1"/>
    <col min="6385" max="6385" width="8" style="23" bestFit="1" customWidth="1"/>
    <col min="6386" max="6386" width="6.125" style="23" customWidth="1"/>
    <col min="6387" max="6387" width="5.5" style="23" customWidth="1"/>
    <col min="6388" max="6388" width="6.125" style="23" customWidth="1"/>
    <col min="6389" max="6389" width="6.375" style="23" customWidth="1"/>
    <col min="6390" max="6390" width="8" style="23" bestFit="1" customWidth="1"/>
    <col min="6391" max="6391" width="14.5" style="23" bestFit="1" customWidth="1"/>
    <col min="6392" max="6392" width="12.125" style="23" customWidth="1"/>
    <col min="6393" max="6397" width="13.875" style="23"/>
    <col min="6398" max="6398" width="5.75" style="23" customWidth="1"/>
    <col min="6399" max="6399" width="9.75" style="23" bestFit="1" customWidth="1"/>
    <col min="6400" max="6407" width="7.625" style="23" customWidth="1"/>
    <col min="6408" max="6408" width="7.5" style="23" customWidth="1"/>
    <col min="6409" max="6410" width="7.625" style="23" customWidth="1"/>
    <col min="6411" max="6411" width="13.625" style="23" customWidth="1"/>
    <col min="6412" max="6412" width="9" style="23" customWidth="1"/>
    <col min="6413" max="6414" width="12.75" style="23" customWidth="1"/>
    <col min="6415" max="6415" width="11.875" style="23" customWidth="1"/>
    <col min="6416" max="6638" width="9" style="23" customWidth="1"/>
    <col min="6639" max="6639" width="3.875" style="23" customWidth="1"/>
    <col min="6640" max="6640" width="2.875" style="23" customWidth="1"/>
    <col min="6641" max="6641" width="8" style="23" bestFit="1" customWidth="1"/>
    <col min="6642" max="6642" width="6.125" style="23" customWidth="1"/>
    <col min="6643" max="6643" width="5.5" style="23" customWidth="1"/>
    <col min="6644" max="6644" width="6.125" style="23" customWidth="1"/>
    <col min="6645" max="6645" width="6.375" style="23" customWidth="1"/>
    <col min="6646" max="6646" width="8" style="23" bestFit="1" customWidth="1"/>
    <col min="6647" max="6647" width="14.5" style="23" bestFit="1" customWidth="1"/>
    <col min="6648" max="6648" width="12.125" style="23" customWidth="1"/>
    <col min="6649" max="6653" width="13.875" style="23"/>
    <col min="6654" max="6654" width="5.75" style="23" customWidth="1"/>
    <col min="6655" max="6655" width="9.75" style="23" bestFit="1" customWidth="1"/>
    <col min="6656" max="6663" width="7.625" style="23" customWidth="1"/>
    <col min="6664" max="6664" width="7.5" style="23" customWidth="1"/>
    <col min="6665" max="6666" width="7.625" style="23" customWidth="1"/>
    <col min="6667" max="6667" width="13.625" style="23" customWidth="1"/>
    <col min="6668" max="6668" width="9" style="23" customWidth="1"/>
    <col min="6669" max="6670" width="12.75" style="23" customWidth="1"/>
    <col min="6671" max="6671" width="11.875" style="23" customWidth="1"/>
    <col min="6672" max="6894" width="9" style="23" customWidth="1"/>
    <col min="6895" max="6895" width="3.875" style="23" customWidth="1"/>
    <col min="6896" max="6896" width="2.875" style="23" customWidth="1"/>
    <col min="6897" max="6897" width="8" style="23" bestFit="1" customWidth="1"/>
    <col min="6898" max="6898" width="6.125" style="23" customWidth="1"/>
    <col min="6899" max="6899" width="5.5" style="23" customWidth="1"/>
    <col min="6900" max="6900" width="6.125" style="23" customWidth="1"/>
    <col min="6901" max="6901" width="6.375" style="23" customWidth="1"/>
    <col min="6902" max="6902" width="8" style="23" bestFit="1" customWidth="1"/>
    <col min="6903" max="6903" width="14.5" style="23" bestFit="1" customWidth="1"/>
    <col min="6904" max="6904" width="12.125" style="23" customWidth="1"/>
    <col min="6905" max="6909" width="13.875" style="23"/>
    <col min="6910" max="6910" width="5.75" style="23" customWidth="1"/>
    <col min="6911" max="6911" width="9.75" style="23" bestFit="1" customWidth="1"/>
    <col min="6912" max="6919" width="7.625" style="23" customWidth="1"/>
    <col min="6920" max="6920" width="7.5" style="23" customWidth="1"/>
    <col min="6921" max="6922" width="7.625" style="23" customWidth="1"/>
    <col min="6923" max="6923" width="13.625" style="23" customWidth="1"/>
    <col min="6924" max="6924" width="9" style="23" customWidth="1"/>
    <col min="6925" max="6926" width="12.75" style="23" customWidth="1"/>
    <col min="6927" max="6927" width="11.875" style="23" customWidth="1"/>
    <col min="6928" max="7150" width="9" style="23" customWidth="1"/>
    <col min="7151" max="7151" width="3.875" style="23" customWidth="1"/>
    <col min="7152" max="7152" width="2.875" style="23" customWidth="1"/>
    <col min="7153" max="7153" width="8" style="23" bestFit="1" customWidth="1"/>
    <col min="7154" max="7154" width="6.125" style="23" customWidth="1"/>
    <col min="7155" max="7155" width="5.5" style="23" customWidth="1"/>
    <col min="7156" max="7156" width="6.125" style="23" customWidth="1"/>
    <col min="7157" max="7157" width="6.375" style="23" customWidth="1"/>
    <col min="7158" max="7158" width="8" style="23" bestFit="1" customWidth="1"/>
    <col min="7159" max="7159" width="14.5" style="23" bestFit="1" customWidth="1"/>
    <col min="7160" max="7160" width="12.125" style="23" customWidth="1"/>
    <col min="7161" max="7165" width="13.875" style="23"/>
    <col min="7166" max="7166" width="5.75" style="23" customWidth="1"/>
    <col min="7167" max="7167" width="9.75" style="23" bestFit="1" customWidth="1"/>
    <col min="7168" max="7175" width="7.625" style="23" customWidth="1"/>
    <col min="7176" max="7176" width="7.5" style="23" customWidth="1"/>
    <col min="7177" max="7178" width="7.625" style="23" customWidth="1"/>
    <col min="7179" max="7179" width="13.625" style="23" customWidth="1"/>
    <col min="7180" max="7180" width="9" style="23" customWidth="1"/>
    <col min="7181" max="7182" width="12.75" style="23" customWidth="1"/>
    <col min="7183" max="7183" width="11.875" style="23" customWidth="1"/>
    <col min="7184" max="7406" width="9" style="23" customWidth="1"/>
    <col min="7407" max="7407" width="3.875" style="23" customWidth="1"/>
    <col min="7408" max="7408" width="2.875" style="23" customWidth="1"/>
    <col min="7409" max="7409" width="8" style="23" bestFit="1" customWidth="1"/>
    <col min="7410" max="7410" width="6.125" style="23" customWidth="1"/>
    <col min="7411" max="7411" width="5.5" style="23" customWidth="1"/>
    <col min="7412" max="7412" width="6.125" style="23" customWidth="1"/>
    <col min="7413" max="7413" width="6.375" style="23" customWidth="1"/>
    <col min="7414" max="7414" width="8" style="23" bestFit="1" customWidth="1"/>
    <col min="7415" max="7415" width="14.5" style="23" bestFit="1" customWidth="1"/>
    <col min="7416" max="7416" width="12.125" style="23" customWidth="1"/>
    <col min="7417" max="7421" width="13.875" style="23"/>
    <col min="7422" max="7422" width="5.75" style="23" customWidth="1"/>
    <col min="7423" max="7423" width="9.75" style="23" bestFit="1" customWidth="1"/>
    <col min="7424" max="7431" width="7.625" style="23" customWidth="1"/>
    <col min="7432" max="7432" width="7.5" style="23" customWidth="1"/>
    <col min="7433" max="7434" width="7.625" style="23" customWidth="1"/>
    <col min="7435" max="7435" width="13.625" style="23" customWidth="1"/>
    <col min="7436" max="7436" width="9" style="23" customWidth="1"/>
    <col min="7437" max="7438" width="12.75" style="23" customWidth="1"/>
    <col min="7439" max="7439" width="11.875" style="23" customWidth="1"/>
    <col min="7440" max="7662" width="9" style="23" customWidth="1"/>
    <col min="7663" max="7663" width="3.875" style="23" customWidth="1"/>
    <col min="7664" max="7664" width="2.875" style="23" customWidth="1"/>
    <col min="7665" max="7665" width="8" style="23" bestFit="1" customWidth="1"/>
    <col min="7666" max="7666" width="6.125" style="23" customWidth="1"/>
    <col min="7667" max="7667" width="5.5" style="23" customWidth="1"/>
    <col min="7668" max="7668" width="6.125" style="23" customWidth="1"/>
    <col min="7669" max="7669" width="6.375" style="23" customWidth="1"/>
    <col min="7670" max="7670" width="8" style="23" bestFit="1" customWidth="1"/>
    <col min="7671" max="7671" width="14.5" style="23" bestFit="1" customWidth="1"/>
    <col min="7672" max="7672" width="12.125" style="23" customWidth="1"/>
    <col min="7673" max="7677" width="13.875" style="23"/>
    <col min="7678" max="7678" width="5.75" style="23" customWidth="1"/>
    <col min="7679" max="7679" width="9.75" style="23" bestFit="1" customWidth="1"/>
    <col min="7680" max="7687" width="7.625" style="23" customWidth="1"/>
    <col min="7688" max="7688" width="7.5" style="23" customWidth="1"/>
    <col min="7689" max="7690" width="7.625" style="23" customWidth="1"/>
    <col min="7691" max="7691" width="13.625" style="23" customWidth="1"/>
    <col min="7692" max="7692" width="9" style="23" customWidth="1"/>
    <col min="7693" max="7694" width="12.75" style="23" customWidth="1"/>
    <col min="7695" max="7695" width="11.875" style="23" customWidth="1"/>
    <col min="7696" max="7918" width="9" style="23" customWidth="1"/>
    <col min="7919" max="7919" width="3.875" style="23" customWidth="1"/>
    <col min="7920" max="7920" width="2.875" style="23" customWidth="1"/>
    <col min="7921" max="7921" width="8" style="23" bestFit="1" customWidth="1"/>
    <col min="7922" max="7922" width="6.125" style="23" customWidth="1"/>
    <col min="7923" max="7923" width="5.5" style="23" customWidth="1"/>
    <col min="7924" max="7924" width="6.125" style="23" customWidth="1"/>
    <col min="7925" max="7925" width="6.375" style="23" customWidth="1"/>
    <col min="7926" max="7926" width="8" style="23" bestFit="1" customWidth="1"/>
    <col min="7927" max="7927" width="14.5" style="23" bestFit="1" customWidth="1"/>
    <col min="7928" max="7928" width="12.125" style="23" customWidth="1"/>
    <col min="7929" max="7933" width="13.875" style="23"/>
    <col min="7934" max="7934" width="5.75" style="23" customWidth="1"/>
    <col min="7935" max="7935" width="9.75" style="23" bestFit="1" customWidth="1"/>
    <col min="7936" max="7943" width="7.625" style="23" customWidth="1"/>
    <col min="7944" max="7944" width="7.5" style="23" customWidth="1"/>
    <col min="7945" max="7946" width="7.625" style="23" customWidth="1"/>
    <col min="7947" max="7947" width="13.625" style="23" customWidth="1"/>
    <col min="7948" max="7948" width="9" style="23" customWidth="1"/>
    <col min="7949" max="7950" width="12.75" style="23" customWidth="1"/>
    <col min="7951" max="7951" width="11.875" style="23" customWidth="1"/>
    <col min="7952" max="8174" width="9" style="23" customWidth="1"/>
    <col min="8175" max="8175" width="3.875" style="23" customWidth="1"/>
    <col min="8176" max="8176" width="2.875" style="23" customWidth="1"/>
    <col min="8177" max="8177" width="8" style="23" bestFit="1" customWidth="1"/>
    <col min="8178" max="8178" width="6.125" style="23" customWidth="1"/>
    <col min="8179" max="8179" width="5.5" style="23" customWidth="1"/>
    <col min="8180" max="8180" width="6.125" style="23" customWidth="1"/>
    <col min="8181" max="8181" width="6.375" style="23" customWidth="1"/>
    <col min="8182" max="8182" width="8" style="23" bestFit="1" customWidth="1"/>
    <col min="8183" max="8183" width="14.5" style="23" bestFit="1" customWidth="1"/>
    <col min="8184" max="8184" width="12.125" style="23" customWidth="1"/>
    <col min="8185" max="8189" width="13.875" style="23"/>
    <col min="8190" max="8190" width="5.75" style="23" customWidth="1"/>
    <col min="8191" max="8191" width="9.75" style="23" bestFit="1" customWidth="1"/>
    <col min="8192" max="8199" width="7.625" style="23" customWidth="1"/>
    <col min="8200" max="8200" width="7.5" style="23" customWidth="1"/>
    <col min="8201" max="8202" width="7.625" style="23" customWidth="1"/>
    <col min="8203" max="8203" width="13.625" style="23" customWidth="1"/>
    <col min="8204" max="8204" width="9" style="23" customWidth="1"/>
    <col min="8205" max="8206" width="12.75" style="23" customWidth="1"/>
    <col min="8207" max="8207" width="11.875" style="23" customWidth="1"/>
    <col min="8208" max="8430" width="9" style="23" customWidth="1"/>
    <col min="8431" max="8431" width="3.875" style="23" customWidth="1"/>
    <col min="8432" max="8432" width="2.875" style="23" customWidth="1"/>
    <col min="8433" max="8433" width="8" style="23" bestFit="1" customWidth="1"/>
    <col min="8434" max="8434" width="6.125" style="23" customWidth="1"/>
    <col min="8435" max="8435" width="5.5" style="23" customWidth="1"/>
    <col min="8436" max="8436" width="6.125" style="23" customWidth="1"/>
    <col min="8437" max="8437" width="6.375" style="23" customWidth="1"/>
    <col min="8438" max="8438" width="8" style="23" bestFit="1" customWidth="1"/>
    <col min="8439" max="8439" width="14.5" style="23" bestFit="1" customWidth="1"/>
    <col min="8440" max="8440" width="12.125" style="23" customWidth="1"/>
    <col min="8441" max="8445" width="13.875" style="23"/>
    <col min="8446" max="8446" width="5.75" style="23" customWidth="1"/>
    <col min="8447" max="8447" width="9.75" style="23" bestFit="1" customWidth="1"/>
    <col min="8448" max="8455" width="7.625" style="23" customWidth="1"/>
    <col min="8456" max="8456" width="7.5" style="23" customWidth="1"/>
    <col min="8457" max="8458" width="7.625" style="23" customWidth="1"/>
    <col min="8459" max="8459" width="13.625" style="23" customWidth="1"/>
    <col min="8460" max="8460" width="9" style="23" customWidth="1"/>
    <col min="8461" max="8462" width="12.75" style="23" customWidth="1"/>
    <col min="8463" max="8463" width="11.875" style="23" customWidth="1"/>
    <col min="8464" max="8686" width="9" style="23" customWidth="1"/>
    <col min="8687" max="8687" width="3.875" style="23" customWidth="1"/>
    <col min="8688" max="8688" width="2.875" style="23" customWidth="1"/>
    <col min="8689" max="8689" width="8" style="23" bestFit="1" customWidth="1"/>
    <col min="8690" max="8690" width="6.125" style="23" customWidth="1"/>
    <col min="8691" max="8691" width="5.5" style="23" customWidth="1"/>
    <col min="8692" max="8692" width="6.125" style="23" customWidth="1"/>
    <col min="8693" max="8693" width="6.375" style="23" customWidth="1"/>
    <col min="8694" max="8694" width="8" style="23" bestFit="1" customWidth="1"/>
    <col min="8695" max="8695" width="14.5" style="23" bestFit="1" customWidth="1"/>
    <col min="8696" max="8696" width="12.125" style="23" customWidth="1"/>
    <col min="8697" max="8701" width="13.875" style="23"/>
    <col min="8702" max="8702" width="5.75" style="23" customWidth="1"/>
    <col min="8703" max="8703" width="9.75" style="23" bestFit="1" customWidth="1"/>
    <col min="8704" max="8711" width="7.625" style="23" customWidth="1"/>
    <col min="8712" max="8712" width="7.5" style="23" customWidth="1"/>
    <col min="8713" max="8714" width="7.625" style="23" customWidth="1"/>
    <col min="8715" max="8715" width="13.625" style="23" customWidth="1"/>
    <col min="8716" max="8716" width="9" style="23" customWidth="1"/>
    <col min="8717" max="8718" width="12.75" style="23" customWidth="1"/>
    <col min="8719" max="8719" width="11.875" style="23" customWidth="1"/>
    <col min="8720" max="8942" width="9" style="23" customWidth="1"/>
    <col min="8943" max="8943" width="3.875" style="23" customWidth="1"/>
    <col min="8944" max="8944" width="2.875" style="23" customWidth="1"/>
    <col min="8945" max="8945" width="8" style="23" bestFit="1" customWidth="1"/>
    <col min="8946" max="8946" width="6.125" style="23" customWidth="1"/>
    <col min="8947" max="8947" width="5.5" style="23" customWidth="1"/>
    <col min="8948" max="8948" width="6.125" style="23" customWidth="1"/>
    <col min="8949" max="8949" width="6.375" style="23" customWidth="1"/>
    <col min="8950" max="8950" width="8" style="23" bestFit="1" customWidth="1"/>
    <col min="8951" max="8951" width="14.5" style="23" bestFit="1" customWidth="1"/>
    <col min="8952" max="8952" width="12.125" style="23" customWidth="1"/>
    <col min="8953" max="8957" width="13.875" style="23"/>
    <col min="8958" max="8958" width="5.75" style="23" customWidth="1"/>
    <col min="8959" max="8959" width="9.75" style="23" bestFit="1" customWidth="1"/>
    <col min="8960" max="8967" width="7.625" style="23" customWidth="1"/>
    <col min="8968" max="8968" width="7.5" style="23" customWidth="1"/>
    <col min="8969" max="8970" width="7.625" style="23" customWidth="1"/>
    <col min="8971" max="8971" width="13.625" style="23" customWidth="1"/>
    <col min="8972" max="8972" width="9" style="23" customWidth="1"/>
    <col min="8973" max="8974" width="12.75" style="23" customWidth="1"/>
    <col min="8975" max="8975" width="11.875" style="23" customWidth="1"/>
    <col min="8976" max="9198" width="9" style="23" customWidth="1"/>
    <col min="9199" max="9199" width="3.875" style="23" customWidth="1"/>
    <col min="9200" max="9200" width="2.875" style="23" customWidth="1"/>
    <col min="9201" max="9201" width="8" style="23" bestFit="1" customWidth="1"/>
    <col min="9202" max="9202" width="6.125" style="23" customWidth="1"/>
    <col min="9203" max="9203" width="5.5" style="23" customWidth="1"/>
    <col min="9204" max="9204" width="6.125" style="23" customWidth="1"/>
    <col min="9205" max="9205" width="6.375" style="23" customWidth="1"/>
    <col min="9206" max="9206" width="8" style="23" bestFit="1" customWidth="1"/>
    <col min="9207" max="9207" width="14.5" style="23" bestFit="1" customWidth="1"/>
    <col min="9208" max="9208" width="12.125" style="23" customWidth="1"/>
    <col min="9209" max="9213" width="13.875" style="23"/>
    <col min="9214" max="9214" width="5.75" style="23" customWidth="1"/>
    <col min="9215" max="9215" width="9.75" style="23" bestFit="1" customWidth="1"/>
    <col min="9216" max="9223" width="7.625" style="23" customWidth="1"/>
    <col min="9224" max="9224" width="7.5" style="23" customWidth="1"/>
    <col min="9225" max="9226" width="7.625" style="23" customWidth="1"/>
    <col min="9227" max="9227" width="13.625" style="23" customWidth="1"/>
    <col min="9228" max="9228" width="9" style="23" customWidth="1"/>
    <col min="9229" max="9230" width="12.75" style="23" customWidth="1"/>
    <col min="9231" max="9231" width="11.875" style="23" customWidth="1"/>
    <col min="9232" max="9454" width="9" style="23" customWidth="1"/>
    <col min="9455" max="9455" width="3.875" style="23" customWidth="1"/>
    <col min="9456" max="9456" width="2.875" style="23" customWidth="1"/>
    <col min="9457" max="9457" width="8" style="23" bestFit="1" customWidth="1"/>
    <col min="9458" max="9458" width="6.125" style="23" customWidth="1"/>
    <col min="9459" max="9459" width="5.5" style="23" customWidth="1"/>
    <col min="9460" max="9460" width="6.125" style="23" customWidth="1"/>
    <col min="9461" max="9461" width="6.375" style="23" customWidth="1"/>
    <col min="9462" max="9462" width="8" style="23" bestFit="1" customWidth="1"/>
    <col min="9463" max="9463" width="14.5" style="23" bestFit="1" customWidth="1"/>
    <col min="9464" max="9464" width="12.125" style="23" customWidth="1"/>
    <col min="9465" max="9469" width="13.875" style="23"/>
    <col min="9470" max="9470" width="5.75" style="23" customWidth="1"/>
    <col min="9471" max="9471" width="9.75" style="23" bestFit="1" customWidth="1"/>
    <col min="9472" max="9479" width="7.625" style="23" customWidth="1"/>
    <col min="9480" max="9480" width="7.5" style="23" customWidth="1"/>
    <col min="9481" max="9482" width="7.625" style="23" customWidth="1"/>
    <col min="9483" max="9483" width="13.625" style="23" customWidth="1"/>
    <col min="9484" max="9484" width="9" style="23" customWidth="1"/>
    <col min="9485" max="9486" width="12.75" style="23" customWidth="1"/>
    <col min="9487" max="9487" width="11.875" style="23" customWidth="1"/>
    <col min="9488" max="9710" width="9" style="23" customWidth="1"/>
    <col min="9711" max="9711" width="3.875" style="23" customWidth="1"/>
    <col min="9712" max="9712" width="2.875" style="23" customWidth="1"/>
    <col min="9713" max="9713" width="8" style="23" bestFit="1" customWidth="1"/>
    <col min="9714" max="9714" width="6.125" style="23" customWidth="1"/>
    <col min="9715" max="9715" width="5.5" style="23" customWidth="1"/>
    <col min="9716" max="9716" width="6.125" style="23" customWidth="1"/>
    <col min="9717" max="9717" width="6.375" style="23" customWidth="1"/>
    <col min="9718" max="9718" width="8" style="23" bestFit="1" customWidth="1"/>
    <col min="9719" max="9719" width="14.5" style="23" bestFit="1" customWidth="1"/>
    <col min="9720" max="9720" width="12.125" style="23" customWidth="1"/>
    <col min="9721" max="9725" width="13.875" style="23"/>
    <col min="9726" max="9726" width="5.75" style="23" customWidth="1"/>
    <col min="9727" max="9727" width="9.75" style="23" bestFit="1" customWidth="1"/>
    <col min="9728" max="9735" width="7.625" style="23" customWidth="1"/>
    <col min="9736" max="9736" width="7.5" style="23" customWidth="1"/>
    <col min="9737" max="9738" width="7.625" style="23" customWidth="1"/>
    <col min="9739" max="9739" width="13.625" style="23" customWidth="1"/>
    <col min="9740" max="9740" width="9" style="23" customWidth="1"/>
    <col min="9741" max="9742" width="12.75" style="23" customWidth="1"/>
    <col min="9743" max="9743" width="11.875" style="23" customWidth="1"/>
    <col min="9744" max="9966" width="9" style="23" customWidth="1"/>
    <col min="9967" max="9967" width="3.875" style="23" customWidth="1"/>
    <col min="9968" max="9968" width="2.875" style="23" customWidth="1"/>
    <col min="9969" max="9969" width="8" style="23" bestFit="1" customWidth="1"/>
    <col min="9970" max="9970" width="6.125" style="23" customWidth="1"/>
    <col min="9971" max="9971" width="5.5" style="23" customWidth="1"/>
    <col min="9972" max="9972" width="6.125" style="23" customWidth="1"/>
    <col min="9973" max="9973" width="6.375" style="23" customWidth="1"/>
    <col min="9974" max="9974" width="8" style="23" bestFit="1" customWidth="1"/>
    <col min="9975" max="9975" width="14.5" style="23" bestFit="1" customWidth="1"/>
    <col min="9976" max="9976" width="12.125" style="23" customWidth="1"/>
    <col min="9977" max="9981" width="13.875" style="23"/>
    <col min="9982" max="9982" width="5.75" style="23" customWidth="1"/>
    <col min="9983" max="9983" width="9.75" style="23" bestFit="1" customWidth="1"/>
    <col min="9984" max="9991" width="7.625" style="23" customWidth="1"/>
    <col min="9992" max="9992" width="7.5" style="23" customWidth="1"/>
    <col min="9993" max="9994" width="7.625" style="23" customWidth="1"/>
    <col min="9995" max="9995" width="13.625" style="23" customWidth="1"/>
    <col min="9996" max="9996" width="9" style="23" customWidth="1"/>
    <col min="9997" max="9998" width="12.75" style="23" customWidth="1"/>
    <col min="9999" max="9999" width="11.875" style="23" customWidth="1"/>
    <col min="10000" max="10222" width="9" style="23" customWidth="1"/>
    <col min="10223" max="10223" width="3.875" style="23" customWidth="1"/>
    <col min="10224" max="10224" width="2.875" style="23" customWidth="1"/>
    <col min="10225" max="10225" width="8" style="23" bestFit="1" customWidth="1"/>
    <col min="10226" max="10226" width="6.125" style="23" customWidth="1"/>
    <col min="10227" max="10227" width="5.5" style="23" customWidth="1"/>
    <col min="10228" max="10228" width="6.125" style="23" customWidth="1"/>
    <col min="10229" max="10229" width="6.375" style="23" customWidth="1"/>
    <col min="10230" max="10230" width="8" style="23" bestFit="1" customWidth="1"/>
    <col min="10231" max="10231" width="14.5" style="23" bestFit="1" customWidth="1"/>
    <col min="10232" max="10232" width="12.125" style="23" customWidth="1"/>
    <col min="10233" max="10237" width="13.875" style="23"/>
    <col min="10238" max="10238" width="5.75" style="23" customWidth="1"/>
    <col min="10239" max="10239" width="9.75" style="23" bestFit="1" customWidth="1"/>
    <col min="10240" max="10247" width="7.625" style="23" customWidth="1"/>
    <col min="10248" max="10248" width="7.5" style="23" customWidth="1"/>
    <col min="10249" max="10250" width="7.625" style="23" customWidth="1"/>
    <col min="10251" max="10251" width="13.625" style="23" customWidth="1"/>
    <col min="10252" max="10252" width="9" style="23" customWidth="1"/>
    <col min="10253" max="10254" width="12.75" style="23" customWidth="1"/>
    <col min="10255" max="10255" width="11.875" style="23" customWidth="1"/>
    <col min="10256" max="10478" width="9" style="23" customWidth="1"/>
    <col min="10479" max="10479" width="3.875" style="23" customWidth="1"/>
    <col min="10480" max="10480" width="2.875" style="23" customWidth="1"/>
    <col min="10481" max="10481" width="8" style="23" bestFit="1" customWidth="1"/>
    <col min="10482" max="10482" width="6.125" style="23" customWidth="1"/>
    <col min="10483" max="10483" width="5.5" style="23" customWidth="1"/>
    <col min="10484" max="10484" width="6.125" style="23" customWidth="1"/>
    <col min="10485" max="10485" width="6.375" style="23" customWidth="1"/>
    <col min="10486" max="10486" width="8" style="23" bestFit="1" customWidth="1"/>
    <col min="10487" max="10487" width="14.5" style="23" bestFit="1" customWidth="1"/>
    <col min="10488" max="10488" width="12.125" style="23" customWidth="1"/>
    <col min="10489" max="10493" width="13.875" style="23"/>
    <col min="10494" max="10494" width="5.75" style="23" customWidth="1"/>
    <col min="10495" max="10495" width="9.75" style="23" bestFit="1" customWidth="1"/>
    <col min="10496" max="10503" width="7.625" style="23" customWidth="1"/>
    <col min="10504" max="10504" width="7.5" style="23" customWidth="1"/>
    <col min="10505" max="10506" width="7.625" style="23" customWidth="1"/>
    <col min="10507" max="10507" width="13.625" style="23" customWidth="1"/>
    <col min="10508" max="10508" width="9" style="23" customWidth="1"/>
    <col min="10509" max="10510" width="12.75" style="23" customWidth="1"/>
    <col min="10511" max="10511" width="11.875" style="23" customWidth="1"/>
    <col min="10512" max="10734" width="9" style="23" customWidth="1"/>
    <col min="10735" max="10735" width="3.875" style="23" customWidth="1"/>
    <col min="10736" max="10736" width="2.875" style="23" customWidth="1"/>
    <col min="10737" max="10737" width="8" style="23" bestFit="1" customWidth="1"/>
    <col min="10738" max="10738" width="6.125" style="23" customWidth="1"/>
    <col min="10739" max="10739" width="5.5" style="23" customWidth="1"/>
    <col min="10740" max="10740" width="6.125" style="23" customWidth="1"/>
    <col min="10741" max="10741" width="6.375" style="23" customWidth="1"/>
    <col min="10742" max="10742" width="8" style="23" bestFit="1" customWidth="1"/>
    <col min="10743" max="10743" width="14.5" style="23" bestFit="1" customWidth="1"/>
    <col min="10744" max="10744" width="12.125" style="23" customWidth="1"/>
    <col min="10745" max="10749" width="13.875" style="23"/>
    <col min="10750" max="10750" width="5.75" style="23" customWidth="1"/>
    <col min="10751" max="10751" width="9.75" style="23" bestFit="1" customWidth="1"/>
    <col min="10752" max="10759" width="7.625" style="23" customWidth="1"/>
    <col min="10760" max="10760" width="7.5" style="23" customWidth="1"/>
    <col min="10761" max="10762" width="7.625" style="23" customWidth="1"/>
    <col min="10763" max="10763" width="13.625" style="23" customWidth="1"/>
    <col min="10764" max="10764" width="9" style="23" customWidth="1"/>
    <col min="10765" max="10766" width="12.75" style="23" customWidth="1"/>
    <col min="10767" max="10767" width="11.875" style="23" customWidth="1"/>
    <col min="10768" max="10990" width="9" style="23" customWidth="1"/>
    <col min="10991" max="10991" width="3.875" style="23" customWidth="1"/>
    <col min="10992" max="10992" width="2.875" style="23" customWidth="1"/>
    <col min="10993" max="10993" width="8" style="23" bestFit="1" customWidth="1"/>
    <col min="10994" max="10994" width="6.125" style="23" customWidth="1"/>
    <col min="10995" max="10995" width="5.5" style="23" customWidth="1"/>
    <col min="10996" max="10996" width="6.125" style="23" customWidth="1"/>
    <col min="10997" max="10997" width="6.375" style="23" customWidth="1"/>
    <col min="10998" max="10998" width="8" style="23" bestFit="1" customWidth="1"/>
    <col min="10999" max="10999" width="14.5" style="23" bestFit="1" customWidth="1"/>
    <col min="11000" max="11000" width="12.125" style="23" customWidth="1"/>
    <col min="11001" max="11005" width="13.875" style="23"/>
    <col min="11006" max="11006" width="5.75" style="23" customWidth="1"/>
    <col min="11007" max="11007" width="9.75" style="23" bestFit="1" customWidth="1"/>
    <col min="11008" max="11015" width="7.625" style="23" customWidth="1"/>
    <col min="11016" max="11016" width="7.5" style="23" customWidth="1"/>
    <col min="11017" max="11018" width="7.625" style="23" customWidth="1"/>
    <col min="11019" max="11019" width="13.625" style="23" customWidth="1"/>
    <col min="11020" max="11020" width="9" style="23" customWidth="1"/>
    <col min="11021" max="11022" width="12.75" style="23" customWidth="1"/>
    <col min="11023" max="11023" width="11.875" style="23" customWidth="1"/>
    <col min="11024" max="11246" width="9" style="23" customWidth="1"/>
    <col min="11247" max="11247" width="3.875" style="23" customWidth="1"/>
    <col min="11248" max="11248" width="2.875" style="23" customWidth="1"/>
    <col min="11249" max="11249" width="8" style="23" bestFit="1" customWidth="1"/>
    <col min="11250" max="11250" width="6.125" style="23" customWidth="1"/>
    <col min="11251" max="11251" width="5.5" style="23" customWidth="1"/>
    <col min="11252" max="11252" width="6.125" style="23" customWidth="1"/>
    <col min="11253" max="11253" width="6.375" style="23" customWidth="1"/>
    <col min="11254" max="11254" width="8" style="23" bestFit="1" customWidth="1"/>
    <col min="11255" max="11255" width="14.5" style="23" bestFit="1" customWidth="1"/>
    <col min="11256" max="11256" width="12.125" style="23" customWidth="1"/>
    <col min="11257" max="11261" width="13.875" style="23"/>
    <col min="11262" max="11262" width="5.75" style="23" customWidth="1"/>
    <col min="11263" max="11263" width="9.75" style="23" bestFit="1" customWidth="1"/>
    <col min="11264" max="11271" width="7.625" style="23" customWidth="1"/>
    <col min="11272" max="11272" width="7.5" style="23" customWidth="1"/>
    <col min="11273" max="11274" width="7.625" style="23" customWidth="1"/>
    <col min="11275" max="11275" width="13.625" style="23" customWidth="1"/>
    <col min="11276" max="11276" width="9" style="23" customWidth="1"/>
    <col min="11277" max="11278" width="12.75" style="23" customWidth="1"/>
    <col min="11279" max="11279" width="11.875" style="23" customWidth="1"/>
    <col min="11280" max="11502" width="9" style="23" customWidth="1"/>
    <col min="11503" max="11503" width="3.875" style="23" customWidth="1"/>
    <col min="11504" max="11504" width="2.875" style="23" customWidth="1"/>
    <col min="11505" max="11505" width="8" style="23" bestFit="1" customWidth="1"/>
    <col min="11506" max="11506" width="6.125" style="23" customWidth="1"/>
    <col min="11507" max="11507" width="5.5" style="23" customWidth="1"/>
    <col min="11508" max="11508" width="6.125" style="23" customWidth="1"/>
    <col min="11509" max="11509" width="6.375" style="23" customWidth="1"/>
    <col min="11510" max="11510" width="8" style="23" bestFit="1" customWidth="1"/>
    <col min="11511" max="11511" width="14.5" style="23" bestFit="1" customWidth="1"/>
    <col min="11512" max="11512" width="12.125" style="23" customWidth="1"/>
    <col min="11513" max="11517" width="13.875" style="23"/>
    <col min="11518" max="11518" width="5.75" style="23" customWidth="1"/>
    <col min="11519" max="11519" width="9.75" style="23" bestFit="1" customWidth="1"/>
    <col min="11520" max="11527" width="7.625" style="23" customWidth="1"/>
    <col min="11528" max="11528" width="7.5" style="23" customWidth="1"/>
    <col min="11529" max="11530" width="7.625" style="23" customWidth="1"/>
    <col min="11531" max="11531" width="13.625" style="23" customWidth="1"/>
    <col min="11532" max="11532" width="9" style="23" customWidth="1"/>
    <col min="11533" max="11534" width="12.75" style="23" customWidth="1"/>
    <col min="11535" max="11535" width="11.875" style="23" customWidth="1"/>
    <col min="11536" max="11758" width="9" style="23" customWidth="1"/>
    <col min="11759" max="11759" width="3.875" style="23" customWidth="1"/>
    <col min="11760" max="11760" width="2.875" style="23" customWidth="1"/>
    <col min="11761" max="11761" width="8" style="23" bestFit="1" customWidth="1"/>
    <col min="11762" max="11762" width="6.125" style="23" customWidth="1"/>
    <col min="11763" max="11763" width="5.5" style="23" customWidth="1"/>
    <col min="11764" max="11764" width="6.125" style="23" customWidth="1"/>
    <col min="11765" max="11765" width="6.375" style="23" customWidth="1"/>
    <col min="11766" max="11766" width="8" style="23" bestFit="1" customWidth="1"/>
    <col min="11767" max="11767" width="14.5" style="23" bestFit="1" customWidth="1"/>
    <col min="11768" max="11768" width="12.125" style="23" customWidth="1"/>
    <col min="11769" max="11773" width="13.875" style="23"/>
    <col min="11774" max="11774" width="5.75" style="23" customWidth="1"/>
    <col min="11775" max="11775" width="9.75" style="23" bestFit="1" customWidth="1"/>
    <col min="11776" max="11783" width="7.625" style="23" customWidth="1"/>
    <col min="11784" max="11784" width="7.5" style="23" customWidth="1"/>
    <col min="11785" max="11786" width="7.625" style="23" customWidth="1"/>
    <col min="11787" max="11787" width="13.625" style="23" customWidth="1"/>
    <col min="11788" max="11788" width="9" style="23" customWidth="1"/>
    <col min="11789" max="11790" width="12.75" style="23" customWidth="1"/>
    <col min="11791" max="11791" width="11.875" style="23" customWidth="1"/>
    <col min="11792" max="12014" width="9" style="23" customWidth="1"/>
    <col min="12015" max="12015" width="3.875" style="23" customWidth="1"/>
    <col min="12016" max="12016" width="2.875" style="23" customWidth="1"/>
    <col min="12017" max="12017" width="8" style="23" bestFit="1" customWidth="1"/>
    <col min="12018" max="12018" width="6.125" style="23" customWidth="1"/>
    <col min="12019" max="12019" width="5.5" style="23" customWidth="1"/>
    <col min="12020" max="12020" width="6.125" style="23" customWidth="1"/>
    <col min="12021" max="12021" width="6.375" style="23" customWidth="1"/>
    <col min="12022" max="12022" width="8" style="23" bestFit="1" customWidth="1"/>
    <col min="12023" max="12023" width="14.5" style="23" bestFit="1" customWidth="1"/>
    <col min="12024" max="12024" width="12.125" style="23" customWidth="1"/>
    <col min="12025" max="12029" width="13.875" style="23"/>
    <col min="12030" max="12030" width="5.75" style="23" customWidth="1"/>
    <col min="12031" max="12031" width="9.75" style="23" bestFit="1" customWidth="1"/>
    <col min="12032" max="12039" width="7.625" style="23" customWidth="1"/>
    <col min="12040" max="12040" width="7.5" style="23" customWidth="1"/>
    <col min="12041" max="12042" width="7.625" style="23" customWidth="1"/>
    <col min="12043" max="12043" width="13.625" style="23" customWidth="1"/>
    <col min="12044" max="12044" width="9" style="23" customWidth="1"/>
    <col min="12045" max="12046" width="12.75" style="23" customWidth="1"/>
    <col min="12047" max="12047" width="11.875" style="23" customWidth="1"/>
    <col min="12048" max="12270" width="9" style="23" customWidth="1"/>
    <col min="12271" max="12271" width="3.875" style="23" customWidth="1"/>
    <col min="12272" max="12272" width="2.875" style="23" customWidth="1"/>
    <col min="12273" max="12273" width="8" style="23" bestFit="1" customWidth="1"/>
    <col min="12274" max="12274" width="6.125" style="23" customWidth="1"/>
    <col min="12275" max="12275" width="5.5" style="23" customWidth="1"/>
    <col min="12276" max="12276" width="6.125" style="23" customWidth="1"/>
    <col min="12277" max="12277" width="6.375" style="23" customWidth="1"/>
    <col min="12278" max="12278" width="8" style="23" bestFit="1" customWidth="1"/>
    <col min="12279" max="12279" width="14.5" style="23" bestFit="1" customWidth="1"/>
    <col min="12280" max="12280" width="12.125" style="23" customWidth="1"/>
    <col min="12281" max="12285" width="13.875" style="23"/>
    <col min="12286" max="12286" width="5.75" style="23" customWidth="1"/>
    <col min="12287" max="12287" width="9.75" style="23" bestFit="1" customWidth="1"/>
    <col min="12288" max="12295" width="7.625" style="23" customWidth="1"/>
    <col min="12296" max="12296" width="7.5" style="23" customWidth="1"/>
    <col min="12297" max="12298" width="7.625" style="23" customWidth="1"/>
    <col min="12299" max="12299" width="13.625" style="23" customWidth="1"/>
    <col min="12300" max="12300" width="9" style="23" customWidth="1"/>
    <col min="12301" max="12302" width="12.75" style="23" customWidth="1"/>
    <col min="12303" max="12303" width="11.875" style="23" customWidth="1"/>
    <col min="12304" max="12526" width="9" style="23" customWidth="1"/>
    <col min="12527" max="12527" width="3.875" style="23" customWidth="1"/>
    <col min="12528" max="12528" width="2.875" style="23" customWidth="1"/>
    <col min="12529" max="12529" width="8" style="23" bestFit="1" customWidth="1"/>
    <col min="12530" max="12530" width="6.125" style="23" customWidth="1"/>
    <col min="12531" max="12531" width="5.5" style="23" customWidth="1"/>
    <col min="12532" max="12532" width="6.125" style="23" customWidth="1"/>
    <col min="12533" max="12533" width="6.375" style="23" customWidth="1"/>
    <col min="12534" max="12534" width="8" style="23" bestFit="1" customWidth="1"/>
    <col min="12535" max="12535" width="14.5" style="23" bestFit="1" customWidth="1"/>
    <col min="12536" max="12536" width="12.125" style="23" customWidth="1"/>
    <col min="12537" max="12541" width="13.875" style="23"/>
    <col min="12542" max="12542" width="5.75" style="23" customWidth="1"/>
    <col min="12543" max="12543" width="9.75" style="23" bestFit="1" customWidth="1"/>
    <col min="12544" max="12551" width="7.625" style="23" customWidth="1"/>
    <col min="12552" max="12552" width="7.5" style="23" customWidth="1"/>
    <col min="12553" max="12554" width="7.625" style="23" customWidth="1"/>
    <col min="12555" max="12555" width="13.625" style="23" customWidth="1"/>
    <col min="12556" max="12556" width="9" style="23" customWidth="1"/>
    <col min="12557" max="12558" width="12.75" style="23" customWidth="1"/>
    <col min="12559" max="12559" width="11.875" style="23" customWidth="1"/>
    <col min="12560" max="12782" width="9" style="23" customWidth="1"/>
    <col min="12783" max="12783" width="3.875" style="23" customWidth="1"/>
    <col min="12784" max="12784" width="2.875" style="23" customWidth="1"/>
    <col min="12785" max="12785" width="8" style="23" bestFit="1" customWidth="1"/>
    <col min="12786" max="12786" width="6.125" style="23" customWidth="1"/>
    <col min="12787" max="12787" width="5.5" style="23" customWidth="1"/>
    <col min="12788" max="12788" width="6.125" style="23" customWidth="1"/>
    <col min="12789" max="12789" width="6.375" style="23" customWidth="1"/>
    <col min="12790" max="12790" width="8" style="23" bestFit="1" customWidth="1"/>
    <col min="12791" max="12791" width="14.5" style="23" bestFit="1" customWidth="1"/>
    <col min="12792" max="12792" width="12.125" style="23" customWidth="1"/>
    <col min="12793" max="12797" width="13.875" style="23"/>
    <col min="12798" max="12798" width="5.75" style="23" customWidth="1"/>
    <col min="12799" max="12799" width="9.75" style="23" bestFit="1" customWidth="1"/>
    <col min="12800" max="12807" width="7.625" style="23" customWidth="1"/>
    <col min="12808" max="12808" width="7.5" style="23" customWidth="1"/>
    <col min="12809" max="12810" width="7.625" style="23" customWidth="1"/>
    <col min="12811" max="12811" width="13.625" style="23" customWidth="1"/>
    <col min="12812" max="12812" width="9" style="23" customWidth="1"/>
    <col min="12813" max="12814" width="12.75" style="23" customWidth="1"/>
    <col min="12815" max="12815" width="11.875" style="23" customWidth="1"/>
    <col min="12816" max="13038" width="9" style="23" customWidth="1"/>
    <col min="13039" max="13039" width="3.875" style="23" customWidth="1"/>
    <col min="13040" max="13040" width="2.875" style="23" customWidth="1"/>
    <col min="13041" max="13041" width="8" style="23" bestFit="1" customWidth="1"/>
    <col min="13042" max="13042" width="6.125" style="23" customWidth="1"/>
    <col min="13043" max="13043" width="5.5" style="23" customWidth="1"/>
    <col min="13044" max="13044" width="6.125" style="23" customWidth="1"/>
    <col min="13045" max="13045" width="6.375" style="23" customWidth="1"/>
    <col min="13046" max="13046" width="8" style="23" bestFit="1" customWidth="1"/>
    <col min="13047" max="13047" width="14.5" style="23" bestFit="1" customWidth="1"/>
    <col min="13048" max="13048" width="12.125" style="23" customWidth="1"/>
    <col min="13049" max="13053" width="13.875" style="23"/>
    <col min="13054" max="13054" width="5.75" style="23" customWidth="1"/>
    <col min="13055" max="13055" width="9.75" style="23" bestFit="1" customWidth="1"/>
    <col min="13056" max="13063" width="7.625" style="23" customWidth="1"/>
    <col min="13064" max="13064" width="7.5" style="23" customWidth="1"/>
    <col min="13065" max="13066" width="7.625" style="23" customWidth="1"/>
    <col min="13067" max="13067" width="13.625" style="23" customWidth="1"/>
    <col min="13068" max="13068" width="9" style="23" customWidth="1"/>
    <col min="13069" max="13070" width="12.75" style="23" customWidth="1"/>
    <col min="13071" max="13071" width="11.875" style="23" customWidth="1"/>
    <col min="13072" max="13294" width="9" style="23" customWidth="1"/>
    <col min="13295" max="13295" width="3.875" style="23" customWidth="1"/>
    <col min="13296" max="13296" width="2.875" style="23" customWidth="1"/>
    <col min="13297" max="13297" width="8" style="23" bestFit="1" customWidth="1"/>
    <col min="13298" max="13298" width="6.125" style="23" customWidth="1"/>
    <col min="13299" max="13299" width="5.5" style="23" customWidth="1"/>
    <col min="13300" max="13300" width="6.125" style="23" customWidth="1"/>
    <col min="13301" max="13301" width="6.375" style="23" customWidth="1"/>
    <col min="13302" max="13302" width="8" style="23" bestFit="1" customWidth="1"/>
    <col min="13303" max="13303" width="14.5" style="23" bestFit="1" customWidth="1"/>
    <col min="13304" max="13304" width="12.125" style="23" customWidth="1"/>
    <col min="13305" max="13309" width="13.875" style="23"/>
    <col min="13310" max="13310" width="5.75" style="23" customWidth="1"/>
    <col min="13311" max="13311" width="9.75" style="23" bestFit="1" customWidth="1"/>
    <col min="13312" max="13319" width="7.625" style="23" customWidth="1"/>
    <col min="13320" max="13320" width="7.5" style="23" customWidth="1"/>
    <col min="13321" max="13322" width="7.625" style="23" customWidth="1"/>
    <col min="13323" max="13323" width="13.625" style="23" customWidth="1"/>
    <col min="13324" max="13324" width="9" style="23" customWidth="1"/>
    <col min="13325" max="13326" width="12.75" style="23" customWidth="1"/>
    <col min="13327" max="13327" width="11.875" style="23" customWidth="1"/>
    <col min="13328" max="13550" width="9" style="23" customWidth="1"/>
    <col min="13551" max="13551" width="3.875" style="23" customWidth="1"/>
    <col min="13552" max="13552" width="2.875" style="23" customWidth="1"/>
    <col min="13553" max="13553" width="8" style="23" bestFit="1" customWidth="1"/>
    <col min="13554" max="13554" width="6.125" style="23" customWidth="1"/>
    <col min="13555" max="13555" width="5.5" style="23" customWidth="1"/>
    <col min="13556" max="13556" width="6.125" style="23" customWidth="1"/>
    <col min="13557" max="13557" width="6.375" style="23" customWidth="1"/>
    <col min="13558" max="13558" width="8" style="23" bestFit="1" customWidth="1"/>
    <col min="13559" max="13559" width="14.5" style="23" bestFit="1" customWidth="1"/>
    <col min="13560" max="13560" width="12.125" style="23" customWidth="1"/>
    <col min="13561" max="13565" width="13.875" style="23"/>
    <col min="13566" max="13566" width="5.75" style="23" customWidth="1"/>
    <col min="13567" max="13567" width="9.75" style="23" bestFit="1" customWidth="1"/>
    <col min="13568" max="13575" width="7.625" style="23" customWidth="1"/>
    <col min="13576" max="13576" width="7.5" style="23" customWidth="1"/>
    <col min="13577" max="13578" width="7.625" style="23" customWidth="1"/>
    <col min="13579" max="13579" width="13.625" style="23" customWidth="1"/>
    <col min="13580" max="13580" width="9" style="23" customWidth="1"/>
    <col min="13581" max="13582" width="12.75" style="23" customWidth="1"/>
    <col min="13583" max="13583" width="11.875" style="23" customWidth="1"/>
    <col min="13584" max="13806" width="9" style="23" customWidth="1"/>
    <col min="13807" max="13807" width="3.875" style="23" customWidth="1"/>
    <col min="13808" max="13808" width="2.875" style="23" customWidth="1"/>
    <col min="13809" max="13809" width="8" style="23" bestFit="1" customWidth="1"/>
    <col min="13810" max="13810" width="6.125" style="23" customWidth="1"/>
    <col min="13811" max="13811" width="5.5" style="23" customWidth="1"/>
    <col min="13812" max="13812" width="6.125" style="23" customWidth="1"/>
    <col min="13813" max="13813" width="6.375" style="23" customWidth="1"/>
    <col min="13814" max="13814" width="8" style="23" bestFit="1" customWidth="1"/>
    <col min="13815" max="13815" width="14.5" style="23" bestFit="1" customWidth="1"/>
    <col min="13816" max="13816" width="12.125" style="23" customWidth="1"/>
    <col min="13817" max="13821" width="13.875" style="23"/>
    <col min="13822" max="13822" width="5.75" style="23" customWidth="1"/>
    <col min="13823" max="13823" width="9.75" style="23" bestFit="1" customWidth="1"/>
    <col min="13824" max="13831" width="7.625" style="23" customWidth="1"/>
    <col min="13832" max="13832" width="7.5" style="23" customWidth="1"/>
    <col min="13833" max="13834" width="7.625" style="23" customWidth="1"/>
    <col min="13835" max="13835" width="13.625" style="23" customWidth="1"/>
    <col min="13836" max="13836" width="9" style="23" customWidth="1"/>
    <col min="13837" max="13838" width="12.75" style="23" customWidth="1"/>
    <col min="13839" max="13839" width="11.875" style="23" customWidth="1"/>
    <col min="13840" max="14062" width="9" style="23" customWidth="1"/>
    <col min="14063" max="14063" width="3.875" style="23" customWidth="1"/>
    <col min="14064" max="14064" width="2.875" style="23" customWidth="1"/>
    <col min="14065" max="14065" width="8" style="23" bestFit="1" customWidth="1"/>
    <col min="14066" max="14066" width="6.125" style="23" customWidth="1"/>
    <col min="14067" max="14067" width="5.5" style="23" customWidth="1"/>
    <col min="14068" max="14068" width="6.125" style="23" customWidth="1"/>
    <col min="14069" max="14069" width="6.375" style="23" customWidth="1"/>
    <col min="14070" max="14070" width="8" style="23" bestFit="1" customWidth="1"/>
    <col min="14071" max="14071" width="14.5" style="23" bestFit="1" customWidth="1"/>
    <col min="14072" max="14072" width="12.125" style="23" customWidth="1"/>
    <col min="14073" max="14077" width="13.875" style="23"/>
    <col min="14078" max="14078" width="5.75" style="23" customWidth="1"/>
    <col min="14079" max="14079" width="9.75" style="23" bestFit="1" customWidth="1"/>
    <col min="14080" max="14087" width="7.625" style="23" customWidth="1"/>
    <col min="14088" max="14088" width="7.5" style="23" customWidth="1"/>
    <col min="14089" max="14090" width="7.625" style="23" customWidth="1"/>
    <col min="14091" max="14091" width="13.625" style="23" customWidth="1"/>
    <col min="14092" max="14092" width="9" style="23" customWidth="1"/>
    <col min="14093" max="14094" width="12.75" style="23" customWidth="1"/>
    <col min="14095" max="14095" width="11.875" style="23" customWidth="1"/>
    <col min="14096" max="14318" width="9" style="23" customWidth="1"/>
    <col min="14319" max="14319" width="3.875" style="23" customWidth="1"/>
    <col min="14320" max="14320" width="2.875" style="23" customWidth="1"/>
    <col min="14321" max="14321" width="8" style="23" bestFit="1" customWidth="1"/>
    <col min="14322" max="14322" width="6.125" style="23" customWidth="1"/>
    <col min="14323" max="14323" width="5.5" style="23" customWidth="1"/>
    <col min="14324" max="14324" width="6.125" style="23" customWidth="1"/>
    <col min="14325" max="14325" width="6.375" style="23" customWidth="1"/>
    <col min="14326" max="14326" width="8" style="23" bestFit="1" customWidth="1"/>
    <col min="14327" max="14327" width="14.5" style="23" bestFit="1" customWidth="1"/>
    <col min="14328" max="14328" width="12.125" style="23" customWidth="1"/>
    <col min="14329" max="14333" width="13.875" style="23"/>
    <col min="14334" max="14334" width="5.75" style="23" customWidth="1"/>
    <col min="14335" max="14335" width="9.75" style="23" bestFit="1" customWidth="1"/>
    <col min="14336" max="14343" width="7.625" style="23" customWidth="1"/>
    <col min="14344" max="14344" width="7.5" style="23" customWidth="1"/>
    <col min="14345" max="14346" width="7.625" style="23" customWidth="1"/>
    <col min="14347" max="14347" width="13.625" style="23" customWidth="1"/>
    <col min="14348" max="14348" width="9" style="23" customWidth="1"/>
    <col min="14349" max="14350" width="12.75" style="23" customWidth="1"/>
    <col min="14351" max="14351" width="11.875" style="23" customWidth="1"/>
    <col min="14352" max="14574" width="9" style="23" customWidth="1"/>
    <col min="14575" max="14575" width="3.875" style="23" customWidth="1"/>
    <col min="14576" max="14576" width="2.875" style="23" customWidth="1"/>
    <col min="14577" max="14577" width="8" style="23" bestFit="1" customWidth="1"/>
    <col min="14578" max="14578" width="6.125" style="23" customWidth="1"/>
    <col min="14579" max="14579" width="5.5" style="23" customWidth="1"/>
    <col min="14580" max="14580" width="6.125" style="23" customWidth="1"/>
    <col min="14581" max="14581" width="6.375" style="23" customWidth="1"/>
    <col min="14582" max="14582" width="8" style="23" bestFit="1" customWidth="1"/>
    <col min="14583" max="14583" width="14.5" style="23" bestFit="1" customWidth="1"/>
    <col min="14584" max="14584" width="12.125" style="23" customWidth="1"/>
    <col min="14585" max="14589" width="13.875" style="23"/>
    <col min="14590" max="14590" width="5.75" style="23" customWidth="1"/>
    <col min="14591" max="14591" width="9.75" style="23" bestFit="1" customWidth="1"/>
    <col min="14592" max="14599" width="7.625" style="23" customWidth="1"/>
    <col min="14600" max="14600" width="7.5" style="23" customWidth="1"/>
    <col min="14601" max="14602" width="7.625" style="23" customWidth="1"/>
    <col min="14603" max="14603" width="13.625" style="23" customWidth="1"/>
    <col min="14604" max="14604" width="9" style="23" customWidth="1"/>
    <col min="14605" max="14606" width="12.75" style="23" customWidth="1"/>
    <col min="14607" max="14607" width="11.875" style="23" customWidth="1"/>
    <col min="14608" max="14830" width="9" style="23" customWidth="1"/>
    <col min="14831" max="14831" width="3.875" style="23" customWidth="1"/>
    <col min="14832" max="14832" width="2.875" style="23" customWidth="1"/>
    <col min="14833" max="14833" width="8" style="23" bestFit="1" customWidth="1"/>
    <col min="14834" max="14834" width="6.125" style="23" customWidth="1"/>
    <col min="14835" max="14835" width="5.5" style="23" customWidth="1"/>
    <col min="14836" max="14836" width="6.125" style="23" customWidth="1"/>
    <col min="14837" max="14837" width="6.375" style="23" customWidth="1"/>
    <col min="14838" max="14838" width="8" style="23" bestFit="1" customWidth="1"/>
    <col min="14839" max="14839" width="14.5" style="23" bestFit="1" customWidth="1"/>
    <col min="14840" max="14840" width="12.125" style="23" customWidth="1"/>
    <col min="14841" max="14845" width="13.875" style="23"/>
    <col min="14846" max="14846" width="5.75" style="23" customWidth="1"/>
    <col min="14847" max="14847" width="9.75" style="23" bestFit="1" customWidth="1"/>
    <col min="14848" max="14855" width="7.625" style="23" customWidth="1"/>
    <col min="14856" max="14856" width="7.5" style="23" customWidth="1"/>
    <col min="14857" max="14858" width="7.625" style="23" customWidth="1"/>
    <col min="14859" max="14859" width="13.625" style="23" customWidth="1"/>
    <col min="14860" max="14860" width="9" style="23" customWidth="1"/>
    <col min="14861" max="14862" width="12.75" style="23" customWidth="1"/>
    <col min="14863" max="14863" width="11.875" style="23" customWidth="1"/>
    <col min="14864" max="15086" width="9" style="23" customWidth="1"/>
    <col min="15087" max="15087" width="3.875" style="23" customWidth="1"/>
    <col min="15088" max="15088" width="2.875" style="23" customWidth="1"/>
    <col min="15089" max="15089" width="8" style="23" bestFit="1" customWidth="1"/>
    <col min="15090" max="15090" width="6.125" style="23" customWidth="1"/>
    <col min="15091" max="15091" width="5.5" style="23" customWidth="1"/>
    <col min="15092" max="15092" width="6.125" style="23" customWidth="1"/>
    <col min="15093" max="15093" width="6.375" style="23" customWidth="1"/>
    <col min="15094" max="15094" width="8" style="23" bestFit="1" customWidth="1"/>
    <col min="15095" max="15095" width="14.5" style="23" bestFit="1" customWidth="1"/>
    <col min="15096" max="15096" width="12.125" style="23" customWidth="1"/>
    <col min="15097" max="15101" width="13.875" style="23"/>
    <col min="15102" max="15102" width="5.75" style="23" customWidth="1"/>
    <col min="15103" max="15103" width="9.75" style="23" bestFit="1" customWidth="1"/>
    <col min="15104" max="15111" width="7.625" style="23" customWidth="1"/>
    <col min="15112" max="15112" width="7.5" style="23" customWidth="1"/>
    <col min="15113" max="15114" width="7.625" style="23" customWidth="1"/>
    <col min="15115" max="15115" width="13.625" style="23" customWidth="1"/>
    <col min="15116" max="15116" width="9" style="23" customWidth="1"/>
    <col min="15117" max="15118" width="12.75" style="23" customWidth="1"/>
    <col min="15119" max="15119" width="11.875" style="23" customWidth="1"/>
    <col min="15120" max="15342" width="9" style="23" customWidth="1"/>
    <col min="15343" max="15343" width="3.875" style="23" customWidth="1"/>
    <col min="15344" max="15344" width="2.875" style="23" customWidth="1"/>
    <col min="15345" max="15345" width="8" style="23" bestFit="1" customWidth="1"/>
    <col min="15346" max="15346" width="6.125" style="23" customWidth="1"/>
    <col min="15347" max="15347" width="5.5" style="23" customWidth="1"/>
    <col min="15348" max="15348" width="6.125" style="23" customWidth="1"/>
    <col min="15349" max="15349" width="6.375" style="23" customWidth="1"/>
    <col min="15350" max="15350" width="8" style="23" bestFit="1" customWidth="1"/>
    <col min="15351" max="15351" width="14.5" style="23" bestFit="1" customWidth="1"/>
    <col min="15352" max="15352" width="12.125" style="23" customWidth="1"/>
    <col min="15353" max="15357" width="13.875" style="23"/>
    <col min="15358" max="15358" width="5.75" style="23" customWidth="1"/>
    <col min="15359" max="15359" width="9.75" style="23" bestFit="1" customWidth="1"/>
    <col min="15360" max="15367" width="7.625" style="23" customWidth="1"/>
    <col min="15368" max="15368" width="7.5" style="23" customWidth="1"/>
    <col min="15369" max="15370" width="7.625" style="23" customWidth="1"/>
    <col min="15371" max="15371" width="13.625" style="23" customWidth="1"/>
    <col min="15372" max="15372" width="9" style="23" customWidth="1"/>
    <col min="15373" max="15374" width="12.75" style="23" customWidth="1"/>
    <col min="15375" max="15375" width="11.875" style="23" customWidth="1"/>
    <col min="15376" max="15598" width="9" style="23" customWidth="1"/>
    <col min="15599" max="15599" width="3.875" style="23" customWidth="1"/>
    <col min="15600" max="15600" width="2.875" style="23" customWidth="1"/>
    <col min="15601" max="15601" width="8" style="23" bestFit="1" customWidth="1"/>
    <col min="15602" max="15602" width="6.125" style="23" customWidth="1"/>
    <col min="15603" max="15603" width="5.5" style="23" customWidth="1"/>
    <col min="15604" max="15604" width="6.125" style="23" customWidth="1"/>
    <col min="15605" max="15605" width="6.375" style="23" customWidth="1"/>
    <col min="15606" max="15606" width="8" style="23" bestFit="1" customWidth="1"/>
    <col min="15607" max="15607" width="14.5" style="23" bestFit="1" customWidth="1"/>
    <col min="15608" max="15608" width="12.125" style="23" customWidth="1"/>
    <col min="15609" max="15613" width="13.875" style="23"/>
    <col min="15614" max="15614" width="5.75" style="23" customWidth="1"/>
    <col min="15615" max="15615" width="9.75" style="23" bestFit="1" customWidth="1"/>
    <col min="15616" max="15623" width="7.625" style="23" customWidth="1"/>
    <col min="15624" max="15624" width="7.5" style="23" customWidth="1"/>
    <col min="15625" max="15626" width="7.625" style="23" customWidth="1"/>
    <col min="15627" max="15627" width="13.625" style="23" customWidth="1"/>
    <col min="15628" max="15628" width="9" style="23" customWidth="1"/>
    <col min="15629" max="15630" width="12.75" style="23" customWidth="1"/>
    <col min="15631" max="15631" width="11.875" style="23" customWidth="1"/>
    <col min="15632" max="15854" width="9" style="23" customWidth="1"/>
    <col min="15855" max="15855" width="3.875" style="23" customWidth="1"/>
    <col min="15856" max="15856" width="2.875" style="23" customWidth="1"/>
    <col min="15857" max="15857" width="8" style="23" bestFit="1" customWidth="1"/>
    <col min="15858" max="15858" width="6.125" style="23" customWidth="1"/>
    <col min="15859" max="15859" width="5.5" style="23" customWidth="1"/>
    <col min="15860" max="15860" width="6.125" style="23" customWidth="1"/>
    <col min="15861" max="15861" width="6.375" style="23" customWidth="1"/>
    <col min="15862" max="15862" width="8" style="23" bestFit="1" customWidth="1"/>
    <col min="15863" max="15863" width="14.5" style="23" bestFit="1" customWidth="1"/>
    <col min="15864" max="15864" width="12.125" style="23" customWidth="1"/>
    <col min="15865" max="15869" width="13.875" style="23"/>
    <col min="15870" max="15870" width="5.75" style="23" customWidth="1"/>
    <col min="15871" max="15871" width="9.75" style="23" bestFit="1" customWidth="1"/>
    <col min="15872" max="15879" width="7.625" style="23" customWidth="1"/>
    <col min="15880" max="15880" width="7.5" style="23" customWidth="1"/>
    <col min="15881" max="15882" width="7.625" style="23" customWidth="1"/>
    <col min="15883" max="15883" width="13.625" style="23" customWidth="1"/>
    <col min="15884" max="15884" width="9" style="23" customWidth="1"/>
    <col min="15885" max="15886" width="12.75" style="23" customWidth="1"/>
    <col min="15887" max="15887" width="11.875" style="23" customWidth="1"/>
    <col min="15888" max="16110" width="9" style="23" customWidth="1"/>
    <col min="16111" max="16111" width="3.875" style="23" customWidth="1"/>
    <col min="16112" max="16112" width="2.875" style="23" customWidth="1"/>
    <col min="16113" max="16113" width="8" style="23" bestFit="1" customWidth="1"/>
    <col min="16114" max="16114" width="6.125" style="23" customWidth="1"/>
    <col min="16115" max="16115" width="5.5" style="23" customWidth="1"/>
    <col min="16116" max="16116" width="6.125" style="23" customWidth="1"/>
    <col min="16117" max="16117" width="6.375" style="23" customWidth="1"/>
    <col min="16118" max="16118" width="8" style="23" bestFit="1" customWidth="1"/>
    <col min="16119" max="16119" width="14.5" style="23" bestFit="1" customWidth="1"/>
    <col min="16120" max="16120" width="12.125" style="23" customWidth="1"/>
    <col min="16121" max="16125" width="13.875" style="23"/>
    <col min="16126" max="16126" width="5.75" style="23" customWidth="1"/>
    <col min="16127" max="16127" width="9.75" style="23" bestFit="1" customWidth="1"/>
    <col min="16128" max="16135" width="7.625" style="23" customWidth="1"/>
    <col min="16136" max="16136" width="7.5" style="23" customWidth="1"/>
    <col min="16137" max="16138" width="7.625" style="23" customWidth="1"/>
    <col min="16139" max="16139" width="13.625" style="23" customWidth="1"/>
    <col min="16140" max="16140" width="9" style="23" customWidth="1"/>
    <col min="16141" max="16142" width="12.75" style="23" customWidth="1"/>
    <col min="16143" max="16143" width="11.875" style="23" customWidth="1"/>
    <col min="16144" max="16366" width="9" style="23" customWidth="1"/>
    <col min="16367" max="16367" width="3.875" style="23" customWidth="1"/>
    <col min="16368" max="16368" width="2.875" style="23" customWidth="1"/>
    <col min="16369" max="16369" width="8" style="23" bestFit="1" customWidth="1"/>
    <col min="16370" max="16370" width="6.125" style="23" customWidth="1"/>
    <col min="16371" max="16371" width="5.5" style="23" customWidth="1"/>
    <col min="16372" max="16372" width="6.125" style="23" customWidth="1"/>
    <col min="16373" max="16373" width="6.375" style="23" customWidth="1"/>
    <col min="16374" max="16374" width="8" style="23" bestFit="1" customWidth="1"/>
    <col min="16375" max="16375" width="14.5" style="23" bestFit="1" customWidth="1"/>
    <col min="16376" max="16376" width="12.125" style="23" customWidth="1"/>
    <col min="16377" max="16384" width="13.875" style="23"/>
  </cols>
  <sheetData>
    <row r="1" spans="1:17" s="65" customFormat="1" ht="27" customHeight="1" thickBot="1">
      <c r="A1" s="494" t="s">
        <v>115</v>
      </c>
      <c r="B1" s="495"/>
      <c r="C1" s="496"/>
      <c r="F1" s="94"/>
      <c r="G1" s="74"/>
      <c r="I1" s="74"/>
      <c r="J1" s="379"/>
      <c r="K1" s="75"/>
      <c r="M1" s="76"/>
      <c r="N1" s="90"/>
      <c r="P1" s="352"/>
      <c r="Q1" s="77"/>
    </row>
    <row r="2" spans="1:17" s="65" customFormat="1" ht="24" customHeight="1">
      <c r="A2" s="74"/>
      <c r="F2" s="96" t="s">
        <v>267</v>
      </c>
      <c r="G2" s="74"/>
      <c r="I2" s="74"/>
      <c r="J2" s="74"/>
      <c r="K2" s="75"/>
      <c r="M2" s="76"/>
      <c r="N2" s="90"/>
      <c r="P2" s="352"/>
      <c r="Q2" s="77"/>
    </row>
    <row r="3" spans="1:17" ht="29.25" customHeight="1" thickBot="1">
      <c r="A3" s="79"/>
      <c r="B3" s="74"/>
      <c r="C3" s="74"/>
      <c r="D3" s="74"/>
      <c r="E3" s="74"/>
      <c r="F3" s="65"/>
      <c r="H3" s="74"/>
      <c r="I3" s="74"/>
      <c r="J3" s="372"/>
      <c r="K3" s="75"/>
      <c r="Q3" s="373">
        <v>41528</v>
      </c>
    </row>
    <row r="4" spans="1:17" ht="18.75" customHeight="1">
      <c r="A4" s="512" t="s">
        <v>167</v>
      </c>
      <c r="B4" s="380"/>
      <c r="C4" s="523" t="s">
        <v>168</v>
      </c>
      <c r="D4" s="524"/>
      <c r="E4" s="524"/>
      <c r="F4" s="524"/>
      <c r="G4" s="425" t="s">
        <v>268</v>
      </c>
      <c r="H4" s="526" t="s">
        <v>270</v>
      </c>
      <c r="I4" s="516" t="s">
        <v>271</v>
      </c>
      <c r="J4" s="518" t="s">
        <v>172</v>
      </c>
      <c r="K4" s="519" t="s">
        <v>173</v>
      </c>
      <c r="L4" s="399" t="s">
        <v>119</v>
      </c>
      <c r="M4" s="345" t="s">
        <v>120</v>
      </c>
      <c r="N4" s="503" t="s">
        <v>174</v>
      </c>
      <c r="O4" s="505" t="s">
        <v>175</v>
      </c>
      <c r="P4" s="521" t="s">
        <v>266</v>
      </c>
      <c r="Q4" s="507" t="s">
        <v>176</v>
      </c>
    </row>
    <row r="5" spans="1:17" ht="18.75" customHeight="1">
      <c r="A5" s="513"/>
      <c r="B5" s="381" t="s">
        <v>133</v>
      </c>
      <c r="C5" s="329" t="s">
        <v>177</v>
      </c>
      <c r="D5" s="330" t="s">
        <v>178</v>
      </c>
      <c r="E5" s="330" t="s">
        <v>179</v>
      </c>
      <c r="F5" s="423" t="s">
        <v>180</v>
      </c>
      <c r="G5" s="424" t="s">
        <v>269</v>
      </c>
      <c r="H5" s="527"/>
      <c r="I5" s="517"/>
      <c r="J5" s="517"/>
      <c r="K5" s="520"/>
      <c r="L5" s="400"/>
      <c r="M5" s="350" t="s">
        <v>121</v>
      </c>
      <c r="N5" s="504"/>
      <c r="O5" s="506"/>
      <c r="P5" s="522"/>
      <c r="Q5" s="508"/>
    </row>
    <row r="6" spans="1:17" s="111" customFormat="1" ht="18" customHeight="1">
      <c r="A6" s="208" t="s">
        <v>149</v>
      </c>
      <c r="B6" s="382">
        <v>13</v>
      </c>
      <c r="C6" s="391">
        <v>10</v>
      </c>
      <c r="D6" s="106">
        <v>0</v>
      </c>
      <c r="E6" s="106">
        <v>0</v>
      </c>
      <c r="F6" s="382">
        <v>10</v>
      </c>
      <c r="G6" s="420">
        <v>659001</v>
      </c>
      <c r="H6" s="106">
        <v>1</v>
      </c>
      <c r="I6" s="106">
        <v>9</v>
      </c>
      <c r="J6" s="106">
        <v>12</v>
      </c>
      <c r="K6" s="409">
        <v>0.83333333333333337</v>
      </c>
      <c r="L6" s="401">
        <v>0</v>
      </c>
      <c r="M6" s="109">
        <v>659001</v>
      </c>
      <c r="N6" s="106" t="s">
        <v>150</v>
      </c>
      <c r="O6" s="106" t="s">
        <v>151</v>
      </c>
      <c r="P6" s="354">
        <v>0.8</v>
      </c>
      <c r="Q6" s="246">
        <v>3295</v>
      </c>
    </row>
    <row r="7" spans="1:17" s="111" customFormat="1" ht="18" customHeight="1">
      <c r="A7" s="208" t="s">
        <v>0</v>
      </c>
      <c r="B7" s="382">
        <v>0</v>
      </c>
      <c r="C7" s="391"/>
      <c r="D7" s="106"/>
      <c r="E7" s="106"/>
      <c r="F7" s="382">
        <v>0</v>
      </c>
      <c r="G7" s="408">
        <v>0</v>
      </c>
      <c r="H7" s="106"/>
      <c r="I7" s="106"/>
      <c r="J7" s="106"/>
      <c r="K7" s="409" t="s">
        <v>152</v>
      </c>
      <c r="L7" s="401">
        <v>0</v>
      </c>
      <c r="M7" s="109">
        <v>0</v>
      </c>
      <c r="N7" s="106"/>
      <c r="O7" s="106"/>
      <c r="P7" s="354"/>
      <c r="Q7" s="110">
        <v>0</v>
      </c>
    </row>
    <row r="8" spans="1:17" s="111" customFormat="1" ht="18" customHeight="1">
      <c r="A8" s="208" t="s">
        <v>1</v>
      </c>
      <c r="B8" s="382">
        <v>0</v>
      </c>
      <c r="C8" s="391">
        <v>7</v>
      </c>
      <c r="D8" s="106">
        <v>0</v>
      </c>
      <c r="E8" s="106">
        <v>0</v>
      </c>
      <c r="F8" s="382">
        <v>7</v>
      </c>
      <c r="G8" s="408">
        <v>270783</v>
      </c>
      <c r="H8" s="106">
        <v>6</v>
      </c>
      <c r="I8" s="106">
        <v>1</v>
      </c>
      <c r="J8" s="106">
        <v>1</v>
      </c>
      <c r="K8" s="409">
        <v>7</v>
      </c>
      <c r="L8" s="401">
        <v>0</v>
      </c>
      <c r="M8" s="109">
        <v>270783</v>
      </c>
      <c r="N8" s="106" t="s">
        <v>153</v>
      </c>
      <c r="O8" s="106" t="s">
        <v>154</v>
      </c>
      <c r="P8" s="354"/>
      <c r="Q8" s="246">
        <v>4062</v>
      </c>
    </row>
    <row r="9" spans="1:17" s="111" customFormat="1" ht="18" customHeight="1">
      <c r="A9" s="208" t="s">
        <v>2</v>
      </c>
      <c r="B9" s="382">
        <v>1</v>
      </c>
      <c r="C9" s="391">
        <v>0</v>
      </c>
      <c r="D9" s="106">
        <v>0</v>
      </c>
      <c r="E9" s="106">
        <v>0</v>
      </c>
      <c r="F9" s="382">
        <v>0</v>
      </c>
      <c r="G9" s="408">
        <v>0</v>
      </c>
      <c r="H9" s="106">
        <v>0</v>
      </c>
      <c r="I9" s="106">
        <v>0</v>
      </c>
      <c r="J9" s="106">
        <v>0</v>
      </c>
      <c r="K9" s="409" t="s">
        <v>152</v>
      </c>
      <c r="L9" s="401">
        <v>0</v>
      </c>
      <c r="M9" s="109">
        <v>0</v>
      </c>
      <c r="N9" s="106"/>
      <c r="O9" s="106"/>
      <c r="P9" s="354"/>
      <c r="Q9" s="110"/>
    </row>
    <row r="10" spans="1:17" s="111" customFormat="1" ht="18" customHeight="1">
      <c r="A10" s="208" t="s">
        <v>3</v>
      </c>
      <c r="B10" s="382">
        <v>1</v>
      </c>
      <c r="C10" s="391">
        <v>0</v>
      </c>
      <c r="D10" s="106">
        <v>0</v>
      </c>
      <c r="E10" s="106">
        <v>0</v>
      </c>
      <c r="F10" s="382">
        <v>0</v>
      </c>
      <c r="G10" s="408">
        <v>0</v>
      </c>
      <c r="H10" s="106">
        <v>0</v>
      </c>
      <c r="I10" s="106">
        <v>0</v>
      </c>
      <c r="J10" s="106">
        <v>0</v>
      </c>
      <c r="K10" s="409" t="s">
        <v>152</v>
      </c>
      <c r="L10" s="401">
        <v>0</v>
      </c>
      <c r="M10" s="109">
        <v>0</v>
      </c>
      <c r="N10" s="106"/>
      <c r="O10" s="106"/>
      <c r="P10" s="354"/>
      <c r="Q10" s="110"/>
    </row>
    <row r="11" spans="1:17" s="111" customFormat="1" ht="18" customHeight="1">
      <c r="A11" s="208" t="s">
        <v>4</v>
      </c>
      <c r="B11" s="382">
        <v>0</v>
      </c>
      <c r="C11" s="391"/>
      <c r="D11" s="106"/>
      <c r="E11" s="106"/>
      <c r="F11" s="382">
        <v>0</v>
      </c>
      <c r="G11" s="408">
        <v>0</v>
      </c>
      <c r="H11" s="106"/>
      <c r="I11" s="106"/>
      <c r="J11" s="106"/>
      <c r="K11" s="409" t="s">
        <v>152</v>
      </c>
      <c r="L11" s="401">
        <v>0</v>
      </c>
      <c r="M11" s="109">
        <v>0</v>
      </c>
      <c r="N11" s="106"/>
      <c r="O11" s="106"/>
      <c r="P11" s="354"/>
      <c r="Q11" s="110"/>
    </row>
    <row r="12" spans="1:17" s="111" customFormat="1" ht="18" customHeight="1">
      <c r="A12" s="208" t="s">
        <v>5</v>
      </c>
      <c r="B12" s="382">
        <v>0</v>
      </c>
      <c r="C12" s="391"/>
      <c r="D12" s="106"/>
      <c r="E12" s="106"/>
      <c r="F12" s="382">
        <v>0</v>
      </c>
      <c r="G12" s="408">
        <v>0</v>
      </c>
      <c r="H12" s="106"/>
      <c r="I12" s="106"/>
      <c r="J12" s="106"/>
      <c r="K12" s="409" t="s">
        <v>152</v>
      </c>
      <c r="L12" s="401">
        <v>0</v>
      </c>
      <c r="M12" s="109">
        <v>0</v>
      </c>
      <c r="N12" s="106"/>
      <c r="O12" s="106"/>
      <c r="P12" s="354"/>
      <c r="Q12" s="110"/>
    </row>
    <row r="13" spans="1:17" s="111" customFormat="1" ht="18" customHeight="1">
      <c r="A13" s="208" t="s">
        <v>6</v>
      </c>
      <c r="B13" s="382">
        <v>0</v>
      </c>
      <c r="C13" s="391"/>
      <c r="D13" s="106"/>
      <c r="E13" s="106"/>
      <c r="F13" s="382">
        <v>0</v>
      </c>
      <c r="G13" s="408">
        <v>0</v>
      </c>
      <c r="H13" s="106"/>
      <c r="I13" s="106"/>
      <c r="J13" s="106"/>
      <c r="K13" s="409" t="s">
        <v>152</v>
      </c>
      <c r="L13" s="401">
        <v>0</v>
      </c>
      <c r="M13" s="109">
        <v>0</v>
      </c>
      <c r="N13" s="106"/>
      <c r="O13" s="106"/>
      <c r="P13" s="354"/>
      <c r="Q13" s="110"/>
    </row>
    <row r="14" spans="1:17" s="111" customFormat="1" ht="18" customHeight="1">
      <c r="A14" s="208" t="s">
        <v>7</v>
      </c>
      <c r="B14" s="382">
        <v>0</v>
      </c>
      <c r="C14" s="391"/>
      <c r="D14" s="106"/>
      <c r="E14" s="106"/>
      <c r="F14" s="382">
        <v>0</v>
      </c>
      <c r="G14" s="408">
        <v>0</v>
      </c>
      <c r="H14" s="106"/>
      <c r="I14" s="106"/>
      <c r="J14" s="106"/>
      <c r="K14" s="409" t="s">
        <v>152</v>
      </c>
      <c r="L14" s="401">
        <v>0</v>
      </c>
      <c r="M14" s="109">
        <v>0</v>
      </c>
      <c r="N14" s="106"/>
      <c r="O14" s="106"/>
      <c r="P14" s="354"/>
      <c r="Q14" s="110"/>
    </row>
    <row r="15" spans="1:17" s="111" customFormat="1" ht="18" customHeight="1">
      <c r="A15" s="208" t="s">
        <v>37</v>
      </c>
      <c r="B15" s="382">
        <v>62</v>
      </c>
      <c r="C15" s="391">
        <v>47</v>
      </c>
      <c r="D15" s="106">
        <v>5</v>
      </c>
      <c r="E15" s="106">
        <v>2</v>
      </c>
      <c r="F15" s="382">
        <v>54</v>
      </c>
      <c r="G15" s="408">
        <v>2538226</v>
      </c>
      <c r="H15" s="106">
        <v>2</v>
      </c>
      <c r="I15" s="106">
        <v>52</v>
      </c>
      <c r="J15" s="106">
        <v>52</v>
      </c>
      <c r="K15" s="409">
        <v>1</v>
      </c>
      <c r="L15" s="401">
        <v>2198</v>
      </c>
      <c r="M15" s="109">
        <v>2540424</v>
      </c>
      <c r="N15" s="106" t="s">
        <v>155</v>
      </c>
      <c r="O15" s="106" t="s">
        <v>156</v>
      </c>
      <c r="P15" s="354"/>
      <c r="Q15" s="246">
        <v>66628</v>
      </c>
    </row>
    <row r="16" spans="1:17" s="111" customFormat="1" ht="18" customHeight="1">
      <c r="A16" s="208" t="s">
        <v>76</v>
      </c>
      <c r="B16" s="382">
        <v>0</v>
      </c>
      <c r="C16" s="391">
        <v>2</v>
      </c>
      <c r="D16" s="106">
        <v>1</v>
      </c>
      <c r="E16" s="106">
        <v>0</v>
      </c>
      <c r="F16" s="382">
        <v>3</v>
      </c>
      <c r="G16" s="408">
        <v>73971</v>
      </c>
      <c r="H16" s="106">
        <v>3</v>
      </c>
      <c r="I16" s="106">
        <v>0</v>
      </c>
      <c r="J16" s="106">
        <v>0</v>
      </c>
      <c r="K16" s="409">
        <v>3</v>
      </c>
      <c r="L16" s="401">
        <v>0</v>
      </c>
      <c r="M16" s="109">
        <v>73971</v>
      </c>
      <c r="N16" s="106" t="s">
        <v>153</v>
      </c>
      <c r="O16" s="106" t="s">
        <v>154</v>
      </c>
      <c r="P16" s="354"/>
      <c r="Q16" s="246">
        <v>1110</v>
      </c>
    </row>
    <row r="17" spans="1:17" s="111" customFormat="1" ht="18" customHeight="1">
      <c r="A17" s="208" t="s">
        <v>77</v>
      </c>
      <c r="B17" s="382">
        <v>0</v>
      </c>
      <c r="C17" s="391"/>
      <c r="D17" s="106"/>
      <c r="E17" s="106"/>
      <c r="F17" s="382">
        <v>0</v>
      </c>
      <c r="G17" s="408">
        <v>0</v>
      </c>
      <c r="H17" s="106"/>
      <c r="I17" s="106"/>
      <c r="J17" s="106"/>
      <c r="K17" s="409" t="s">
        <v>152</v>
      </c>
      <c r="L17" s="401">
        <v>0</v>
      </c>
      <c r="M17" s="109">
        <v>0</v>
      </c>
      <c r="N17" s="106"/>
      <c r="O17" s="106"/>
      <c r="P17" s="354"/>
      <c r="Q17" s="110"/>
    </row>
    <row r="18" spans="1:17" s="120" customFormat="1" ht="18" hidden="1" customHeight="1">
      <c r="A18" s="209"/>
      <c r="B18" s="383">
        <v>0</v>
      </c>
      <c r="C18" s="391"/>
      <c r="D18" s="106"/>
      <c r="E18" s="106"/>
      <c r="F18" s="383">
        <v>0</v>
      </c>
      <c r="G18" s="410">
        <v>0</v>
      </c>
      <c r="H18" s="99">
        <v>0</v>
      </c>
      <c r="I18" s="99">
        <v>0</v>
      </c>
      <c r="J18" s="99"/>
      <c r="K18" s="411" t="s">
        <v>152</v>
      </c>
      <c r="L18" s="402"/>
      <c r="M18" s="116"/>
      <c r="N18" s="117"/>
      <c r="O18" s="118"/>
      <c r="P18" s="355"/>
      <c r="Q18" s="119"/>
    </row>
    <row r="19" spans="1:17" s="120" customFormat="1" ht="18" hidden="1" customHeight="1">
      <c r="A19" s="209"/>
      <c r="B19" s="383">
        <v>0</v>
      </c>
      <c r="C19" s="391"/>
      <c r="D19" s="106"/>
      <c r="E19" s="106"/>
      <c r="F19" s="383">
        <v>0</v>
      </c>
      <c r="G19" s="410">
        <v>0</v>
      </c>
      <c r="H19" s="99">
        <v>0</v>
      </c>
      <c r="I19" s="99">
        <v>0</v>
      </c>
      <c r="J19" s="99"/>
      <c r="K19" s="411" t="s">
        <v>152</v>
      </c>
      <c r="L19" s="402"/>
      <c r="M19" s="116"/>
      <c r="N19" s="117"/>
      <c r="O19" s="118"/>
      <c r="P19" s="355"/>
      <c r="Q19" s="119"/>
    </row>
    <row r="20" spans="1:17" s="120" customFormat="1" ht="18" hidden="1" customHeight="1">
      <c r="A20" s="209"/>
      <c r="B20" s="383">
        <v>0</v>
      </c>
      <c r="C20" s="391"/>
      <c r="D20" s="106"/>
      <c r="E20" s="106"/>
      <c r="F20" s="383">
        <v>0</v>
      </c>
      <c r="G20" s="410">
        <v>0</v>
      </c>
      <c r="H20" s="99">
        <v>0</v>
      </c>
      <c r="I20" s="99">
        <v>0</v>
      </c>
      <c r="J20" s="99"/>
      <c r="K20" s="411" t="s">
        <v>152</v>
      </c>
      <c r="L20" s="402"/>
      <c r="M20" s="116"/>
      <c r="N20" s="117"/>
      <c r="O20" s="118"/>
      <c r="P20" s="355"/>
      <c r="Q20" s="119"/>
    </row>
    <row r="21" spans="1:17" s="120" customFormat="1" ht="18" hidden="1" customHeight="1">
      <c r="A21" s="209"/>
      <c r="B21" s="383">
        <v>0</v>
      </c>
      <c r="C21" s="391"/>
      <c r="D21" s="106"/>
      <c r="E21" s="106"/>
      <c r="F21" s="383">
        <v>0</v>
      </c>
      <c r="G21" s="410">
        <v>0</v>
      </c>
      <c r="H21" s="99">
        <v>0</v>
      </c>
      <c r="I21" s="99">
        <v>0</v>
      </c>
      <c r="J21" s="99"/>
      <c r="K21" s="411" t="s">
        <v>152</v>
      </c>
      <c r="L21" s="402"/>
      <c r="M21" s="116"/>
      <c r="N21" s="117"/>
      <c r="O21" s="118"/>
      <c r="P21" s="355"/>
      <c r="Q21" s="119"/>
    </row>
    <row r="22" spans="1:17" s="120" customFormat="1" ht="18" hidden="1" customHeight="1">
      <c r="A22" s="210"/>
      <c r="B22" s="384">
        <v>0</v>
      </c>
      <c r="C22" s="392"/>
      <c r="D22" s="124"/>
      <c r="E22" s="124"/>
      <c r="F22" s="384">
        <v>0</v>
      </c>
      <c r="G22" s="412">
        <v>0</v>
      </c>
      <c r="H22" s="122">
        <v>0</v>
      </c>
      <c r="I22" s="122">
        <v>0</v>
      </c>
      <c r="J22" s="122"/>
      <c r="K22" s="413" t="s">
        <v>152</v>
      </c>
      <c r="L22" s="403"/>
      <c r="M22" s="128"/>
      <c r="N22" s="129"/>
      <c r="O22" s="130"/>
      <c r="P22" s="356"/>
      <c r="Q22" s="131"/>
    </row>
    <row r="23" spans="1:17" s="138" customFormat="1" ht="18" customHeight="1">
      <c r="A23" s="194" t="s">
        <v>158</v>
      </c>
      <c r="B23" s="378">
        <v>64</v>
      </c>
      <c r="C23" s="393">
        <v>66</v>
      </c>
      <c r="D23" s="369">
        <v>6</v>
      </c>
      <c r="E23" s="369">
        <v>2</v>
      </c>
      <c r="F23" s="378">
        <v>74</v>
      </c>
      <c r="G23" s="414">
        <v>3541981</v>
      </c>
      <c r="H23" s="369">
        <v>12</v>
      </c>
      <c r="I23" s="369">
        <v>62</v>
      </c>
      <c r="J23" s="369">
        <v>65</v>
      </c>
      <c r="K23" s="415">
        <f>($C23+$D23)/$J23</f>
        <v>1.1076923076923078</v>
      </c>
      <c r="L23" s="195">
        <v>2198</v>
      </c>
      <c r="M23" s="134">
        <v>2885178</v>
      </c>
      <c r="N23" s="135"/>
      <c r="O23" s="136">
        <v>20000</v>
      </c>
      <c r="P23" s="357"/>
      <c r="Q23" s="137">
        <v>75095</v>
      </c>
    </row>
    <row r="24" spans="1:17" s="111" customFormat="1" ht="18" customHeight="1">
      <c r="A24" s="211" t="s">
        <v>8</v>
      </c>
      <c r="B24" s="385">
        <v>0</v>
      </c>
      <c r="C24" s="394">
        <v>0</v>
      </c>
      <c r="D24" s="140">
        <v>0</v>
      </c>
      <c r="E24" s="140">
        <v>0</v>
      </c>
      <c r="F24" s="385">
        <v>0</v>
      </c>
      <c r="G24" s="416"/>
      <c r="H24" s="140">
        <v>0</v>
      </c>
      <c r="I24" s="140">
        <v>0</v>
      </c>
      <c r="J24" s="140">
        <v>0</v>
      </c>
      <c r="K24" s="417" t="s">
        <v>152</v>
      </c>
      <c r="L24" s="404">
        <v>0</v>
      </c>
      <c r="M24" s="143"/>
      <c r="N24" s="140"/>
      <c r="O24" s="140"/>
      <c r="P24" s="358"/>
      <c r="Q24" s="144"/>
    </row>
    <row r="25" spans="1:17" s="111" customFormat="1" ht="18" customHeight="1">
      <c r="A25" s="208" t="s">
        <v>46</v>
      </c>
      <c r="B25" s="382">
        <v>1</v>
      </c>
      <c r="C25" s="391">
        <v>0</v>
      </c>
      <c r="D25" s="106">
        <v>1</v>
      </c>
      <c r="E25" s="106">
        <v>0</v>
      </c>
      <c r="F25" s="382">
        <v>1</v>
      </c>
      <c r="G25" s="408">
        <v>5070</v>
      </c>
      <c r="H25" s="106">
        <v>0</v>
      </c>
      <c r="I25" s="106">
        <v>1</v>
      </c>
      <c r="J25" s="106">
        <v>1</v>
      </c>
      <c r="K25" s="409">
        <v>1</v>
      </c>
      <c r="L25" s="401">
        <v>0</v>
      </c>
      <c r="M25" s="109">
        <v>5070</v>
      </c>
      <c r="N25" s="106" t="s">
        <v>155</v>
      </c>
      <c r="O25" s="106" t="s">
        <v>154</v>
      </c>
      <c r="P25" s="354"/>
      <c r="Q25" s="246">
        <v>57</v>
      </c>
    </row>
    <row r="26" spans="1:17" s="111" customFormat="1" ht="18" customHeight="1">
      <c r="A26" s="208" t="s">
        <v>9</v>
      </c>
      <c r="B26" s="382">
        <v>0</v>
      </c>
      <c r="C26" s="391">
        <v>0</v>
      </c>
      <c r="D26" s="106">
        <v>0</v>
      </c>
      <c r="E26" s="106">
        <v>0</v>
      </c>
      <c r="F26" s="382">
        <v>0</v>
      </c>
      <c r="G26" s="408"/>
      <c r="H26" s="106">
        <v>0</v>
      </c>
      <c r="I26" s="106">
        <v>0</v>
      </c>
      <c r="J26" s="106">
        <v>0</v>
      </c>
      <c r="K26" s="409" t="s">
        <v>152</v>
      </c>
      <c r="L26" s="401">
        <v>0</v>
      </c>
      <c r="M26" s="109"/>
      <c r="N26" s="106"/>
      <c r="O26" s="106"/>
      <c r="P26" s="354"/>
      <c r="Q26" s="110"/>
    </row>
    <row r="27" spans="1:17" s="111" customFormat="1" ht="18" customHeight="1">
      <c r="A27" s="208" t="s">
        <v>10</v>
      </c>
      <c r="B27" s="382">
        <v>0</v>
      </c>
      <c r="C27" s="391">
        <v>0</v>
      </c>
      <c r="D27" s="106">
        <v>0</v>
      </c>
      <c r="E27" s="106">
        <v>0</v>
      </c>
      <c r="F27" s="382">
        <v>0</v>
      </c>
      <c r="G27" s="408"/>
      <c r="H27" s="106">
        <v>0</v>
      </c>
      <c r="I27" s="106">
        <v>0</v>
      </c>
      <c r="J27" s="106">
        <v>0</v>
      </c>
      <c r="K27" s="409" t="s">
        <v>152</v>
      </c>
      <c r="L27" s="401">
        <v>0</v>
      </c>
      <c r="M27" s="109"/>
      <c r="N27" s="106"/>
      <c r="O27" s="106"/>
      <c r="P27" s="354"/>
      <c r="Q27" s="110"/>
    </row>
    <row r="28" spans="1:17" s="111" customFormat="1" ht="18" customHeight="1">
      <c r="A28" s="208" t="s">
        <v>11</v>
      </c>
      <c r="B28" s="382">
        <v>0</v>
      </c>
      <c r="C28" s="391">
        <v>1</v>
      </c>
      <c r="D28" s="106">
        <v>0</v>
      </c>
      <c r="E28" s="106">
        <v>0</v>
      </c>
      <c r="F28" s="382">
        <v>1</v>
      </c>
      <c r="G28" s="408">
        <v>47377</v>
      </c>
      <c r="H28" s="106">
        <v>1</v>
      </c>
      <c r="I28" s="106">
        <v>0</v>
      </c>
      <c r="J28" s="106">
        <v>0</v>
      </c>
      <c r="K28" s="409">
        <v>1</v>
      </c>
      <c r="L28" s="401">
        <v>0</v>
      </c>
      <c r="M28" s="109">
        <v>47377</v>
      </c>
      <c r="N28" s="106" t="s">
        <v>155</v>
      </c>
      <c r="O28" s="106" t="s">
        <v>154</v>
      </c>
      <c r="P28" s="354"/>
      <c r="Q28" s="246">
        <v>533</v>
      </c>
    </row>
    <row r="29" spans="1:17" s="111" customFormat="1" ht="18" customHeight="1">
      <c r="A29" s="208" t="s">
        <v>12</v>
      </c>
      <c r="B29" s="382">
        <v>0</v>
      </c>
      <c r="C29" s="391">
        <v>0</v>
      </c>
      <c r="D29" s="106">
        <v>0</v>
      </c>
      <c r="E29" s="106">
        <v>0</v>
      </c>
      <c r="F29" s="382">
        <v>0</v>
      </c>
      <c r="G29" s="408"/>
      <c r="H29" s="106">
        <v>0</v>
      </c>
      <c r="I29" s="106">
        <v>0</v>
      </c>
      <c r="J29" s="106">
        <v>0</v>
      </c>
      <c r="K29" s="409" t="s">
        <v>152</v>
      </c>
      <c r="L29" s="401">
        <v>0</v>
      </c>
      <c r="M29" s="109"/>
      <c r="N29" s="106"/>
      <c r="O29" s="106"/>
      <c r="P29" s="354"/>
      <c r="Q29" s="110"/>
    </row>
    <row r="30" spans="1:17" s="111" customFormat="1" ht="18" customHeight="1">
      <c r="A30" s="208" t="s">
        <v>13</v>
      </c>
      <c r="B30" s="382">
        <v>0</v>
      </c>
      <c r="C30" s="391">
        <v>0</v>
      </c>
      <c r="D30" s="106">
        <v>0</v>
      </c>
      <c r="E30" s="106">
        <v>0</v>
      </c>
      <c r="F30" s="382">
        <v>0</v>
      </c>
      <c r="G30" s="408"/>
      <c r="H30" s="106">
        <v>0</v>
      </c>
      <c r="I30" s="106">
        <v>0</v>
      </c>
      <c r="J30" s="106">
        <v>0</v>
      </c>
      <c r="K30" s="409" t="s">
        <v>152</v>
      </c>
      <c r="L30" s="401">
        <v>0</v>
      </c>
      <c r="M30" s="109"/>
      <c r="N30" s="106"/>
      <c r="O30" s="106"/>
      <c r="P30" s="354"/>
      <c r="Q30" s="110"/>
    </row>
    <row r="31" spans="1:17" s="111" customFormat="1" ht="18" customHeight="1">
      <c r="A31" s="212" t="s">
        <v>79</v>
      </c>
      <c r="B31" s="382">
        <v>0</v>
      </c>
      <c r="C31" s="391">
        <v>0</v>
      </c>
      <c r="D31" s="106">
        <v>0</v>
      </c>
      <c r="E31" s="106">
        <v>0</v>
      </c>
      <c r="F31" s="382">
        <v>0</v>
      </c>
      <c r="G31" s="408"/>
      <c r="H31" s="106">
        <v>0</v>
      </c>
      <c r="I31" s="106">
        <v>0</v>
      </c>
      <c r="J31" s="106">
        <v>0</v>
      </c>
      <c r="K31" s="409" t="s">
        <v>152</v>
      </c>
      <c r="L31" s="401">
        <v>0</v>
      </c>
      <c r="M31" s="109"/>
      <c r="N31" s="106"/>
      <c r="O31" s="106"/>
      <c r="P31" s="354"/>
      <c r="Q31" s="110"/>
    </row>
    <row r="32" spans="1:17" s="111" customFormat="1" ht="18" customHeight="1">
      <c r="A32" s="212" t="s">
        <v>80</v>
      </c>
      <c r="B32" s="382">
        <v>0</v>
      </c>
      <c r="C32" s="391">
        <v>0</v>
      </c>
      <c r="D32" s="106">
        <v>0</v>
      </c>
      <c r="E32" s="106">
        <v>0</v>
      </c>
      <c r="F32" s="382">
        <v>0</v>
      </c>
      <c r="G32" s="408"/>
      <c r="H32" s="106">
        <v>0</v>
      </c>
      <c r="I32" s="106">
        <v>0</v>
      </c>
      <c r="J32" s="106">
        <v>0</v>
      </c>
      <c r="K32" s="409" t="s">
        <v>152</v>
      </c>
      <c r="L32" s="401">
        <v>0</v>
      </c>
      <c r="M32" s="109"/>
      <c r="N32" s="106"/>
      <c r="O32" s="106"/>
      <c r="P32" s="354"/>
      <c r="Q32" s="110"/>
    </row>
    <row r="33" spans="1:17" s="111" customFormat="1" ht="18" customHeight="1">
      <c r="A33" s="212" t="s">
        <v>81</v>
      </c>
      <c r="B33" s="382">
        <v>0</v>
      </c>
      <c r="C33" s="391">
        <v>0</v>
      </c>
      <c r="D33" s="106">
        <v>0</v>
      </c>
      <c r="E33" s="106">
        <v>0</v>
      </c>
      <c r="F33" s="382">
        <v>0</v>
      </c>
      <c r="G33" s="408"/>
      <c r="H33" s="106">
        <v>0</v>
      </c>
      <c r="I33" s="106">
        <v>0</v>
      </c>
      <c r="J33" s="106">
        <v>0</v>
      </c>
      <c r="K33" s="409" t="s">
        <v>152</v>
      </c>
      <c r="L33" s="401">
        <v>0</v>
      </c>
      <c r="M33" s="109"/>
      <c r="N33" s="106"/>
      <c r="O33" s="106"/>
      <c r="P33" s="354"/>
      <c r="Q33" s="110"/>
    </row>
    <row r="34" spans="1:17" s="120" customFormat="1" ht="18" hidden="1" customHeight="1">
      <c r="A34" s="213"/>
      <c r="B34" s="383">
        <v>0</v>
      </c>
      <c r="C34" s="391"/>
      <c r="D34" s="106"/>
      <c r="E34" s="106"/>
      <c r="F34" s="383">
        <v>0</v>
      </c>
      <c r="G34" s="410">
        <v>0</v>
      </c>
      <c r="H34" s="99"/>
      <c r="I34" s="99"/>
      <c r="J34" s="99"/>
      <c r="K34" s="411" t="s">
        <v>152</v>
      </c>
      <c r="L34" s="402"/>
      <c r="M34" s="116">
        <v>0</v>
      </c>
      <c r="N34" s="117"/>
      <c r="O34" s="118"/>
      <c r="P34" s="355"/>
      <c r="Q34" s="119"/>
    </row>
    <row r="35" spans="1:17" s="120" customFormat="1" ht="18" hidden="1" customHeight="1">
      <c r="A35" s="213"/>
      <c r="B35" s="383">
        <v>0</v>
      </c>
      <c r="C35" s="391"/>
      <c r="D35" s="106"/>
      <c r="E35" s="106"/>
      <c r="F35" s="383">
        <v>0</v>
      </c>
      <c r="G35" s="410">
        <v>0</v>
      </c>
      <c r="H35" s="99"/>
      <c r="I35" s="99"/>
      <c r="J35" s="99"/>
      <c r="K35" s="411" t="s">
        <v>152</v>
      </c>
      <c r="L35" s="402"/>
      <c r="M35" s="116">
        <v>0</v>
      </c>
      <c r="N35" s="117"/>
      <c r="O35" s="118"/>
      <c r="P35" s="355"/>
      <c r="Q35" s="119"/>
    </row>
    <row r="36" spans="1:17" s="120" customFormat="1" ht="18" hidden="1" customHeight="1">
      <c r="A36" s="213"/>
      <c r="B36" s="383">
        <v>0</v>
      </c>
      <c r="C36" s="391"/>
      <c r="D36" s="106"/>
      <c r="E36" s="106"/>
      <c r="F36" s="383">
        <v>0</v>
      </c>
      <c r="G36" s="410">
        <v>0</v>
      </c>
      <c r="H36" s="99"/>
      <c r="I36" s="99"/>
      <c r="J36" s="99"/>
      <c r="K36" s="411" t="s">
        <v>152</v>
      </c>
      <c r="L36" s="402"/>
      <c r="M36" s="116">
        <v>0</v>
      </c>
      <c r="N36" s="117"/>
      <c r="O36" s="118"/>
      <c r="P36" s="355"/>
      <c r="Q36" s="119"/>
    </row>
    <row r="37" spans="1:17" s="120" customFormat="1" ht="18" hidden="1" customHeight="1">
      <c r="A37" s="213"/>
      <c r="B37" s="383">
        <v>0</v>
      </c>
      <c r="C37" s="391"/>
      <c r="D37" s="106"/>
      <c r="E37" s="106"/>
      <c r="F37" s="383">
        <v>0</v>
      </c>
      <c r="G37" s="410">
        <v>0</v>
      </c>
      <c r="H37" s="99"/>
      <c r="I37" s="99"/>
      <c r="J37" s="99"/>
      <c r="K37" s="411" t="s">
        <v>152</v>
      </c>
      <c r="L37" s="402"/>
      <c r="M37" s="116">
        <v>0</v>
      </c>
      <c r="N37" s="117"/>
      <c r="O37" s="118"/>
      <c r="P37" s="355"/>
      <c r="Q37" s="119"/>
    </row>
    <row r="38" spans="1:17" s="120" customFormat="1" ht="18" hidden="1" customHeight="1">
      <c r="A38" s="213"/>
      <c r="B38" s="383">
        <v>0</v>
      </c>
      <c r="C38" s="391"/>
      <c r="D38" s="106"/>
      <c r="E38" s="106"/>
      <c r="F38" s="383">
        <v>0</v>
      </c>
      <c r="G38" s="410">
        <v>0</v>
      </c>
      <c r="H38" s="99"/>
      <c r="I38" s="99"/>
      <c r="J38" s="99"/>
      <c r="K38" s="411" t="s">
        <v>152</v>
      </c>
      <c r="L38" s="402"/>
      <c r="M38" s="116">
        <v>0</v>
      </c>
      <c r="N38" s="117"/>
      <c r="O38" s="118"/>
      <c r="P38" s="355"/>
      <c r="Q38" s="119"/>
    </row>
    <row r="39" spans="1:17" s="120" customFormat="1" ht="18" hidden="1" customHeight="1">
      <c r="A39" s="213"/>
      <c r="B39" s="383">
        <v>0</v>
      </c>
      <c r="C39" s="391"/>
      <c r="D39" s="106"/>
      <c r="E39" s="106"/>
      <c r="F39" s="383">
        <v>0</v>
      </c>
      <c r="G39" s="410">
        <v>0</v>
      </c>
      <c r="H39" s="99"/>
      <c r="I39" s="99"/>
      <c r="J39" s="99"/>
      <c r="K39" s="411" t="s">
        <v>152</v>
      </c>
      <c r="L39" s="402"/>
      <c r="M39" s="116">
        <v>0</v>
      </c>
      <c r="N39" s="117"/>
      <c r="O39" s="118"/>
      <c r="P39" s="355"/>
      <c r="Q39" s="119"/>
    </row>
    <row r="40" spans="1:17" s="120" customFormat="1" ht="18" hidden="1" customHeight="1">
      <c r="A40" s="214"/>
      <c r="B40" s="384">
        <v>0</v>
      </c>
      <c r="C40" s="392"/>
      <c r="D40" s="124"/>
      <c r="E40" s="124"/>
      <c r="F40" s="384">
        <v>0</v>
      </c>
      <c r="G40" s="412">
        <v>0</v>
      </c>
      <c r="H40" s="122"/>
      <c r="I40" s="122"/>
      <c r="J40" s="122"/>
      <c r="K40" s="413" t="s">
        <v>152</v>
      </c>
      <c r="L40" s="403"/>
      <c r="M40" s="128">
        <v>0</v>
      </c>
      <c r="N40" s="129"/>
      <c r="O40" s="130"/>
      <c r="P40" s="356"/>
      <c r="Q40" s="131"/>
    </row>
    <row r="41" spans="1:17" s="138" customFormat="1" ht="18" customHeight="1">
      <c r="A41" s="194" t="s">
        <v>159</v>
      </c>
      <c r="B41" s="378">
        <v>1</v>
      </c>
      <c r="C41" s="393">
        <v>1</v>
      </c>
      <c r="D41" s="369">
        <v>1</v>
      </c>
      <c r="E41" s="369">
        <v>0</v>
      </c>
      <c r="F41" s="378">
        <v>2</v>
      </c>
      <c r="G41" s="414">
        <v>52447</v>
      </c>
      <c r="H41" s="369">
        <v>1</v>
      </c>
      <c r="I41" s="369">
        <v>1</v>
      </c>
      <c r="J41" s="369">
        <v>1</v>
      </c>
      <c r="K41" s="415">
        <v>2</v>
      </c>
      <c r="L41" s="195">
        <v>0</v>
      </c>
      <c r="M41" s="134">
        <v>47377</v>
      </c>
      <c r="N41" s="135"/>
      <c r="O41" s="136">
        <v>0</v>
      </c>
      <c r="P41" s="357"/>
      <c r="Q41" s="137">
        <v>590</v>
      </c>
    </row>
    <row r="42" spans="1:17" s="120" customFormat="1" ht="18" hidden="1" customHeight="1">
      <c r="A42" s="215"/>
      <c r="B42" s="386">
        <v>0</v>
      </c>
      <c r="C42" s="395"/>
      <c r="D42" s="149"/>
      <c r="E42" s="149"/>
      <c r="F42" s="386">
        <v>0</v>
      </c>
      <c r="G42" s="418">
        <v>0</v>
      </c>
      <c r="H42" s="149"/>
      <c r="I42" s="149"/>
      <c r="J42" s="149"/>
      <c r="K42" s="419" t="s">
        <v>152</v>
      </c>
      <c r="L42" s="405"/>
      <c r="M42" s="154"/>
      <c r="N42" s="155"/>
      <c r="O42" s="149"/>
      <c r="P42" s="359"/>
      <c r="Q42" s="156"/>
    </row>
    <row r="43" spans="1:17" s="120" customFormat="1" ht="18" hidden="1" customHeight="1">
      <c r="A43" s="209"/>
      <c r="B43" s="383">
        <v>0</v>
      </c>
      <c r="C43" s="396"/>
      <c r="D43" s="99"/>
      <c r="E43" s="99"/>
      <c r="F43" s="383">
        <v>0</v>
      </c>
      <c r="G43" s="410">
        <v>0</v>
      </c>
      <c r="H43" s="99"/>
      <c r="I43" s="99"/>
      <c r="J43" s="99"/>
      <c r="K43" s="411" t="s">
        <v>152</v>
      </c>
      <c r="L43" s="402"/>
      <c r="M43" s="116"/>
      <c r="N43" s="157"/>
      <c r="O43" s="99"/>
      <c r="P43" s="360"/>
      <c r="Q43" s="158"/>
    </row>
    <row r="44" spans="1:17" s="120" customFormat="1" ht="18" hidden="1" customHeight="1">
      <c r="A44" s="209"/>
      <c r="B44" s="383">
        <v>0</v>
      </c>
      <c r="C44" s="396"/>
      <c r="D44" s="99"/>
      <c r="E44" s="99"/>
      <c r="F44" s="383">
        <v>0</v>
      </c>
      <c r="G44" s="410">
        <v>0</v>
      </c>
      <c r="H44" s="99"/>
      <c r="I44" s="99"/>
      <c r="J44" s="99"/>
      <c r="K44" s="411" t="s">
        <v>152</v>
      </c>
      <c r="L44" s="402"/>
      <c r="M44" s="116"/>
      <c r="N44" s="157"/>
      <c r="O44" s="99"/>
      <c r="P44" s="360"/>
      <c r="Q44" s="158"/>
    </row>
    <row r="45" spans="1:17" s="120" customFormat="1" ht="18" hidden="1" customHeight="1">
      <c r="A45" s="208"/>
      <c r="B45" s="383">
        <v>0</v>
      </c>
      <c r="C45" s="396"/>
      <c r="D45" s="99"/>
      <c r="E45" s="99"/>
      <c r="F45" s="383">
        <v>0</v>
      </c>
      <c r="G45" s="410">
        <v>0</v>
      </c>
      <c r="H45" s="99"/>
      <c r="I45" s="99"/>
      <c r="J45" s="99"/>
      <c r="K45" s="411" t="s">
        <v>152</v>
      </c>
      <c r="L45" s="402"/>
      <c r="M45" s="116"/>
      <c r="N45" s="157"/>
      <c r="O45" s="99"/>
      <c r="P45" s="360"/>
      <c r="Q45" s="158"/>
    </row>
    <row r="46" spans="1:17" s="120" customFormat="1" ht="18" hidden="1" customHeight="1">
      <c r="A46" s="209"/>
      <c r="B46" s="383">
        <v>0</v>
      </c>
      <c r="C46" s="396"/>
      <c r="D46" s="99"/>
      <c r="E46" s="99"/>
      <c r="F46" s="383">
        <v>0</v>
      </c>
      <c r="G46" s="410">
        <v>0</v>
      </c>
      <c r="H46" s="99"/>
      <c r="I46" s="99"/>
      <c r="J46" s="99"/>
      <c r="K46" s="411" t="s">
        <v>152</v>
      </c>
      <c r="L46" s="402"/>
      <c r="M46" s="116"/>
      <c r="N46" s="157"/>
      <c r="O46" s="99"/>
      <c r="P46" s="360"/>
      <c r="Q46" s="158"/>
    </row>
    <row r="47" spans="1:17" s="120" customFormat="1" ht="18" hidden="1" customHeight="1">
      <c r="A47" s="209"/>
      <c r="B47" s="383">
        <v>0</v>
      </c>
      <c r="C47" s="396"/>
      <c r="D47" s="99"/>
      <c r="E47" s="99"/>
      <c r="F47" s="383">
        <v>0</v>
      </c>
      <c r="G47" s="410">
        <v>0</v>
      </c>
      <c r="H47" s="99"/>
      <c r="I47" s="99"/>
      <c r="J47" s="99"/>
      <c r="K47" s="411" t="s">
        <v>152</v>
      </c>
      <c r="L47" s="402"/>
      <c r="M47" s="116"/>
      <c r="N47" s="157"/>
      <c r="O47" s="99"/>
      <c r="P47" s="360"/>
      <c r="Q47" s="158"/>
    </row>
    <row r="48" spans="1:17" s="120" customFormat="1" ht="18" hidden="1" customHeight="1">
      <c r="A48" s="216"/>
      <c r="B48" s="383">
        <v>0</v>
      </c>
      <c r="C48" s="396"/>
      <c r="D48" s="99"/>
      <c r="E48" s="99"/>
      <c r="F48" s="383">
        <v>0</v>
      </c>
      <c r="G48" s="410">
        <v>0</v>
      </c>
      <c r="H48" s="99"/>
      <c r="I48" s="99"/>
      <c r="J48" s="99"/>
      <c r="K48" s="411" t="s">
        <v>152</v>
      </c>
      <c r="L48" s="402"/>
      <c r="M48" s="116"/>
      <c r="N48" s="157"/>
      <c r="O48" s="99"/>
      <c r="P48" s="360"/>
      <c r="Q48" s="158"/>
    </row>
    <row r="49" spans="1:17" s="111" customFormat="1" ht="18" hidden="1" customHeight="1">
      <c r="A49" s="209"/>
      <c r="B49" s="383">
        <v>0</v>
      </c>
      <c r="C49" s="396"/>
      <c r="D49" s="99"/>
      <c r="E49" s="99"/>
      <c r="F49" s="383">
        <v>0</v>
      </c>
      <c r="G49" s="410">
        <v>0</v>
      </c>
      <c r="H49" s="99"/>
      <c r="I49" s="99"/>
      <c r="J49" s="99"/>
      <c r="K49" s="411" t="s">
        <v>152</v>
      </c>
      <c r="L49" s="402"/>
      <c r="M49" s="116"/>
      <c r="N49" s="157"/>
      <c r="O49" s="106"/>
      <c r="P49" s="354"/>
      <c r="Q49" s="160"/>
    </row>
    <row r="50" spans="1:17" s="111" customFormat="1" ht="18" hidden="1" customHeight="1">
      <c r="A50" s="209"/>
      <c r="B50" s="383">
        <v>0</v>
      </c>
      <c r="C50" s="396"/>
      <c r="D50" s="99"/>
      <c r="E50" s="99"/>
      <c r="F50" s="383">
        <v>0</v>
      </c>
      <c r="G50" s="410">
        <v>0</v>
      </c>
      <c r="H50" s="99"/>
      <c r="I50" s="99"/>
      <c r="J50" s="99"/>
      <c r="K50" s="411" t="s">
        <v>152</v>
      </c>
      <c r="L50" s="402"/>
      <c r="M50" s="116"/>
      <c r="N50" s="157"/>
      <c r="O50" s="106"/>
      <c r="P50" s="354"/>
      <c r="Q50" s="160"/>
    </row>
    <row r="51" spans="1:17" s="111" customFormat="1" ht="18" hidden="1" customHeight="1">
      <c r="A51" s="209"/>
      <c r="B51" s="383">
        <v>0</v>
      </c>
      <c r="C51" s="396"/>
      <c r="D51" s="99"/>
      <c r="E51" s="99"/>
      <c r="F51" s="383">
        <v>0</v>
      </c>
      <c r="G51" s="410">
        <v>0</v>
      </c>
      <c r="H51" s="99"/>
      <c r="I51" s="99"/>
      <c r="J51" s="99"/>
      <c r="K51" s="411" t="s">
        <v>152</v>
      </c>
      <c r="L51" s="402"/>
      <c r="M51" s="116"/>
      <c r="N51" s="157"/>
      <c r="O51" s="106"/>
      <c r="P51" s="354"/>
      <c r="Q51" s="160"/>
    </row>
    <row r="52" spans="1:17" s="111" customFormat="1" ht="18" hidden="1" customHeight="1">
      <c r="A52" s="209"/>
      <c r="B52" s="383">
        <v>0</v>
      </c>
      <c r="C52" s="396"/>
      <c r="D52" s="99"/>
      <c r="E52" s="99"/>
      <c r="F52" s="383">
        <v>0</v>
      </c>
      <c r="G52" s="410">
        <v>0</v>
      </c>
      <c r="H52" s="99"/>
      <c r="I52" s="99"/>
      <c r="J52" s="99"/>
      <c r="K52" s="411" t="s">
        <v>152</v>
      </c>
      <c r="L52" s="402"/>
      <c r="M52" s="116"/>
      <c r="N52" s="157"/>
      <c r="O52" s="106"/>
      <c r="P52" s="354"/>
      <c r="Q52" s="160"/>
    </row>
    <row r="53" spans="1:17" s="111" customFormat="1" ht="18" hidden="1" customHeight="1">
      <c r="A53" s="209"/>
      <c r="B53" s="383">
        <v>0</v>
      </c>
      <c r="C53" s="391"/>
      <c r="D53" s="106"/>
      <c r="E53" s="106"/>
      <c r="F53" s="383">
        <v>0</v>
      </c>
      <c r="G53" s="410">
        <v>0</v>
      </c>
      <c r="H53" s="99"/>
      <c r="I53" s="99"/>
      <c r="J53" s="99"/>
      <c r="K53" s="411" t="s">
        <v>152</v>
      </c>
      <c r="L53" s="402"/>
      <c r="M53" s="116"/>
      <c r="N53" s="157"/>
      <c r="O53" s="106"/>
      <c r="P53" s="354"/>
      <c r="Q53" s="160"/>
    </row>
    <row r="54" spans="1:17" s="111" customFormat="1" ht="18" hidden="1" customHeight="1">
      <c r="A54" s="209"/>
      <c r="B54" s="383">
        <v>0</v>
      </c>
      <c r="C54" s="391"/>
      <c r="D54" s="106"/>
      <c r="E54" s="106"/>
      <c r="F54" s="383">
        <v>0</v>
      </c>
      <c r="G54" s="410">
        <v>0</v>
      </c>
      <c r="H54" s="99"/>
      <c r="I54" s="99"/>
      <c r="J54" s="99"/>
      <c r="K54" s="411" t="s">
        <v>152</v>
      </c>
      <c r="L54" s="402"/>
      <c r="M54" s="116"/>
      <c r="N54" s="157"/>
      <c r="O54" s="106"/>
      <c r="P54" s="354"/>
      <c r="Q54" s="160"/>
    </row>
    <row r="55" spans="1:17" s="111" customFormat="1" ht="18" hidden="1" customHeight="1">
      <c r="A55" s="209"/>
      <c r="B55" s="383">
        <v>0</v>
      </c>
      <c r="C55" s="391"/>
      <c r="D55" s="106"/>
      <c r="E55" s="106"/>
      <c r="F55" s="383">
        <v>0</v>
      </c>
      <c r="G55" s="410">
        <v>0</v>
      </c>
      <c r="H55" s="99"/>
      <c r="I55" s="99"/>
      <c r="J55" s="99"/>
      <c r="K55" s="411" t="s">
        <v>152</v>
      </c>
      <c r="L55" s="402"/>
      <c r="M55" s="116"/>
      <c r="N55" s="157"/>
      <c r="O55" s="106"/>
      <c r="P55" s="354"/>
      <c r="Q55" s="160"/>
    </row>
    <row r="56" spans="1:17" s="120" customFormat="1" ht="18" hidden="1" customHeight="1">
      <c r="A56" s="209"/>
      <c r="B56" s="383">
        <v>0</v>
      </c>
      <c r="C56" s="391"/>
      <c r="D56" s="106"/>
      <c r="E56" s="106"/>
      <c r="F56" s="383">
        <v>0</v>
      </c>
      <c r="G56" s="410">
        <v>0</v>
      </c>
      <c r="H56" s="99"/>
      <c r="I56" s="99"/>
      <c r="J56" s="99"/>
      <c r="K56" s="411" t="s">
        <v>152</v>
      </c>
      <c r="L56" s="402"/>
      <c r="M56" s="116"/>
      <c r="N56" s="157"/>
      <c r="O56" s="99"/>
      <c r="P56" s="360"/>
      <c r="Q56" s="158"/>
    </row>
    <row r="57" spans="1:17" s="120" customFormat="1" ht="18" hidden="1" customHeight="1">
      <c r="A57" s="209"/>
      <c r="B57" s="383">
        <v>0</v>
      </c>
      <c r="C57" s="391"/>
      <c r="D57" s="106"/>
      <c r="E57" s="106"/>
      <c r="F57" s="383">
        <v>0</v>
      </c>
      <c r="G57" s="410">
        <v>0</v>
      </c>
      <c r="H57" s="99"/>
      <c r="I57" s="99"/>
      <c r="J57" s="99"/>
      <c r="K57" s="411" t="s">
        <v>152</v>
      </c>
      <c r="L57" s="402"/>
      <c r="M57" s="116"/>
      <c r="N57" s="157"/>
      <c r="O57" s="99"/>
      <c r="P57" s="360"/>
      <c r="Q57" s="158"/>
    </row>
    <row r="58" spans="1:17" s="138" customFormat="1" ht="18" hidden="1" customHeight="1">
      <c r="A58" s="370"/>
      <c r="B58" s="387">
        <v>0</v>
      </c>
      <c r="C58" s="397">
        <v>0</v>
      </c>
      <c r="D58" s="371">
        <v>0</v>
      </c>
      <c r="E58" s="371">
        <v>0</v>
      </c>
      <c r="F58" s="383">
        <v>0</v>
      </c>
      <c r="G58" s="410">
        <v>0</v>
      </c>
      <c r="H58" s="371">
        <v>0</v>
      </c>
      <c r="I58" s="371">
        <v>0</v>
      </c>
      <c r="J58" s="371">
        <v>0</v>
      </c>
      <c r="K58" s="411" t="s">
        <v>152</v>
      </c>
      <c r="L58" s="390">
        <v>0</v>
      </c>
      <c r="M58" s="115">
        <v>0</v>
      </c>
      <c r="N58" s="157"/>
      <c r="O58" s="162"/>
      <c r="P58" s="361"/>
      <c r="Q58" s="163"/>
    </row>
    <row r="59" spans="1:17" s="111" customFormat="1" ht="18" customHeight="1">
      <c r="A59" s="208" t="s">
        <v>44</v>
      </c>
      <c r="B59" s="382">
        <v>5</v>
      </c>
      <c r="C59" s="391">
        <v>0</v>
      </c>
      <c r="D59" s="106">
        <v>1</v>
      </c>
      <c r="E59" s="106">
        <v>0</v>
      </c>
      <c r="F59" s="382">
        <v>1</v>
      </c>
      <c r="G59" s="408">
        <v>23359</v>
      </c>
      <c r="H59" s="106">
        <v>0</v>
      </c>
      <c r="I59" s="106">
        <v>1</v>
      </c>
      <c r="J59" s="106">
        <v>3</v>
      </c>
      <c r="K59" s="409">
        <v>0.33333333333333331</v>
      </c>
      <c r="L59" s="401">
        <v>0</v>
      </c>
      <c r="M59" s="109">
        <v>23359</v>
      </c>
      <c r="N59" s="106" t="s">
        <v>157</v>
      </c>
      <c r="O59" s="106" t="s">
        <v>154</v>
      </c>
      <c r="P59" s="354"/>
      <c r="Q59" s="110">
        <v>0</v>
      </c>
    </row>
    <row r="60" spans="1:17" s="111" customFormat="1" ht="18" customHeight="1">
      <c r="A60" s="217" t="s">
        <v>49</v>
      </c>
      <c r="B60" s="388">
        <v>5</v>
      </c>
      <c r="C60" s="398">
        <v>1</v>
      </c>
      <c r="D60" s="165">
        <v>1</v>
      </c>
      <c r="E60" s="165">
        <v>0</v>
      </c>
      <c r="F60" s="388">
        <v>2</v>
      </c>
      <c r="G60" s="420">
        <v>149731</v>
      </c>
      <c r="H60" s="165">
        <v>0</v>
      </c>
      <c r="I60" s="165">
        <v>2</v>
      </c>
      <c r="J60" s="165">
        <v>4</v>
      </c>
      <c r="K60" s="421">
        <v>0.5</v>
      </c>
      <c r="L60" s="406">
        <v>0</v>
      </c>
      <c r="M60" s="168">
        <v>149731</v>
      </c>
      <c r="N60" s="165" t="s">
        <v>157</v>
      </c>
      <c r="O60" s="165" t="s">
        <v>154</v>
      </c>
      <c r="P60" s="362"/>
      <c r="Q60" s="169">
        <v>0</v>
      </c>
    </row>
    <row r="61" spans="1:17" s="111" customFormat="1" ht="18" customHeight="1">
      <c r="A61" s="208" t="s">
        <v>50</v>
      </c>
      <c r="B61" s="382">
        <v>6</v>
      </c>
      <c r="C61" s="391">
        <v>1</v>
      </c>
      <c r="D61" s="106">
        <v>2</v>
      </c>
      <c r="E61" s="106">
        <v>0</v>
      </c>
      <c r="F61" s="382">
        <v>3</v>
      </c>
      <c r="G61" s="408">
        <v>119354</v>
      </c>
      <c r="H61" s="106">
        <v>0</v>
      </c>
      <c r="I61" s="106">
        <v>3</v>
      </c>
      <c r="J61" s="106">
        <v>5</v>
      </c>
      <c r="K61" s="409">
        <v>0.6</v>
      </c>
      <c r="L61" s="401">
        <v>0</v>
      </c>
      <c r="M61" s="109">
        <v>119354</v>
      </c>
      <c r="N61" s="106" t="s">
        <v>157</v>
      </c>
      <c r="O61" s="106" t="s">
        <v>154</v>
      </c>
      <c r="P61" s="354"/>
      <c r="Q61" s="110">
        <v>0</v>
      </c>
    </row>
    <row r="62" spans="1:17" s="120" customFormat="1" ht="18" hidden="1" customHeight="1">
      <c r="A62" s="209"/>
      <c r="B62" s="383">
        <v>0</v>
      </c>
      <c r="C62" s="391"/>
      <c r="D62" s="106"/>
      <c r="E62" s="106"/>
      <c r="F62" s="383">
        <v>0</v>
      </c>
      <c r="G62" s="410">
        <v>0</v>
      </c>
      <c r="H62" s="99"/>
      <c r="I62" s="99"/>
      <c r="J62" s="99"/>
      <c r="K62" s="411" t="s">
        <v>152</v>
      </c>
      <c r="L62" s="402"/>
      <c r="M62" s="116">
        <v>0</v>
      </c>
      <c r="N62" s="117"/>
      <c r="O62" s="118"/>
      <c r="P62" s="355"/>
      <c r="Q62" s="119">
        <v>0</v>
      </c>
    </row>
    <row r="63" spans="1:17" s="120" customFormat="1" ht="18" hidden="1" customHeight="1">
      <c r="A63" s="209"/>
      <c r="B63" s="383">
        <v>0</v>
      </c>
      <c r="C63" s="391"/>
      <c r="D63" s="106"/>
      <c r="E63" s="106"/>
      <c r="F63" s="383">
        <v>0</v>
      </c>
      <c r="G63" s="410">
        <v>0</v>
      </c>
      <c r="H63" s="99"/>
      <c r="I63" s="99"/>
      <c r="J63" s="99"/>
      <c r="K63" s="411" t="s">
        <v>152</v>
      </c>
      <c r="L63" s="402"/>
      <c r="M63" s="116">
        <v>0</v>
      </c>
      <c r="N63" s="117" t="s">
        <v>153</v>
      </c>
      <c r="O63" s="118" t="s">
        <v>156</v>
      </c>
      <c r="P63" s="355"/>
      <c r="Q63" s="119">
        <v>0</v>
      </c>
    </row>
    <row r="64" spans="1:17" s="120" customFormat="1" ht="18" hidden="1" customHeight="1">
      <c r="A64" s="209"/>
      <c r="B64" s="383">
        <v>0</v>
      </c>
      <c r="C64" s="391"/>
      <c r="D64" s="106"/>
      <c r="E64" s="106"/>
      <c r="F64" s="383">
        <v>0</v>
      </c>
      <c r="G64" s="410">
        <v>0</v>
      </c>
      <c r="H64" s="99"/>
      <c r="I64" s="99"/>
      <c r="J64" s="99"/>
      <c r="K64" s="411" t="s">
        <v>152</v>
      </c>
      <c r="L64" s="402"/>
      <c r="M64" s="116">
        <v>0</v>
      </c>
      <c r="N64" s="117" t="s">
        <v>153</v>
      </c>
      <c r="O64" s="118" t="s">
        <v>156</v>
      </c>
      <c r="P64" s="355"/>
      <c r="Q64" s="119">
        <v>0</v>
      </c>
    </row>
    <row r="65" spans="1:17" s="120" customFormat="1" ht="18" hidden="1" customHeight="1">
      <c r="A65" s="210"/>
      <c r="B65" s="384">
        <v>0</v>
      </c>
      <c r="C65" s="392"/>
      <c r="D65" s="124"/>
      <c r="E65" s="124"/>
      <c r="F65" s="384">
        <v>0</v>
      </c>
      <c r="G65" s="412">
        <v>0</v>
      </c>
      <c r="H65" s="122"/>
      <c r="I65" s="122"/>
      <c r="J65" s="122"/>
      <c r="K65" s="413" t="s">
        <v>152</v>
      </c>
      <c r="L65" s="403"/>
      <c r="M65" s="128">
        <v>0</v>
      </c>
      <c r="N65" s="129" t="s">
        <v>153</v>
      </c>
      <c r="O65" s="130" t="s">
        <v>156</v>
      </c>
      <c r="P65" s="356"/>
      <c r="Q65" s="131">
        <v>0</v>
      </c>
    </row>
    <row r="66" spans="1:17" s="138" customFormat="1" ht="18" customHeight="1">
      <c r="A66" s="194" t="s">
        <v>160</v>
      </c>
      <c r="B66" s="378">
        <v>16</v>
      </c>
      <c r="C66" s="393">
        <v>2</v>
      </c>
      <c r="D66" s="369">
        <v>4</v>
      </c>
      <c r="E66" s="369">
        <v>0</v>
      </c>
      <c r="F66" s="378">
        <v>6</v>
      </c>
      <c r="G66" s="414">
        <v>292444</v>
      </c>
      <c r="H66" s="369">
        <v>0</v>
      </c>
      <c r="I66" s="369">
        <v>6</v>
      </c>
      <c r="J66" s="369">
        <v>12</v>
      </c>
      <c r="K66" s="415">
        <v>0.5</v>
      </c>
      <c r="L66" s="195">
        <v>0</v>
      </c>
      <c r="M66" s="134">
        <v>269085</v>
      </c>
      <c r="N66" s="135"/>
      <c r="O66" s="135"/>
      <c r="P66" s="363"/>
      <c r="Q66" s="137">
        <v>0</v>
      </c>
    </row>
    <row r="67" spans="1:17" s="172" customFormat="1" ht="18" customHeight="1" thickBot="1">
      <c r="A67" s="438" t="s">
        <v>161</v>
      </c>
      <c r="B67" s="439">
        <v>3</v>
      </c>
      <c r="C67" s="440">
        <v>2</v>
      </c>
      <c r="D67" s="441">
        <v>1</v>
      </c>
      <c r="E67" s="441">
        <v>0</v>
      </c>
      <c r="F67" s="439">
        <v>3</v>
      </c>
      <c r="G67" s="442">
        <v>144870</v>
      </c>
      <c r="H67" s="441">
        <v>0</v>
      </c>
      <c r="I67" s="441">
        <v>3</v>
      </c>
      <c r="J67" s="441">
        <v>3</v>
      </c>
      <c r="K67" s="443">
        <v>1</v>
      </c>
      <c r="L67" s="444">
        <v>0</v>
      </c>
      <c r="M67" s="445">
        <v>144870</v>
      </c>
      <c r="N67" s="446"/>
      <c r="O67" s="446"/>
      <c r="P67" s="447"/>
      <c r="Q67" s="448"/>
    </row>
    <row r="68" spans="1:17" s="138" customFormat="1" ht="18" customHeight="1" thickBot="1">
      <c r="A68" s="449" t="s">
        <v>163</v>
      </c>
      <c r="B68" s="450">
        <v>84</v>
      </c>
      <c r="C68" s="451">
        <v>71</v>
      </c>
      <c r="D68" s="452">
        <v>12</v>
      </c>
      <c r="E68" s="452">
        <v>2</v>
      </c>
      <c r="F68" s="450">
        <v>85</v>
      </c>
      <c r="G68" s="453">
        <v>4031742</v>
      </c>
      <c r="H68" s="452">
        <v>13</v>
      </c>
      <c r="I68" s="452">
        <v>72</v>
      </c>
      <c r="J68" s="452">
        <v>81</v>
      </c>
      <c r="K68" s="436">
        <f>($C68+$D68)/$J68</f>
        <v>1.0246913580246915</v>
      </c>
      <c r="L68" s="454">
        <v>2198</v>
      </c>
      <c r="M68" s="455">
        <v>4033940</v>
      </c>
      <c r="N68" s="456"/>
      <c r="O68" s="457">
        <v>20000</v>
      </c>
      <c r="P68" s="458"/>
      <c r="Q68" s="459">
        <f>Q23+Q41</f>
        <v>75685</v>
      </c>
    </row>
    <row r="69" spans="1:17" s="91" customFormat="1" ht="18" customHeight="1" thickBot="1">
      <c r="A69" s="322" t="s">
        <v>257</v>
      </c>
      <c r="B69" s="389">
        <v>84</v>
      </c>
      <c r="C69" s="422">
        <v>488</v>
      </c>
      <c r="D69" s="319">
        <v>163</v>
      </c>
      <c r="E69" s="319">
        <v>13</v>
      </c>
      <c r="F69" s="389">
        <v>664</v>
      </c>
      <c r="G69" s="426">
        <v>26476849</v>
      </c>
      <c r="H69" s="319">
        <v>57</v>
      </c>
      <c r="I69" s="319">
        <v>607</v>
      </c>
      <c r="J69" s="319">
        <v>681</v>
      </c>
      <c r="K69" s="436">
        <f>($C69+$D69)/$J69</f>
        <v>0.95594713656387664</v>
      </c>
      <c r="L69" s="407">
        <v>2198</v>
      </c>
      <c r="M69" s="319">
        <v>4033940</v>
      </c>
      <c r="N69" s="319"/>
      <c r="O69" s="377">
        <v>70000</v>
      </c>
      <c r="P69" s="366"/>
      <c r="Q69" s="437">
        <f>Q68+依德!S69</f>
        <v>347919</v>
      </c>
    </row>
    <row r="70" spans="1:17" ht="6.75" customHeight="1">
      <c r="A70" s="84"/>
      <c r="B70" s="85"/>
      <c r="C70" s="65"/>
      <c r="D70" s="65"/>
      <c r="E70" s="65"/>
      <c r="F70" s="65"/>
      <c r="G70" s="65"/>
      <c r="H70" s="65"/>
      <c r="I70" s="65"/>
      <c r="J70" s="85"/>
      <c r="K70" s="86"/>
      <c r="L70" s="65"/>
    </row>
    <row r="71" spans="1:17" s="434" customFormat="1" ht="16.5" customHeight="1">
      <c r="A71" s="435" t="s">
        <v>261</v>
      </c>
      <c r="B71" s="302"/>
      <c r="C71" s="302"/>
      <c r="D71" s="302"/>
      <c r="E71" s="302"/>
      <c r="F71" s="302"/>
      <c r="G71" s="427"/>
      <c r="H71" s="303"/>
      <c r="I71" s="302"/>
      <c r="J71" s="302"/>
      <c r="K71" s="428"/>
      <c r="L71" s="429"/>
      <c r="M71" s="430"/>
      <c r="N71" s="431"/>
      <c r="O71" s="432"/>
      <c r="P71" s="433"/>
    </row>
    <row r="72" spans="1:17" s="434" customFormat="1" ht="16.5" customHeight="1">
      <c r="A72" s="435" t="s">
        <v>262</v>
      </c>
      <c r="B72" s="302"/>
      <c r="C72" s="302"/>
      <c r="D72" s="302"/>
      <c r="E72" s="302"/>
      <c r="F72" s="302"/>
      <c r="G72" s="427"/>
      <c r="H72" s="303"/>
      <c r="I72" s="302"/>
      <c r="J72" s="302"/>
      <c r="K72" s="428"/>
      <c r="L72" s="429"/>
      <c r="M72" s="430"/>
      <c r="N72" s="431"/>
      <c r="O72" s="432"/>
      <c r="P72" s="433"/>
    </row>
    <row r="73" spans="1:17" s="434" customFormat="1" ht="16.5" customHeight="1">
      <c r="A73" s="435" t="s">
        <v>265</v>
      </c>
      <c r="B73" s="302"/>
      <c r="C73" s="302"/>
      <c r="D73" s="302"/>
      <c r="E73" s="302"/>
      <c r="F73" s="302"/>
      <c r="G73" s="427"/>
      <c r="H73" s="303"/>
      <c r="I73" s="302"/>
      <c r="J73" s="302"/>
      <c r="K73" s="428"/>
      <c r="L73" s="429"/>
      <c r="M73" s="430"/>
      <c r="N73" s="431"/>
      <c r="O73" s="432"/>
      <c r="P73" s="433"/>
    </row>
    <row r="74" spans="1:17" s="73" customFormat="1" ht="18" customHeight="1">
      <c r="A74" s="64"/>
      <c r="B74" s="65"/>
      <c r="C74" s="65"/>
      <c r="D74" s="65"/>
      <c r="E74" s="65"/>
      <c r="F74" s="65"/>
      <c r="G74" s="70"/>
      <c r="H74" s="66"/>
      <c r="I74" s="65"/>
      <c r="J74" s="65"/>
      <c r="K74" s="68"/>
      <c r="L74" s="69"/>
      <c r="M74" s="71"/>
      <c r="N74" s="92"/>
      <c r="O74" s="72"/>
      <c r="P74" s="367"/>
    </row>
    <row r="75" spans="1:17" s="60" customFormat="1" ht="18" customHeight="1">
      <c r="A75" s="57" t="s">
        <v>110</v>
      </c>
      <c r="C75" s="58"/>
      <c r="E75" s="58"/>
      <c r="F75" s="58"/>
      <c r="H75" s="314" t="s">
        <v>111</v>
      </c>
      <c r="J75" s="59"/>
      <c r="K75" s="62"/>
      <c r="L75" s="63"/>
      <c r="M75" s="60" t="s">
        <v>113</v>
      </c>
      <c r="O75" s="93" t="s">
        <v>112</v>
      </c>
      <c r="P75" s="88" t="s">
        <v>114</v>
      </c>
    </row>
    <row r="78" spans="1:17" ht="18" customHeight="1">
      <c r="A78" s="324" t="s">
        <v>255</v>
      </c>
      <c r="B78" s="325"/>
      <c r="C78" s="325">
        <v>417</v>
      </c>
      <c r="D78" s="325">
        <v>151</v>
      </c>
      <c r="E78" s="325">
        <v>11</v>
      </c>
      <c r="F78" s="325">
        <v>579</v>
      </c>
      <c r="G78" s="325">
        <v>22445107</v>
      </c>
      <c r="H78" s="325">
        <v>44</v>
      </c>
      <c r="I78" s="325">
        <v>535</v>
      </c>
      <c r="J78" s="325">
        <v>600</v>
      </c>
      <c r="K78" s="375">
        <v>0.94699999999999995</v>
      </c>
      <c r="L78" s="325"/>
      <c r="M78" s="76"/>
      <c r="N78" s="90"/>
      <c r="O78" s="376">
        <v>50000</v>
      </c>
      <c r="P78" s="352"/>
      <c r="Q78" s="77"/>
    </row>
    <row r="81" spans="1:12" ht="18" customHeight="1">
      <c r="A81" s="324" t="s">
        <v>256</v>
      </c>
      <c r="B81" s="325">
        <v>84</v>
      </c>
      <c r="C81" s="325">
        <v>488</v>
      </c>
      <c r="D81" s="325">
        <v>163</v>
      </c>
      <c r="E81" s="325">
        <v>13</v>
      </c>
      <c r="F81" s="325">
        <v>664</v>
      </c>
      <c r="G81" s="325">
        <v>26476849</v>
      </c>
      <c r="H81" s="325">
        <v>57</v>
      </c>
      <c r="I81" s="325">
        <v>607</v>
      </c>
      <c r="J81" s="325">
        <v>680</v>
      </c>
      <c r="K81" s="323">
        <v>0.95735294117647063</v>
      </c>
      <c r="L81" s="325"/>
    </row>
  </sheetData>
  <mergeCells count="11">
    <mergeCell ref="A1:C1"/>
    <mergeCell ref="Q4:Q5"/>
    <mergeCell ref="N4:N5"/>
    <mergeCell ref="O4:O5"/>
    <mergeCell ref="P4:P5"/>
    <mergeCell ref="A4:A5"/>
    <mergeCell ref="K4:K5"/>
    <mergeCell ref="C4:F4"/>
    <mergeCell ref="H4:H5"/>
    <mergeCell ref="I4:I5"/>
    <mergeCell ref="J4:J5"/>
  </mergeCells>
  <phoneticPr fontId="4" type="noConversion"/>
  <conditionalFormatting sqref="K7:K22 K24:K40 K42:K65">
    <cfRule type="cellIs" dxfId="12" priority="9" operator="lessThan">
      <formula>0.7</formula>
    </cfRule>
  </conditionalFormatting>
  <conditionalFormatting sqref="K6">
    <cfRule type="cellIs" dxfId="11" priority="7" operator="lessThan">
      <formula>0.7</formula>
    </cfRule>
  </conditionalFormatting>
  <conditionalFormatting sqref="K23">
    <cfRule type="cellIs" dxfId="10" priority="6" operator="lessThan">
      <formula>0.7</formula>
    </cfRule>
  </conditionalFormatting>
  <conditionalFormatting sqref="K41">
    <cfRule type="cellIs" dxfId="9" priority="5" operator="lessThan">
      <formula>0.7</formula>
    </cfRule>
  </conditionalFormatting>
  <conditionalFormatting sqref="K81">
    <cfRule type="cellIs" dxfId="8" priority="3" operator="lessThan">
      <formula>0.7</formula>
    </cfRule>
  </conditionalFormatting>
  <conditionalFormatting sqref="K69">
    <cfRule type="cellIs" dxfId="7" priority="2" operator="lessThan">
      <formula>0.7</formula>
    </cfRule>
  </conditionalFormatting>
  <conditionalFormatting sqref="K68">
    <cfRule type="cellIs" dxfId="6" priority="1" operator="lessThan">
      <formula>0.7</formula>
    </cfRule>
  </conditionalFormatting>
  <printOptions horizontalCentered="1"/>
  <pageMargins left="0" right="0" top="0.47244094488188981" bottom="0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1"/>
  <sheetViews>
    <sheetView showZeros="0" zoomScale="96" zoomScaleNormal="96" workbookViewId="0">
      <selection activeCell="S6" sqref="S6"/>
    </sheetView>
  </sheetViews>
  <sheetFormatPr defaultColWidth="13.875" defaultRowHeight="18" customHeight="1"/>
  <cols>
    <col min="1" max="1" width="10.75" style="59" customWidth="1"/>
    <col min="2" max="2" width="6.625" style="23" customWidth="1"/>
    <col min="3" max="4" width="6.5" style="23" hidden="1" customWidth="1"/>
    <col min="5" max="5" width="0.125" style="23" hidden="1" customWidth="1"/>
    <col min="6" max="8" width="4.75" style="23" customWidth="1"/>
    <col min="9" max="11" width="5.25" style="23" customWidth="1"/>
    <col min="12" max="12" width="6" style="23" customWidth="1"/>
    <col min="13" max="13" width="9.375" style="89" customWidth="1"/>
    <col min="14" max="14" width="9" style="23" hidden="1" customWidth="1"/>
    <col min="15" max="15" width="10.25" style="23" customWidth="1"/>
    <col min="16" max="16" width="12.75" style="80" hidden="1" customWidth="1"/>
    <col min="17" max="17" width="6.25" style="49" customWidth="1"/>
    <col min="18" max="18" width="7.25" style="23" customWidth="1"/>
    <col min="19" max="19" width="9.5" style="353" customWidth="1"/>
    <col min="20" max="20" width="10.125" style="87" customWidth="1"/>
    <col min="21" max="241" width="9" style="23" customWidth="1"/>
    <col min="242" max="242" width="3.875" style="23" customWidth="1"/>
    <col min="243" max="243" width="2.875" style="23" customWidth="1"/>
    <col min="244" max="244" width="8" style="23" bestFit="1" customWidth="1"/>
    <col min="245" max="245" width="6.125" style="23" customWidth="1"/>
    <col min="246" max="246" width="5.5" style="23" customWidth="1"/>
    <col min="247" max="247" width="6.125" style="23" customWidth="1"/>
    <col min="248" max="248" width="6.375" style="23" customWidth="1"/>
    <col min="249" max="249" width="8" style="23" bestFit="1" customWidth="1"/>
    <col min="250" max="250" width="14.5" style="23" bestFit="1" customWidth="1"/>
    <col min="251" max="251" width="12.125" style="23" customWidth="1"/>
    <col min="252" max="256" width="13.875" style="23"/>
    <col min="257" max="257" width="5.75" style="23" customWidth="1"/>
    <col min="258" max="258" width="9.75" style="23" bestFit="1" customWidth="1"/>
    <col min="259" max="266" width="7.625" style="23" customWidth="1"/>
    <col min="267" max="267" width="7.5" style="23" customWidth="1"/>
    <col min="268" max="269" width="7.625" style="23" customWidth="1"/>
    <col min="270" max="270" width="13.625" style="23" customWidth="1"/>
    <col min="271" max="271" width="9" style="23" customWidth="1"/>
    <col min="272" max="273" width="12.75" style="23" customWidth="1"/>
    <col min="274" max="274" width="11.875" style="23" customWidth="1"/>
    <col min="275" max="497" width="9" style="23" customWidth="1"/>
    <col min="498" max="498" width="3.875" style="23" customWidth="1"/>
    <col min="499" max="499" width="2.875" style="23" customWidth="1"/>
    <col min="500" max="500" width="8" style="23" bestFit="1" customWidth="1"/>
    <col min="501" max="501" width="6.125" style="23" customWidth="1"/>
    <col min="502" max="502" width="5.5" style="23" customWidth="1"/>
    <col min="503" max="503" width="6.125" style="23" customWidth="1"/>
    <col min="504" max="504" width="6.375" style="23" customWidth="1"/>
    <col min="505" max="505" width="8" style="23" bestFit="1" customWidth="1"/>
    <col min="506" max="506" width="14.5" style="23" bestFit="1" customWidth="1"/>
    <col min="507" max="507" width="12.125" style="23" customWidth="1"/>
    <col min="508" max="512" width="13.875" style="23"/>
    <col min="513" max="513" width="5.75" style="23" customWidth="1"/>
    <col min="514" max="514" width="9.75" style="23" bestFit="1" customWidth="1"/>
    <col min="515" max="522" width="7.625" style="23" customWidth="1"/>
    <col min="523" max="523" width="7.5" style="23" customWidth="1"/>
    <col min="524" max="525" width="7.625" style="23" customWidth="1"/>
    <col min="526" max="526" width="13.625" style="23" customWidth="1"/>
    <col min="527" max="527" width="9" style="23" customWidth="1"/>
    <col min="528" max="529" width="12.75" style="23" customWidth="1"/>
    <col min="530" max="530" width="11.875" style="23" customWidth="1"/>
    <col min="531" max="753" width="9" style="23" customWidth="1"/>
    <col min="754" max="754" width="3.875" style="23" customWidth="1"/>
    <col min="755" max="755" width="2.875" style="23" customWidth="1"/>
    <col min="756" max="756" width="8" style="23" bestFit="1" customWidth="1"/>
    <col min="757" max="757" width="6.125" style="23" customWidth="1"/>
    <col min="758" max="758" width="5.5" style="23" customWidth="1"/>
    <col min="759" max="759" width="6.125" style="23" customWidth="1"/>
    <col min="760" max="760" width="6.375" style="23" customWidth="1"/>
    <col min="761" max="761" width="8" style="23" bestFit="1" customWidth="1"/>
    <col min="762" max="762" width="14.5" style="23" bestFit="1" customWidth="1"/>
    <col min="763" max="763" width="12.125" style="23" customWidth="1"/>
    <col min="764" max="768" width="13.875" style="23"/>
    <col min="769" max="769" width="5.75" style="23" customWidth="1"/>
    <col min="770" max="770" width="9.75" style="23" bestFit="1" customWidth="1"/>
    <col min="771" max="778" width="7.625" style="23" customWidth="1"/>
    <col min="779" max="779" width="7.5" style="23" customWidth="1"/>
    <col min="780" max="781" width="7.625" style="23" customWidth="1"/>
    <col min="782" max="782" width="13.625" style="23" customWidth="1"/>
    <col min="783" max="783" width="9" style="23" customWidth="1"/>
    <col min="784" max="785" width="12.75" style="23" customWidth="1"/>
    <col min="786" max="786" width="11.875" style="23" customWidth="1"/>
    <col min="787" max="1009" width="9" style="23" customWidth="1"/>
    <col min="1010" max="1010" width="3.875" style="23" customWidth="1"/>
    <col min="1011" max="1011" width="2.875" style="23" customWidth="1"/>
    <col min="1012" max="1012" width="8" style="23" bestFit="1" customWidth="1"/>
    <col min="1013" max="1013" width="6.125" style="23" customWidth="1"/>
    <col min="1014" max="1014" width="5.5" style="23" customWidth="1"/>
    <col min="1015" max="1015" width="6.125" style="23" customWidth="1"/>
    <col min="1016" max="1016" width="6.375" style="23" customWidth="1"/>
    <col min="1017" max="1017" width="8" style="23" bestFit="1" customWidth="1"/>
    <col min="1018" max="1018" width="14.5" style="23" bestFit="1" customWidth="1"/>
    <col min="1019" max="1019" width="12.125" style="23" customWidth="1"/>
    <col min="1020" max="1024" width="13.875" style="23"/>
    <col min="1025" max="1025" width="5.75" style="23" customWidth="1"/>
    <col min="1026" max="1026" width="9.75" style="23" bestFit="1" customWidth="1"/>
    <col min="1027" max="1034" width="7.625" style="23" customWidth="1"/>
    <col min="1035" max="1035" width="7.5" style="23" customWidth="1"/>
    <col min="1036" max="1037" width="7.625" style="23" customWidth="1"/>
    <col min="1038" max="1038" width="13.625" style="23" customWidth="1"/>
    <col min="1039" max="1039" width="9" style="23" customWidth="1"/>
    <col min="1040" max="1041" width="12.75" style="23" customWidth="1"/>
    <col min="1042" max="1042" width="11.875" style="23" customWidth="1"/>
    <col min="1043" max="1265" width="9" style="23" customWidth="1"/>
    <col min="1266" max="1266" width="3.875" style="23" customWidth="1"/>
    <col min="1267" max="1267" width="2.875" style="23" customWidth="1"/>
    <col min="1268" max="1268" width="8" style="23" bestFit="1" customWidth="1"/>
    <col min="1269" max="1269" width="6.125" style="23" customWidth="1"/>
    <col min="1270" max="1270" width="5.5" style="23" customWidth="1"/>
    <col min="1271" max="1271" width="6.125" style="23" customWidth="1"/>
    <col min="1272" max="1272" width="6.375" style="23" customWidth="1"/>
    <col min="1273" max="1273" width="8" style="23" bestFit="1" customWidth="1"/>
    <col min="1274" max="1274" width="14.5" style="23" bestFit="1" customWidth="1"/>
    <col min="1275" max="1275" width="12.125" style="23" customWidth="1"/>
    <col min="1276" max="1280" width="13.875" style="23"/>
    <col min="1281" max="1281" width="5.75" style="23" customWidth="1"/>
    <col min="1282" max="1282" width="9.75" style="23" bestFit="1" customWidth="1"/>
    <col min="1283" max="1290" width="7.625" style="23" customWidth="1"/>
    <col min="1291" max="1291" width="7.5" style="23" customWidth="1"/>
    <col min="1292" max="1293" width="7.625" style="23" customWidth="1"/>
    <col min="1294" max="1294" width="13.625" style="23" customWidth="1"/>
    <col min="1295" max="1295" width="9" style="23" customWidth="1"/>
    <col min="1296" max="1297" width="12.75" style="23" customWidth="1"/>
    <col min="1298" max="1298" width="11.875" style="23" customWidth="1"/>
    <col min="1299" max="1521" width="9" style="23" customWidth="1"/>
    <col min="1522" max="1522" width="3.875" style="23" customWidth="1"/>
    <col min="1523" max="1523" width="2.875" style="23" customWidth="1"/>
    <col min="1524" max="1524" width="8" style="23" bestFit="1" customWidth="1"/>
    <col min="1525" max="1525" width="6.125" style="23" customWidth="1"/>
    <col min="1526" max="1526" width="5.5" style="23" customWidth="1"/>
    <col min="1527" max="1527" width="6.125" style="23" customWidth="1"/>
    <col min="1528" max="1528" width="6.375" style="23" customWidth="1"/>
    <col min="1529" max="1529" width="8" style="23" bestFit="1" customWidth="1"/>
    <col min="1530" max="1530" width="14.5" style="23" bestFit="1" customWidth="1"/>
    <col min="1531" max="1531" width="12.125" style="23" customWidth="1"/>
    <col min="1532" max="1536" width="13.875" style="23"/>
    <col min="1537" max="1537" width="5.75" style="23" customWidth="1"/>
    <col min="1538" max="1538" width="9.75" style="23" bestFit="1" customWidth="1"/>
    <col min="1539" max="1546" width="7.625" style="23" customWidth="1"/>
    <col min="1547" max="1547" width="7.5" style="23" customWidth="1"/>
    <col min="1548" max="1549" width="7.625" style="23" customWidth="1"/>
    <col min="1550" max="1550" width="13.625" style="23" customWidth="1"/>
    <col min="1551" max="1551" width="9" style="23" customWidth="1"/>
    <col min="1552" max="1553" width="12.75" style="23" customWidth="1"/>
    <col min="1554" max="1554" width="11.875" style="23" customWidth="1"/>
    <col min="1555" max="1777" width="9" style="23" customWidth="1"/>
    <col min="1778" max="1778" width="3.875" style="23" customWidth="1"/>
    <col min="1779" max="1779" width="2.875" style="23" customWidth="1"/>
    <col min="1780" max="1780" width="8" style="23" bestFit="1" customWidth="1"/>
    <col min="1781" max="1781" width="6.125" style="23" customWidth="1"/>
    <col min="1782" max="1782" width="5.5" style="23" customWidth="1"/>
    <col min="1783" max="1783" width="6.125" style="23" customWidth="1"/>
    <col min="1784" max="1784" width="6.375" style="23" customWidth="1"/>
    <col min="1785" max="1785" width="8" style="23" bestFit="1" customWidth="1"/>
    <col min="1786" max="1786" width="14.5" style="23" bestFit="1" customWidth="1"/>
    <col min="1787" max="1787" width="12.125" style="23" customWidth="1"/>
    <col min="1788" max="1792" width="13.875" style="23"/>
    <col min="1793" max="1793" width="5.75" style="23" customWidth="1"/>
    <col min="1794" max="1794" width="9.75" style="23" bestFit="1" customWidth="1"/>
    <col min="1795" max="1802" width="7.625" style="23" customWidth="1"/>
    <col min="1803" max="1803" width="7.5" style="23" customWidth="1"/>
    <col min="1804" max="1805" width="7.625" style="23" customWidth="1"/>
    <col min="1806" max="1806" width="13.625" style="23" customWidth="1"/>
    <col min="1807" max="1807" width="9" style="23" customWidth="1"/>
    <col min="1808" max="1809" width="12.75" style="23" customWidth="1"/>
    <col min="1810" max="1810" width="11.875" style="23" customWidth="1"/>
    <col min="1811" max="2033" width="9" style="23" customWidth="1"/>
    <col min="2034" max="2034" width="3.875" style="23" customWidth="1"/>
    <col min="2035" max="2035" width="2.875" style="23" customWidth="1"/>
    <col min="2036" max="2036" width="8" style="23" bestFit="1" customWidth="1"/>
    <col min="2037" max="2037" width="6.125" style="23" customWidth="1"/>
    <col min="2038" max="2038" width="5.5" style="23" customWidth="1"/>
    <col min="2039" max="2039" width="6.125" style="23" customWidth="1"/>
    <col min="2040" max="2040" width="6.375" style="23" customWidth="1"/>
    <col min="2041" max="2041" width="8" style="23" bestFit="1" customWidth="1"/>
    <col min="2042" max="2042" width="14.5" style="23" bestFit="1" customWidth="1"/>
    <col min="2043" max="2043" width="12.125" style="23" customWidth="1"/>
    <col min="2044" max="2048" width="13.875" style="23"/>
    <col min="2049" max="2049" width="5.75" style="23" customWidth="1"/>
    <col min="2050" max="2050" width="9.75" style="23" bestFit="1" customWidth="1"/>
    <col min="2051" max="2058" width="7.625" style="23" customWidth="1"/>
    <col min="2059" max="2059" width="7.5" style="23" customWidth="1"/>
    <col min="2060" max="2061" width="7.625" style="23" customWidth="1"/>
    <col min="2062" max="2062" width="13.625" style="23" customWidth="1"/>
    <col min="2063" max="2063" width="9" style="23" customWidth="1"/>
    <col min="2064" max="2065" width="12.75" style="23" customWidth="1"/>
    <col min="2066" max="2066" width="11.875" style="23" customWidth="1"/>
    <col min="2067" max="2289" width="9" style="23" customWidth="1"/>
    <col min="2290" max="2290" width="3.875" style="23" customWidth="1"/>
    <col min="2291" max="2291" width="2.875" style="23" customWidth="1"/>
    <col min="2292" max="2292" width="8" style="23" bestFit="1" customWidth="1"/>
    <col min="2293" max="2293" width="6.125" style="23" customWidth="1"/>
    <col min="2294" max="2294" width="5.5" style="23" customWidth="1"/>
    <col min="2295" max="2295" width="6.125" style="23" customWidth="1"/>
    <col min="2296" max="2296" width="6.375" style="23" customWidth="1"/>
    <col min="2297" max="2297" width="8" style="23" bestFit="1" customWidth="1"/>
    <col min="2298" max="2298" width="14.5" style="23" bestFit="1" customWidth="1"/>
    <col min="2299" max="2299" width="12.125" style="23" customWidth="1"/>
    <col min="2300" max="2304" width="13.875" style="23"/>
    <col min="2305" max="2305" width="5.75" style="23" customWidth="1"/>
    <col min="2306" max="2306" width="9.75" style="23" bestFit="1" customWidth="1"/>
    <col min="2307" max="2314" width="7.625" style="23" customWidth="1"/>
    <col min="2315" max="2315" width="7.5" style="23" customWidth="1"/>
    <col min="2316" max="2317" width="7.625" style="23" customWidth="1"/>
    <col min="2318" max="2318" width="13.625" style="23" customWidth="1"/>
    <col min="2319" max="2319" width="9" style="23" customWidth="1"/>
    <col min="2320" max="2321" width="12.75" style="23" customWidth="1"/>
    <col min="2322" max="2322" width="11.875" style="23" customWidth="1"/>
    <col min="2323" max="2545" width="9" style="23" customWidth="1"/>
    <col min="2546" max="2546" width="3.875" style="23" customWidth="1"/>
    <col min="2547" max="2547" width="2.875" style="23" customWidth="1"/>
    <col min="2548" max="2548" width="8" style="23" bestFit="1" customWidth="1"/>
    <col min="2549" max="2549" width="6.125" style="23" customWidth="1"/>
    <col min="2550" max="2550" width="5.5" style="23" customWidth="1"/>
    <col min="2551" max="2551" width="6.125" style="23" customWidth="1"/>
    <col min="2552" max="2552" width="6.375" style="23" customWidth="1"/>
    <col min="2553" max="2553" width="8" style="23" bestFit="1" customWidth="1"/>
    <col min="2554" max="2554" width="14.5" style="23" bestFit="1" customWidth="1"/>
    <col min="2555" max="2555" width="12.125" style="23" customWidth="1"/>
    <col min="2556" max="2560" width="13.875" style="23"/>
    <col min="2561" max="2561" width="5.75" style="23" customWidth="1"/>
    <col min="2562" max="2562" width="9.75" style="23" bestFit="1" customWidth="1"/>
    <col min="2563" max="2570" width="7.625" style="23" customWidth="1"/>
    <col min="2571" max="2571" width="7.5" style="23" customWidth="1"/>
    <col min="2572" max="2573" width="7.625" style="23" customWidth="1"/>
    <col min="2574" max="2574" width="13.625" style="23" customWidth="1"/>
    <col min="2575" max="2575" width="9" style="23" customWidth="1"/>
    <col min="2576" max="2577" width="12.75" style="23" customWidth="1"/>
    <col min="2578" max="2578" width="11.875" style="23" customWidth="1"/>
    <col min="2579" max="2801" width="9" style="23" customWidth="1"/>
    <col min="2802" max="2802" width="3.875" style="23" customWidth="1"/>
    <col min="2803" max="2803" width="2.875" style="23" customWidth="1"/>
    <col min="2804" max="2804" width="8" style="23" bestFit="1" customWidth="1"/>
    <col min="2805" max="2805" width="6.125" style="23" customWidth="1"/>
    <col min="2806" max="2806" width="5.5" style="23" customWidth="1"/>
    <col min="2807" max="2807" width="6.125" style="23" customWidth="1"/>
    <col min="2808" max="2808" width="6.375" style="23" customWidth="1"/>
    <col min="2809" max="2809" width="8" style="23" bestFit="1" customWidth="1"/>
    <col min="2810" max="2810" width="14.5" style="23" bestFit="1" customWidth="1"/>
    <col min="2811" max="2811" width="12.125" style="23" customWidth="1"/>
    <col min="2812" max="2816" width="13.875" style="23"/>
    <col min="2817" max="2817" width="5.75" style="23" customWidth="1"/>
    <col min="2818" max="2818" width="9.75" style="23" bestFit="1" customWidth="1"/>
    <col min="2819" max="2826" width="7.625" style="23" customWidth="1"/>
    <col min="2827" max="2827" width="7.5" style="23" customWidth="1"/>
    <col min="2828" max="2829" width="7.625" style="23" customWidth="1"/>
    <col min="2830" max="2830" width="13.625" style="23" customWidth="1"/>
    <col min="2831" max="2831" width="9" style="23" customWidth="1"/>
    <col min="2832" max="2833" width="12.75" style="23" customWidth="1"/>
    <col min="2834" max="2834" width="11.875" style="23" customWidth="1"/>
    <col min="2835" max="3057" width="9" style="23" customWidth="1"/>
    <col min="3058" max="3058" width="3.875" style="23" customWidth="1"/>
    <col min="3059" max="3059" width="2.875" style="23" customWidth="1"/>
    <col min="3060" max="3060" width="8" style="23" bestFit="1" customWidth="1"/>
    <col min="3061" max="3061" width="6.125" style="23" customWidth="1"/>
    <col min="3062" max="3062" width="5.5" style="23" customWidth="1"/>
    <col min="3063" max="3063" width="6.125" style="23" customWidth="1"/>
    <col min="3064" max="3064" width="6.375" style="23" customWidth="1"/>
    <col min="3065" max="3065" width="8" style="23" bestFit="1" customWidth="1"/>
    <col min="3066" max="3066" width="14.5" style="23" bestFit="1" customWidth="1"/>
    <col min="3067" max="3067" width="12.125" style="23" customWidth="1"/>
    <col min="3068" max="3072" width="13.875" style="23"/>
    <col min="3073" max="3073" width="5.75" style="23" customWidth="1"/>
    <col min="3074" max="3074" width="9.75" style="23" bestFit="1" customWidth="1"/>
    <col min="3075" max="3082" width="7.625" style="23" customWidth="1"/>
    <col min="3083" max="3083" width="7.5" style="23" customWidth="1"/>
    <col min="3084" max="3085" width="7.625" style="23" customWidth="1"/>
    <col min="3086" max="3086" width="13.625" style="23" customWidth="1"/>
    <col min="3087" max="3087" width="9" style="23" customWidth="1"/>
    <col min="3088" max="3089" width="12.75" style="23" customWidth="1"/>
    <col min="3090" max="3090" width="11.875" style="23" customWidth="1"/>
    <col min="3091" max="3313" width="9" style="23" customWidth="1"/>
    <col min="3314" max="3314" width="3.875" style="23" customWidth="1"/>
    <col min="3315" max="3315" width="2.875" style="23" customWidth="1"/>
    <col min="3316" max="3316" width="8" style="23" bestFit="1" customWidth="1"/>
    <col min="3317" max="3317" width="6.125" style="23" customWidth="1"/>
    <col min="3318" max="3318" width="5.5" style="23" customWidth="1"/>
    <col min="3319" max="3319" width="6.125" style="23" customWidth="1"/>
    <col min="3320" max="3320" width="6.375" style="23" customWidth="1"/>
    <col min="3321" max="3321" width="8" style="23" bestFit="1" customWidth="1"/>
    <col min="3322" max="3322" width="14.5" style="23" bestFit="1" customWidth="1"/>
    <col min="3323" max="3323" width="12.125" style="23" customWidth="1"/>
    <col min="3324" max="3328" width="13.875" style="23"/>
    <col min="3329" max="3329" width="5.75" style="23" customWidth="1"/>
    <col min="3330" max="3330" width="9.75" style="23" bestFit="1" customWidth="1"/>
    <col min="3331" max="3338" width="7.625" style="23" customWidth="1"/>
    <col min="3339" max="3339" width="7.5" style="23" customWidth="1"/>
    <col min="3340" max="3341" width="7.625" style="23" customWidth="1"/>
    <col min="3342" max="3342" width="13.625" style="23" customWidth="1"/>
    <col min="3343" max="3343" width="9" style="23" customWidth="1"/>
    <col min="3344" max="3345" width="12.75" style="23" customWidth="1"/>
    <col min="3346" max="3346" width="11.875" style="23" customWidth="1"/>
    <col min="3347" max="3569" width="9" style="23" customWidth="1"/>
    <col min="3570" max="3570" width="3.875" style="23" customWidth="1"/>
    <col min="3571" max="3571" width="2.875" style="23" customWidth="1"/>
    <col min="3572" max="3572" width="8" style="23" bestFit="1" customWidth="1"/>
    <col min="3573" max="3573" width="6.125" style="23" customWidth="1"/>
    <col min="3574" max="3574" width="5.5" style="23" customWidth="1"/>
    <col min="3575" max="3575" width="6.125" style="23" customWidth="1"/>
    <col min="3576" max="3576" width="6.375" style="23" customWidth="1"/>
    <col min="3577" max="3577" width="8" style="23" bestFit="1" customWidth="1"/>
    <col min="3578" max="3578" width="14.5" style="23" bestFit="1" customWidth="1"/>
    <col min="3579" max="3579" width="12.125" style="23" customWidth="1"/>
    <col min="3580" max="3584" width="13.875" style="23"/>
    <col min="3585" max="3585" width="5.75" style="23" customWidth="1"/>
    <col min="3586" max="3586" width="9.75" style="23" bestFit="1" customWidth="1"/>
    <col min="3587" max="3594" width="7.625" style="23" customWidth="1"/>
    <col min="3595" max="3595" width="7.5" style="23" customWidth="1"/>
    <col min="3596" max="3597" width="7.625" style="23" customWidth="1"/>
    <col min="3598" max="3598" width="13.625" style="23" customWidth="1"/>
    <col min="3599" max="3599" width="9" style="23" customWidth="1"/>
    <col min="3600" max="3601" width="12.75" style="23" customWidth="1"/>
    <col min="3602" max="3602" width="11.875" style="23" customWidth="1"/>
    <col min="3603" max="3825" width="9" style="23" customWidth="1"/>
    <col min="3826" max="3826" width="3.875" style="23" customWidth="1"/>
    <col min="3827" max="3827" width="2.875" style="23" customWidth="1"/>
    <col min="3828" max="3828" width="8" style="23" bestFit="1" customWidth="1"/>
    <col min="3829" max="3829" width="6.125" style="23" customWidth="1"/>
    <col min="3830" max="3830" width="5.5" style="23" customWidth="1"/>
    <col min="3831" max="3831" width="6.125" style="23" customWidth="1"/>
    <col min="3832" max="3832" width="6.375" style="23" customWidth="1"/>
    <col min="3833" max="3833" width="8" style="23" bestFit="1" customWidth="1"/>
    <col min="3834" max="3834" width="14.5" style="23" bestFit="1" customWidth="1"/>
    <col min="3835" max="3835" width="12.125" style="23" customWidth="1"/>
    <col min="3836" max="3840" width="13.875" style="23"/>
    <col min="3841" max="3841" width="5.75" style="23" customWidth="1"/>
    <col min="3842" max="3842" width="9.75" style="23" bestFit="1" customWidth="1"/>
    <col min="3843" max="3850" width="7.625" style="23" customWidth="1"/>
    <col min="3851" max="3851" width="7.5" style="23" customWidth="1"/>
    <col min="3852" max="3853" width="7.625" style="23" customWidth="1"/>
    <col min="3854" max="3854" width="13.625" style="23" customWidth="1"/>
    <col min="3855" max="3855" width="9" style="23" customWidth="1"/>
    <col min="3856" max="3857" width="12.75" style="23" customWidth="1"/>
    <col min="3858" max="3858" width="11.875" style="23" customWidth="1"/>
    <col min="3859" max="4081" width="9" style="23" customWidth="1"/>
    <col min="4082" max="4082" width="3.875" style="23" customWidth="1"/>
    <col min="4083" max="4083" width="2.875" style="23" customWidth="1"/>
    <col min="4084" max="4084" width="8" style="23" bestFit="1" customWidth="1"/>
    <col min="4085" max="4085" width="6.125" style="23" customWidth="1"/>
    <col min="4086" max="4086" width="5.5" style="23" customWidth="1"/>
    <col min="4087" max="4087" width="6.125" style="23" customWidth="1"/>
    <col min="4088" max="4088" width="6.375" style="23" customWidth="1"/>
    <col min="4089" max="4089" width="8" style="23" bestFit="1" customWidth="1"/>
    <col min="4090" max="4090" width="14.5" style="23" bestFit="1" customWidth="1"/>
    <col min="4091" max="4091" width="12.125" style="23" customWidth="1"/>
    <col min="4092" max="4096" width="13.875" style="23"/>
    <col min="4097" max="4097" width="5.75" style="23" customWidth="1"/>
    <col min="4098" max="4098" width="9.75" style="23" bestFit="1" customWidth="1"/>
    <col min="4099" max="4106" width="7.625" style="23" customWidth="1"/>
    <col min="4107" max="4107" width="7.5" style="23" customWidth="1"/>
    <col min="4108" max="4109" width="7.625" style="23" customWidth="1"/>
    <col min="4110" max="4110" width="13.625" style="23" customWidth="1"/>
    <col min="4111" max="4111" width="9" style="23" customWidth="1"/>
    <col min="4112" max="4113" width="12.75" style="23" customWidth="1"/>
    <col min="4114" max="4114" width="11.875" style="23" customWidth="1"/>
    <col min="4115" max="4337" width="9" style="23" customWidth="1"/>
    <col min="4338" max="4338" width="3.875" style="23" customWidth="1"/>
    <col min="4339" max="4339" width="2.875" style="23" customWidth="1"/>
    <col min="4340" max="4340" width="8" style="23" bestFit="1" customWidth="1"/>
    <col min="4341" max="4341" width="6.125" style="23" customWidth="1"/>
    <col min="4342" max="4342" width="5.5" style="23" customWidth="1"/>
    <col min="4343" max="4343" width="6.125" style="23" customWidth="1"/>
    <col min="4344" max="4344" width="6.375" style="23" customWidth="1"/>
    <col min="4345" max="4345" width="8" style="23" bestFit="1" customWidth="1"/>
    <col min="4346" max="4346" width="14.5" style="23" bestFit="1" customWidth="1"/>
    <col min="4347" max="4347" width="12.125" style="23" customWidth="1"/>
    <col min="4348" max="4352" width="13.875" style="23"/>
    <col min="4353" max="4353" width="5.75" style="23" customWidth="1"/>
    <col min="4354" max="4354" width="9.75" style="23" bestFit="1" customWidth="1"/>
    <col min="4355" max="4362" width="7.625" style="23" customWidth="1"/>
    <col min="4363" max="4363" width="7.5" style="23" customWidth="1"/>
    <col min="4364" max="4365" width="7.625" style="23" customWidth="1"/>
    <col min="4366" max="4366" width="13.625" style="23" customWidth="1"/>
    <col min="4367" max="4367" width="9" style="23" customWidth="1"/>
    <col min="4368" max="4369" width="12.75" style="23" customWidth="1"/>
    <col min="4370" max="4370" width="11.875" style="23" customWidth="1"/>
    <col min="4371" max="4593" width="9" style="23" customWidth="1"/>
    <col min="4594" max="4594" width="3.875" style="23" customWidth="1"/>
    <col min="4595" max="4595" width="2.875" style="23" customWidth="1"/>
    <col min="4596" max="4596" width="8" style="23" bestFit="1" customWidth="1"/>
    <col min="4597" max="4597" width="6.125" style="23" customWidth="1"/>
    <col min="4598" max="4598" width="5.5" style="23" customWidth="1"/>
    <col min="4599" max="4599" width="6.125" style="23" customWidth="1"/>
    <col min="4600" max="4600" width="6.375" style="23" customWidth="1"/>
    <col min="4601" max="4601" width="8" style="23" bestFit="1" customWidth="1"/>
    <col min="4602" max="4602" width="14.5" style="23" bestFit="1" customWidth="1"/>
    <col min="4603" max="4603" width="12.125" style="23" customWidth="1"/>
    <col min="4604" max="4608" width="13.875" style="23"/>
    <col min="4609" max="4609" width="5.75" style="23" customWidth="1"/>
    <col min="4610" max="4610" width="9.75" style="23" bestFit="1" customWidth="1"/>
    <col min="4611" max="4618" width="7.625" style="23" customWidth="1"/>
    <col min="4619" max="4619" width="7.5" style="23" customWidth="1"/>
    <col min="4620" max="4621" width="7.625" style="23" customWidth="1"/>
    <col min="4622" max="4622" width="13.625" style="23" customWidth="1"/>
    <col min="4623" max="4623" width="9" style="23" customWidth="1"/>
    <col min="4624" max="4625" width="12.75" style="23" customWidth="1"/>
    <col min="4626" max="4626" width="11.875" style="23" customWidth="1"/>
    <col min="4627" max="4849" width="9" style="23" customWidth="1"/>
    <col min="4850" max="4850" width="3.875" style="23" customWidth="1"/>
    <col min="4851" max="4851" width="2.875" style="23" customWidth="1"/>
    <col min="4852" max="4852" width="8" style="23" bestFit="1" customWidth="1"/>
    <col min="4853" max="4853" width="6.125" style="23" customWidth="1"/>
    <col min="4854" max="4854" width="5.5" style="23" customWidth="1"/>
    <col min="4855" max="4855" width="6.125" style="23" customWidth="1"/>
    <col min="4856" max="4856" width="6.375" style="23" customWidth="1"/>
    <col min="4857" max="4857" width="8" style="23" bestFit="1" customWidth="1"/>
    <col min="4858" max="4858" width="14.5" style="23" bestFit="1" customWidth="1"/>
    <col min="4859" max="4859" width="12.125" style="23" customWidth="1"/>
    <col min="4860" max="4864" width="13.875" style="23"/>
    <col min="4865" max="4865" width="5.75" style="23" customWidth="1"/>
    <col min="4866" max="4866" width="9.75" style="23" bestFit="1" customWidth="1"/>
    <col min="4867" max="4874" width="7.625" style="23" customWidth="1"/>
    <col min="4875" max="4875" width="7.5" style="23" customWidth="1"/>
    <col min="4876" max="4877" width="7.625" style="23" customWidth="1"/>
    <col min="4878" max="4878" width="13.625" style="23" customWidth="1"/>
    <col min="4879" max="4879" width="9" style="23" customWidth="1"/>
    <col min="4880" max="4881" width="12.75" style="23" customWidth="1"/>
    <col min="4882" max="4882" width="11.875" style="23" customWidth="1"/>
    <col min="4883" max="5105" width="9" style="23" customWidth="1"/>
    <col min="5106" max="5106" width="3.875" style="23" customWidth="1"/>
    <col min="5107" max="5107" width="2.875" style="23" customWidth="1"/>
    <col min="5108" max="5108" width="8" style="23" bestFit="1" customWidth="1"/>
    <col min="5109" max="5109" width="6.125" style="23" customWidth="1"/>
    <col min="5110" max="5110" width="5.5" style="23" customWidth="1"/>
    <col min="5111" max="5111" width="6.125" style="23" customWidth="1"/>
    <col min="5112" max="5112" width="6.375" style="23" customWidth="1"/>
    <col min="5113" max="5113" width="8" style="23" bestFit="1" customWidth="1"/>
    <col min="5114" max="5114" width="14.5" style="23" bestFit="1" customWidth="1"/>
    <col min="5115" max="5115" width="12.125" style="23" customWidth="1"/>
    <col min="5116" max="5120" width="13.875" style="23"/>
    <col min="5121" max="5121" width="5.75" style="23" customWidth="1"/>
    <col min="5122" max="5122" width="9.75" style="23" bestFit="1" customWidth="1"/>
    <col min="5123" max="5130" width="7.625" style="23" customWidth="1"/>
    <col min="5131" max="5131" width="7.5" style="23" customWidth="1"/>
    <col min="5132" max="5133" width="7.625" style="23" customWidth="1"/>
    <col min="5134" max="5134" width="13.625" style="23" customWidth="1"/>
    <col min="5135" max="5135" width="9" style="23" customWidth="1"/>
    <col min="5136" max="5137" width="12.75" style="23" customWidth="1"/>
    <col min="5138" max="5138" width="11.875" style="23" customWidth="1"/>
    <col min="5139" max="5361" width="9" style="23" customWidth="1"/>
    <col min="5362" max="5362" width="3.875" style="23" customWidth="1"/>
    <col min="5363" max="5363" width="2.875" style="23" customWidth="1"/>
    <col min="5364" max="5364" width="8" style="23" bestFit="1" customWidth="1"/>
    <col min="5365" max="5365" width="6.125" style="23" customWidth="1"/>
    <col min="5366" max="5366" width="5.5" style="23" customWidth="1"/>
    <col min="5367" max="5367" width="6.125" style="23" customWidth="1"/>
    <col min="5368" max="5368" width="6.375" style="23" customWidth="1"/>
    <col min="5369" max="5369" width="8" style="23" bestFit="1" customWidth="1"/>
    <col min="5370" max="5370" width="14.5" style="23" bestFit="1" customWidth="1"/>
    <col min="5371" max="5371" width="12.125" style="23" customWidth="1"/>
    <col min="5372" max="5376" width="13.875" style="23"/>
    <col min="5377" max="5377" width="5.75" style="23" customWidth="1"/>
    <col min="5378" max="5378" width="9.75" style="23" bestFit="1" customWidth="1"/>
    <col min="5379" max="5386" width="7.625" style="23" customWidth="1"/>
    <col min="5387" max="5387" width="7.5" style="23" customWidth="1"/>
    <col min="5388" max="5389" width="7.625" style="23" customWidth="1"/>
    <col min="5390" max="5390" width="13.625" style="23" customWidth="1"/>
    <col min="5391" max="5391" width="9" style="23" customWidth="1"/>
    <col min="5392" max="5393" width="12.75" style="23" customWidth="1"/>
    <col min="5394" max="5394" width="11.875" style="23" customWidth="1"/>
    <col min="5395" max="5617" width="9" style="23" customWidth="1"/>
    <col min="5618" max="5618" width="3.875" style="23" customWidth="1"/>
    <col min="5619" max="5619" width="2.875" style="23" customWidth="1"/>
    <col min="5620" max="5620" width="8" style="23" bestFit="1" customWidth="1"/>
    <col min="5621" max="5621" width="6.125" style="23" customWidth="1"/>
    <col min="5622" max="5622" width="5.5" style="23" customWidth="1"/>
    <col min="5623" max="5623" width="6.125" style="23" customWidth="1"/>
    <col min="5624" max="5624" width="6.375" style="23" customWidth="1"/>
    <col min="5625" max="5625" width="8" style="23" bestFit="1" customWidth="1"/>
    <col min="5626" max="5626" width="14.5" style="23" bestFit="1" customWidth="1"/>
    <col min="5627" max="5627" width="12.125" style="23" customWidth="1"/>
    <col min="5628" max="5632" width="13.875" style="23"/>
    <col min="5633" max="5633" width="5.75" style="23" customWidth="1"/>
    <col min="5634" max="5634" width="9.75" style="23" bestFit="1" customWidth="1"/>
    <col min="5635" max="5642" width="7.625" style="23" customWidth="1"/>
    <col min="5643" max="5643" width="7.5" style="23" customWidth="1"/>
    <col min="5644" max="5645" width="7.625" style="23" customWidth="1"/>
    <col min="5646" max="5646" width="13.625" style="23" customWidth="1"/>
    <col min="5647" max="5647" width="9" style="23" customWidth="1"/>
    <col min="5648" max="5649" width="12.75" style="23" customWidth="1"/>
    <col min="5650" max="5650" width="11.875" style="23" customWidth="1"/>
    <col min="5651" max="5873" width="9" style="23" customWidth="1"/>
    <col min="5874" max="5874" width="3.875" style="23" customWidth="1"/>
    <col min="5875" max="5875" width="2.875" style="23" customWidth="1"/>
    <col min="5876" max="5876" width="8" style="23" bestFit="1" customWidth="1"/>
    <col min="5877" max="5877" width="6.125" style="23" customWidth="1"/>
    <col min="5878" max="5878" width="5.5" style="23" customWidth="1"/>
    <col min="5879" max="5879" width="6.125" style="23" customWidth="1"/>
    <col min="5880" max="5880" width="6.375" style="23" customWidth="1"/>
    <col min="5881" max="5881" width="8" style="23" bestFit="1" customWidth="1"/>
    <col min="5882" max="5882" width="14.5" style="23" bestFit="1" customWidth="1"/>
    <col min="5883" max="5883" width="12.125" style="23" customWidth="1"/>
    <col min="5884" max="5888" width="13.875" style="23"/>
    <col min="5889" max="5889" width="5.75" style="23" customWidth="1"/>
    <col min="5890" max="5890" width="9.75" style="23" bestFit="1" customWidth="1"/>
    <col min="5891" max="5898" width="7.625" style="23" customWidth="1"/>
    <col min="5899" max="5899" width="7.5" style="23" customWidth="1"/>
    <col min="5900" max="5901" width="7.625" style="23" customWidth="1"/>
    <col min="5902" max="5902" width="13.625" style="23" customWidth="1"/>
    <col min="5903" max="5903" width="9" style="23" customWidth="1"/>
    <col min="5904" max="5905" width="12.75" style="23" customWidth="1"/>
    <col min="5906" max="5906" width="11.875" style="23" customWidth="1"/>
    <col min="5907" max="6129" width="9" style="23" customWidth="1"/>
    <col min="6130" max="6130" width="3.875" style="23" customWidth="1"/>
    <col min="6131" max="6131" width="2.875" style="23" customWidth="1"/>
    <col min="6132" max="6132" width="8" style="23" bestFit="1" customWidth="1"/>
    <col min="6133" max="6133" width="6.125" style="23" customWidth="1"/>
    <col min="6134" max="6134" width="5.5" style="23" customWidth="1"/>
    <col min="6135" max="6135" width="6.125" style="23" customWidth="1"/>
    <col min="6136" max="6136" width="6.375" style="23" customWidth="1"/>
    <col min="6137" max="6137" width="8" style="23" bestFit="1" customWidth="1"/>
    <col min="6138" max="6138" width="14.5" style="23" bestFit="1" customWidth="1"/>
    <col min="6139" max="6139" width="12.125" style="23" customWidth="1"/>
    <col min="6140" max="6144" width="13.875" style="23"/>
    <col min="6145" max="6145" width="5.75" style="23" customWidth="1"/>
    <col min="6146" max="6146" width="9.75" style="23" bestFit="1" customWidth="1"/>
    <col min="6147" max="6154" width="7.625" style="23" customWidth="1"/>
    <col min="6155" max="6155" width="7.5" style="23" customWidth="1"/>
    <col min="6156" max="6157" width="7.625" style="23" customWidth="1"/>
    <col min="6158" max="6158" width="13.625" style="23" customWidth="1"/>
    <col min="6159" max="6159" width="9" style="23" customWidth="1"/>
    <col min="6160" max="6161" width="12.75" style="23" customWidth="1"/>
    <col min="6162" max="6162" width="11.875" style="23" customWidth="1"/>
    <col min="6163" max="6385" width="9" style="23" customWidth="1"/>
    <col min="6386" max="6386" width="3.875" style="23" customWidth="1"/>
    <col min="6387" max="6387" width="2.875" style="23" customWidth="1"/>
    <col min="6388" max="6388" width="8" style="23" bestFit="1" customWidth="1"/>
    <col min="6389" max="6389" width="6.125" style="23" customWidth="1"/>
    <col min="6390" max="6390" width="5.5" style="23" customWidth="1"/>
    <col min="6391" max="6391" width="6.125" style="23" customWidth="1"/>
    <col min="6392" max="6392" width="6.375" style="23" customWidth="1"/>
    <col min="6393" max="6393" width="8" style="23" bestFit="1" customWidth="1"/>
    <col min="6394" max="6394" width="14.5" style="23" bestFit="1" customWidth="1"/>
    <col min="6395" max="6395" width="12.125" style="23" customWidth="1"/>
    <col min="6396" max="6400" width="13.875" style="23"/>
    <col min="6401" max="6401" width="5.75" style="23" customWidth="1"/>
    <col min="6402" max="6402" width="9.75" style="23" bestFit="1" customWidth="1"/>
    <col min="6403" max="6410" width="7.625" style="23" customWidth="1"/>
    <col min="6411" max="6411" width="7.5" style="23" customWidth="1"/>
    <col min="6412" max="6413" width="7.625" style="23" customWidth="1"/>
    <col min="6414" max="6414" width="13.625" style="23" customWidth="1"/>
    <col min="6415" max="6415" width="9" style="23" customWidth="1"/>
    <col min="6416" max="6417" width="12.75" style="23" customWidth="1"/>
    <col min="6418" max="6418" width="11.875" style="23" customWidth="1"/>
    <col min="6419" max="6641" width="9" style="23" customWidth="1"/>
    <col min="6642" max="6642" width="3.875" style="23" customWidth="1"/>
    <col min="6643" max="6643" width="2.875" style="23" customWidth="1"/>
    <col min="6644" max="6644" width="8" style="23" bestFit="1" customWidth="1"/>
    <col min="6645" max="6645" width="6.125" style="23" customWidth="1"/>
    <col min="6646" max="6646" width="5.5" style="23" customWidth="1"/>
    <col min="6647" max="6647" width="6.125" style="23" customWidth="1"/>
    <col min="6648" max="6648" width="6.375" style="23" customWidth="1"/>
    <col min="6649" max="6649" width="8" style="23" bestFit="1" customWidth="1"/>
    <col min="6650" max="6650" width="14.5" style="23" bestFit="1" customWidth="1"/>
    <col min="6651" max="6651" width="12.125" style="23" customWidth="1"/>
    <col min="6652" max="6656" width="13.875" style="23"/>
    <col min="6657" max="6657" width="5.75" style="23" customWidth="1"/>
    <col min="6658" max="6658" width="9.75" style="23" bestFit="1" customWidth="1"/>
    <col min="6659" max="6666" width="7.625" style="23" customWidth="1"/>
    <col min="6667" max="6667" width="7.5" style="23" customWidth="1"/>
    <col min="6668" max="6669" width="7.625" style="23" customWidth="1"/>
    <col min="6670" max="6670" width="13.625" style="23" customWidth="1"/>
    <col min="6671" max="6671" width="9" style="23" customWidth="1"/>
    <col min="6672" max="6673" width="12.75" style="23" customWidth="1"/>
    <col min="6674" max="6674" width="11.875" style="23" customWidth="1"/>
    <col min="6675" max="6897" width="9" style="23" customWidth="1"/>
    <col min="6898" max="6898" width="3.875" style="23" customWidth="1"/>
    <col min="6899" max="6899" width="2.875" style="23" customWidth="1"/>
    <col min="6900" max="6900" width="8" style="23" bestFit="1" customWidth="1"/>
    <col min="6901" max="6901" width="6.125" style="23" customWidth="1"/>
    <col min="6902" max="6902" width="5.5" style="23" customWidth="1"/>
    <col min="6903" max="6903" width="6.125" style="23" customWidth="1"/>
    <col min="6904" max="6904" width="6.375" style="23" customWidth="1"/>
    <col min="6905" max="6905" width="8" style="23" bestFit="1" customWidth="1"/>
    <col min="6906" max="6906" width="14.5" style="23" bestFit="1" customWidth="1"/>
    <col min="6907" max="6907" width="12.125" style="23" customWidth="1"/>
    <col min="6908" max="6912" width="13.875" style="23"/>
    <col min="6913" max="6913" width="5.75" style="23" customWidth="1"/>
    <col min="6914" max="6914" width="9.75" style="23" bestFit="1" customWidth="1"/>
    <col min="6915" max="6922" width="7.625" style="23" customWidth="1"/>
    <col min="6923" max="6923" width="7.5" style="23" customWidth="1"/>
    <col min="6924" max="6925" width="7.625" style="23" customWidth="1"/>
    <col min="6926" max="6926" width="13.625" style="23" customWidth="1"/>
    <col min="6927" max="6927" width="9" style="23" customWidth="1"/>
    <col min="6928" max="6929" width="12.75" style="23" customWidth="1"/>
    <col min="6930" max="6930" width="11.875" style="23" customWidth="1"/>
    <col min="6931" max="7153" width="9" style="23" customWidth="1"/>
    <col min="7154" max="7154" width="3.875" style="23" customWidth="1"/>
    <col min="7155" max="7155" width="2.875" style="23" customWidth="1"/>
    <col min="7156" max="7156" width="8" style="23" bestFit="1" customWidth="1"/>
    <col min="7157" max="7157" width="6.125" style="23" customWidth="1"/>
    <col min="7158" max="7158" width="5.5" style="23" customWidth="1"/>
    <col min="7159" max="7159" width="6.125" style="23" customWidth="1"/>
    <col min="7160" max="7160" width="6.375" style="23" customWidth="1"/>
    <col min="7161" max="7161" width="8" style="23" bestFit="1" customWidth="1"/>
    <col min="7162" max="7162" width="14.5" style="23" bestFit="1" customWidth="1"/>
    <col min="7163" max="7163" width="12.125" style="23" customWidth="1"/>
    <col min="7164" max="7168" width="13.875" style="23"/>
    <col min="7169" max="7169" width="5.75" style="23" customWidth="1"/>
    <col min="7170" max="7170" width="9.75" style="23" bestFit="1" customWidth="1"/>
    <col min="7171" max="7178" width="7.625" style="23" customWidth="1"/>
    <col min="7179" max="7179" width="7.5" style="23" customWidth="1"/>
    <col min="7180" max="7181" width="7.625" style="23" customWidth="1"/>
    <col min="7182" max="7182" width="13.625" style="23" customWidth="1"/>
    <col min="7183" max="7183" width="9" style="23" customWidth="1"/>
    <col min="7184" max="7185" width="12.75" style="23" customWidth="1"/>
    <col min="7186" max="7186" width="11.875" style="23" customWidth="1"/>
    <col min="7187" max="7409" width="9" style="23" customWidth="1"/>
    <col min="7410" max="7410" width="3.875" style="23" customWidth="1"/>
    <col min="7411" max="7411" width="2.875" style="23" customWidth="1"/>
    <col min="7412" max="7412" width="8" style="23" bestFit="1" customWidth="1"/>
    <col min="7413" max="7413" width="6.125" style="23" customWidth="1"/>
    <col min="7414" max="7414" width="5.5" style="23" customWidth="1"/>
    <col min="7415" max="7415" width="6.125" style="23" customWidth="1"/>
    <col min="7416" max="7416" width="6.375" style="23" customWidth="1"/>
    <col min="7417" max="7417" width="8" style="23" bestFit="1" customWidth="1"/>
    <col min="7418" max="7418" width="14.5" style="23" bestFit="1" customWidth="1"/>
    <col min="7419" max="7419" width="12.125" style="23" customWidth="1"/>
    <col min="7420" max="7424" width="13.875" style="23"/>
    <col min="7425" max="7425" width="5.75" style="23" customWidth="1"/>
    <col min="7426" max="7426" width="9.75" style="23" bestFit="1" customWidth="1"/>
    <col min="7427" max="7434" width="7.625" style="23" customWidth="1"/>
    <col min="7435" max="7435" width="7.5" style="23" customWidth="1"/>
    <col min="7436" max="7437" width="7.625" style="23" customWidth="1"/>
    <col min="7438" max="7438" width="13.625" style="23" customWidth="1"/>
    <col min="7439" max="7439" width="9" style="23" customWidth="1"/>
    <col min="7440" max="7441" width="12.75" style="23" customWidth="1"/>
    <col min="7442" max="7442" width="11.875" style="23" customWidth="1"/>
    <col min="7443" max="7665" width="9" style="23" customWidth="1"/>
    <col min="7666" max="7666" width="3.875" style="23" customWidth="1"/>
    <col min="7667" max="7667" width="2.875" style="23" customWidth="1"/>
    <col min="7668" max="7668" width="8" style="23" bestFit="1" customWidth="1"/>
    <col min="7669" max="7669" width="6.125" style="23" customWidth="1"/>
    <col min="7670" max="7670" width="5.5" style="23" customWidth="1"/>
    <col min="7671" max="7671" width="6.125" style="23" customWidth="1"/>
    <col min="7672" max="7672" width="6.375" style="23" customWidth="1"/>
    <col min="7673" max="7673" width="8" style="23" bestFit="1" customWidth="1"/>
    <col min="7674" max="7674" width="14.5" style="23" bestFit="1" customWidth="1"/>
    <col min="7675" max="7675" width="12.125" style="23" customWidth="1"/>
    <col min="7676" max="7680" width="13.875" style="23"/>
    <col min="7681" max="7681" width="5.75" style="23" customWidth="1"/>
    <col min="7682" max="7682" width="9.75" style="23" bestFit="1" customWidth="1"/>
    <col min="7683" max="7690" width="7.625" style="23" customWidth="1"/>
    <col min="7691" max="7691" width="7.5" style="23" customWidth="1"/>
    <col min="7692" max="7693" width="7.625" style="23" customWidth="1"/>
    <col min="7694" max="7694" width="13.625" style="23" customWidth="1"/>
    <col min="7695" max="7695" width="9" style="23" customWidth="1"/>
    <col min="7696" max="7697" width="12.75" style="23" customWidth="1"/>
    <col min="7698" max="7698" width="11.875" style="23" customWidth="1"/>
    <col min="7699" max="7921" width="9" style="23" customWidth="1"/>
    <col min="7922" max="7922" width="3.875" style="23" customWidth="1"/>
    <col min="7923" max="7923" width="2.875" style="23" customWidth="1"/>
    <col min="7924" max="7924" width="8" style="23" bestFit="1" customWidth="1"/>
    <col min="7925" max="7925" width="6.125" style="23" customWidth="1"/>
    <col min="7926" max="7926" width="5.5" style="23" customWidth="1"/>
    <col min="7927" max="7927" width="6.125" style="23" customWidth="1"/>
    <col min="7928" max="7928" width="6.375" style="23" customWidth="1"/>
    <col min="7929" max="7929" width="8" style="23" bestFit="1" customWidth="1"/>
    <col min="7930" max="7930" width="14.5" style="23" bestFit="1" customWidth="1"/>
    <col min="7931" max="7931" width="12.125" style="23" customWidth="1"/>
    <col min="7932" max="7936" width="13.875" style="23"/>
    <col min="7937" max="7937" width="5.75" style="23" customWidth="1"/>
    <col min="7938" max="7938" width="9.75" style="23" bestFit="1" customWidth="1"/>
    <col min="7939" max="7946" width="7.625" style="23" customWidth="1"/>
    <col min="7947" max="7947" width="7.5" style="23" customWidth="1"/>
    <col min="7948" max="7949" width="7.625" style="23" customWidth="1"/>
    <col min="7950" max="7950" width="13.625" style="23" customWidth="1"/>
    <col min="7951" max="7951" width="9" style="23" customWidth="1"/>
    <col min="7952" max="7953" width="12.75" style="23" customWidth="1"/>
    <col min="7954" max="7954" width="11.875" style="23" customWidth="1"/>
    <col min="7955" max="8177" width="9" style="23" customWidth="1"/>
    <col min="8178" max="8178" width="3.875" style="23" customWidth="1"/>
    <col min="8179" max="8179" width="2.875" style="23" customWidth="1"/>
    <col min="8180" max="8180" width="8" style="23" bestFit="1" customWidth="1"/>
    <col min="8181" max="8181" width="6.125" style="23" customWidth="1"/>
    <col min="8182" max="8182" width="5.5" style="23" customWidth="1"/>
    <col min="8183" max="8183" width="6.125" style="23" customWidth="1"/>
    <col min="8184" max="8184" width="6.375" style="23" customWidth="1"/>
    <col min="8185" max="8185" width="8" style="23" bestFit="1" customWidth="1"/>
    <col min="8186" max="8186" width="14.5" style="23" bestFit="1" customWidth="1"/>
    <col min="8187" max="8187" width="12.125" style="23" customWidth="1"/>
    <col min="8188" max="8192" width="13.875" style="23"/>
    <col min="8193" max="8193" width="5.75" style="23" customWidth="1"/>
    <col min="8194" max="8194" width="9.75" style="23" bestFit="1" customWidth="1"/>
    <col min="8195" max="8202" width="7.625" style="23" customWidth="1"/>
    <col min="8203" max="8203" width="7.5" style="23" customWidth="1"/>
    <col min="8204" max="8205" width="7.625" style="23" customWidth="1"/>
    <col min="8206" max="8206" width="13.625" style="23" customWidth="1"/>
    <col min="8207" max="8207" width="9" style="23" customWidth="1"/>
    <col min="8208" max="8209" width="12.75" style="23" customWidth="1"/>
    <col min="8210" max="8210" width="11.875" style="23" customWidth="1"/>
    <col min="8211" max="8433" width="9" style="23" customWidth="1"/>
    <col min="8434" max="8434" width="3.875" style="23" customWidth="1"/>
    <col min="8435" max="8435" width="2.875" style="23" customWidth="1"/>
    <col min="8436" max="8436" width="8" style="23" bestFit="1" customWidth="1"/>
    <col min="8437" max="8437" width="6.125" style="23" customWidth="1"/>
    <col min="8438" max="8438" width="5.5" style="23" customWidth="1"/>
    <col min="8439" max="8439" width="6.125" style="23" customWidth="1"/>
    <col min="8440" max="8440" width="6.375" style="23" customWidth="1"/>
    <col min="8441" max="8441" width="8" style="23" bestFit="1" customWidth="1"/>
    <col min="8442" max="8442" width="14.5" style="23" bestFit="1" customWidth="1"/>
    <col min="8443" max="8443" width="12.125" style="23" customWidth="1"/>
    <col min="8444" max="8448" width="13.875" style="23"/>
    <col min="8449" max="8449" width="5.75" style="23" customWidth="1"/>
    <col min="8450" max="8450" width="9.75" style="23" bestFit="1" customWidth="1"/>
    <col min="8451" max="8458" width="7.625" style="23" customWidth="1"/>
    <col min="8459" max="8459" width="7.5" style="23" customWidth="1"/>
    <col min="8460" max="8461" width="7.625" style="23" customWidth="1"/>
    <col min="8462" max="8462" width="13.625" style="23" customWidth="1"/>
    <col min="8463" max="8463" width="9" style="23" customWidth="1"/>
    <col min="8464" max="8465" width="12.75" style="23" customWidth="1"/>
    <col min="8466" max="8466" width="11.875" style="23" customWidth="1"/>
    <col min="8467" max="8689" width="9" style="23" customWidth="1"/>
    <col min="8690" max="8690" width="3.875" style="23" customWidth="1"/>
    <col min="8691" max="8691" width="2.875" style="23" customWidth="1"/>
    <col min="8692" max="8692" width="8" style="23" bestFit="1" customWidth="1"/>
    <col min="8693" max="8693" width="6.125" style="23" customWidth="1"/>
    <col min="8694" max="8694" width="5.5" style="23" customWidth="1"/>
    <col min="8695" max="8695" width="6.125" style="23" customWidth="1"/>
    <col min="8696" max="8696" width="6.375" style="23" customWidth="1"/>
    <col min="8697" max="8697" width="8" style="23" bestFit="1" customWidth="1"/>
    <col min="8698" max="8698" width="14.5" style="23" bestFit="1" customWidth="1"/>
    <col min="8699" max="8699" width="12.125" style="23" customWidth="1"/>
    <col min="8700" max="8704" width="13.875" style="23"/>
    <col min="8705" max="8705" width="5.75" style="23" customWidth="1"/>
    <col min="8706" max="8706" width="9.75" style="23" bestFit="1" customWidth="1"/>
    <col min="8707" max="8714" width="7.625" style="23" customWidth="1"/>
    <col min="8715" max="8715" width="7.5" style="23" customWidth="1"/>
    <col min="8716" max="8717" width="7.625" style="23" customWidth="1"/>
    <col min="8718" max="8718" width="13.625" style="23" customWidth="1"/>
    <col min="8719" max="8719" width="9" style="23" customWidth="1"/>
    <col min="8720" max="8721" width="12.75" style="23" customWidth="1"/>
    <col min="8722" max="8722" width="11.875" style="23" customWidth="1"/>
    <col min="8723" max="8945" width="9" style="23" customWidth="1"/>
    <col min="8946" max="8946" width="3.875" style="23" customWidth="1"/>
    <col min="8947" max="8947" width="2.875" style="23" customWidth="1"/>
    <col min="8948" max="8948" width="8" style="23" bestFit="1" customWidth="1"/>
    <col min="8949" max="8949" width="6.125" style="23" customWidth="1"/>
    <col min="8950" max="8950" width="5.5" style="23" customWidth="1"/>
    <col min="8951" max="8951" width="6.125" style="23" customWidth="1"/>
    <col min="8952" max="8952" width="6.375" style="23" customWidth="1"/>
    <col min="8953" max="8953" width="8" style="23" bestFit="1" customWidth="1"/>
    <col min="8954" max="8954" width="14.5" style="23" bestFit="1" customWidth="1"/>
    <col min="8955" max="8955" width="12.125" style="23" customWidth="1"/>
    <col min="8956" max="8960" width="13.875" style="23"/>
    <col min="8961" max="8961" width="5.75" style="23" customWidth="1"/>
    <col min="8962" max="8962" width="9.75" style="23" bestFit="1" customWidth="1"/>
    <col min="8963" max="8970" width="7.625" style="23" customWidth="1"/>
    <col min="8971" max="8971" width="7.5" style="23" customWidth="1"/>
    <col min="8972" max="8973" width="7.625" style="23" customWidth="1"/>
    <col min="8974" max="8974" width="13.625" style="23" customWidth="1"/>
    <col min="8975" max="8975" width="9" style="23" customWidth="1"/>
    <col min="8976" max="8977" width="12.75" style="23" customWidth="1"/>
    <col min="8978" max="8978" width="11.875" style="23" customWidth="1"/>
    <col min="8979" max="9201" width="9" style="23" customWidth="1"/>
    <col min="9202" max="9202" width="3.875" style="23" customWidth="1"/>
    <col min="9203" max="9203" width="2.875" style="23" customWidth="1"/>
    <col min="9204" max="9204" width="8" style="23" bestFit="1" customWidth="1"/>
    <col min="9205" max="9205" width="6.125" style="23" customWidth="1"/>
    <col min="9206" max="9206" width="5.5" style="23" customWidth="1"/>
    <col min="9207" max="9207" width="6.125" style="23" customWidth="1"/>
    <col min="9208" max="9208" width="6.375" style="23" customWidth="1"/>
    <col min="9209" max="9209" width="8" style="23" bestFit="1" customWidth="1"/>
    <col min="9210" max="9210" width="14.5" style="23" bestFit="1" customWidth="1"/>
    <col min="9211" max="9211" width="12.125" style="23" customWidth="1"/>
    <col min="9212" max="9216" width="13.875" style="23"/>
    <col min="9217" max="9217" width="5.75" style="23" customWidth="1"/>
    <col min="9218" max="9218" width="9.75" style="23" bestFit="1" customWidth="1"/>
    <col min="9219" max="9226" width="7.625" style="23" customWidth="1"/>
    <col min="9227" max="9227" width="7.5" style="23" customWidth="1"/>
    <col min="9228" max="9229" width="7.625" style="23" customWidth="1"/>
    <col min="9230" max="9230" width="13.625" style="23" customWidth="1"/>
    <col min="9231" max="9231" width="9" style="23" customWidth="1"/>
    <col min="9232" max="9233" width="12.75" style="23" customWidth="1"/>
    <col min="9234" max="9234" width="11.875" style="23" customWidth="1"/>
    <col min="9235" max="9457" width="9" style="23" customWidth="1"/>
    <col min="9458" max="9458" width="3.875" style="23" customWidth="1"/>
    <col min="9459" max="9459" width="2.875" style="23" customWidth="1"/>
    <col min="9460" max="9460" width="8" style="23" bestFit="1" customWidth="1"/>
    <col min="9461" max="9461" width="6.125" style="23" customWidth="1"/>
    <col min="9462" max="9462" width="5.5" style="23" customWidth="1"/>
    <col min="9463" max="9463" width="6.125" style="23" customWidth="1"/>
    <col min="9464" max="9464" width="6.375" style="23" customWidth="1"/>
    <col min="9465" max="9465" width="8" style="23" bestFit="1" customWidth="1"/>
    <col min="9466" max="9466" width="14.5" style="23" bestFit="1" customWidth="1"/>
    <col min="9467" max="9467" width="12.125" style="23" customWidth="1"/>
    <col min="9468" max="9472" width="13.875" style="23"/>
    <col min="9473" max="9473" width="5.75" style="23" customWidth="1"/>
    <col min="9474" max="9474" width="9.75" style="23" bestFit="1" customWidth="1"/>
    <col min="9475" max="9482" width="7.625" style="23" customWidth="1"/>
    <col min="9483" max="9483" width="7.5" style="23" customWidth="1"/>
    <col min="9484" max="9485" width="7.625" style="23" customWidth="1"/>
    <col min="9486" max="9486" width="13.625" style="23" customWidth="1"/>
    <col min="9487" max="9487" width="9" style="23" customWidth="1"/>
    <col min="9488" max="9489" width="12.75" style="23" customWidth="1"/>
    <col min="9490" max="9490" width="11.875" style="23" customWidth="1"/>
    <col min="9491" max="9713" width="9" style="23" customWidth="1"/>
    <col min="9714" max="9714" width="3.875" style="23" customWidth="1"/>
    <col min="9715" max="9715" width="2.875" style="23" customWidth="1"/>
    <col min="9716" max="9716" width="8" style="23" bestFit="1" customWidth="1"/>
    <col min="9717" max="9717" width="6.125" style="23" customWidth="1"/>
    <col min="9718" max="9718" width="5.5" style="23" customWidth="1"/>
    <col min="9719" max="9719" width="6.125" style="23" customWidth="1"/>
    <col min="9720" max="9720" width="6.375" style="23" customWidth="1"/>
    <col min="9721" max="9721" width="8" style="23" bestFit="1" customWidth="1"/>
    <col min="9722" max="9722" width="14.5" style="23" bestFit="1" customWidth="1"/>
    <col min="9723" max="9723" width="12.125" style="23" customWidth="1"/>
    <col min="9724" max="9728" width="13.875" style="23"/>
    <col min="9729" max="9729" width="5.75" style="23" customWidth="1"/>
    <col min="9730" max="9730" width="9.75" style="23" bestFit="1" customWidth="1"/>
    <col min="9731" max="9738" width="7.625" style="23" customWidth="1"/>
    <col min="9739" max="9739" width="7.5" style="23" customWidth="1"/>
    <col min="9740" max="9741" width="7.625" style="23" customWidth="1"/>
    <col min="9742" max="9742" width="13.625" style="23" customWidth="1"/>
    <col min="9743" max="9743" width="9" style="23" customWidth="1"/>
    <col min="9744" max="9745" width="12.75" style="23" customWidth="1"/>
    <col min="9746" max="9746" width="11.875" style="23" customWidth="1"/>
    <col min="9747" max="9969" width="9" style="23" customWidth="1"/>
    <col min="9970" max="9970" width="3.875" style="23" customWidth="1"/>
    <col min="9971" max="9971" width="2.875" style="23" customWidth="1"/>
    <col min="9972" max="9972" width="8" style="23" bestFit="1" customWidth="1"/>
    <col min="9973" max="9973" width="6.125" style="23" customWidth="1"/>
    <col min="9974" max="9974" width="5.5" style="23" customWidth="1"/>
    <col min="9975" max="9975" width="6.125" style="23" customWidth="1"/>
    <col min="9976" max="9976" width="6.375" style="23" customWidth="1"/>
    <col min="9977" max="9977" width="8" style="23" bestFit="1" customWidth="1"/>
    <col min="9978" max="9978" width="14.5" style="23" bestFit="1" customWidth="1"/>
    <col min="9979" max="9979" width="12.125" style="23" customWidth="1"/>
    <col min="9980" max="9984" width="13.875" style="23"/>
    <col min="9985" max="9985" width="5.75" style="23" customWidth="1"/>
    <col min="9986" max="9986" width="9.75" style="23" bestFit="1" customWidth="1"/>
    <col min="9987" max="9994" width="7.625" style="23" customWidth="1"/>
    <col min="9995" max="9995" width="7.5" style="23" customWidth="1"/>
    <col min="9996" max="9997" width="7.625" style="23" customWidth="1"/>
    <col min="9998" max="9998" width="13.625" style="23" customWidth="1"/>
    <col min="9999" max="9999" width="9" style="23" customWidth="1"/>
    <col min="10000" max="10001" width="12.75" style="23" customWidth="1"/>
    <col min="10002" max="10002" width="11.875" style="23" customWidth="1"/>
    <col min="10003" max="10225" width="9" style="23" customWidth="1"/>
    <col min="10226" max="10226" width="3.875" style="23" customWidth="1"/>
    <col min="10227" max="10227" width="2.875" style="23" customWidth="1"/>
    <col min="10228" max="10228" width="8" style="23" bestFit="1" customWidth="1"/>
    <col min="10229" max="10229" width="6.125" style="23" customWidth="1"/>
    <col min="10230" max="10230" width="5.5" style="23" customWidth="1"/>
    <col min="10231" max="10231" width="6.125" style="23" customWidth="1"/>
    <col min="10232" max="10232" width="6.375" style="23" customWidth="1"/>
    <col min="10233" max="10233" width="8" style="23" bestFit="1" customWidth="1"/>
    <col min="10234" max="10234" width="14.5" style="23" bestFit="1" customWidth="1"/>
    <col min="10235" max="10235" width="12.125" style="23" customWidth="1"/>
    <col min="10236" max="10240" width="13.875" style="23"/>
    <col min="10241" max="10241" width="5.75" style="23" customWidth="1"/>
    <col min="10242" max="10242" width="9.75" style="23" bestFit="1" customWidth="1"/>
    <col min="10243" max="10250" width="7.625" style="23" customWidth="1"/>
    <col min="10251" max="10251" width="7.5" style="23" customWidth="1"/>
    <col min="10252" max="10253" width="7.625" style="23" customWidth="1"/>
    <col min="10254" max="10254" width="13.625" style="23" customWidth="1"/>
    <col min="10255" max="10255" width="9" style="23" customWidth="1"/>
    <col min="10256" max="10257" width="12.75" style="23" customWidth="1"/>
    <col min="10258" max="10258" width="11.875" style="23" customWidth="1"/>
    <col min="10259" max="10481" width="9" style="23" customWidth="1"/>
    <col min="10482" max="10482" width="3.875" style="23" customWidth="1"/>
    <col min="10483" max="10483" width="2.875" style="23" customWidth="1"/>
    <col min="10484" max="10484" width="8" style="23" bestFit="1" customWidth="1"/>
    <col min="10485" max="10485" width="6.125" style="23" customWidth="1"/>
    <col min="10486" max="10486" width="5.5" style="23" customWidth="1"/>
    <col min="10487" max="10487" width="6.125" style="23" customWidth="1"/>
    <col min="10488" max="10488" width="6.375" style="23" customWidth="1"/>
    <col min="10489" max="10489" width="8" style="23" bestFit="1" customWidth="1"/>
    <col min="10490" max="10490" width="14.5" style="23" bestFit="1" customWidth="1"/>
    <col min="10491" max="10491" width="12.125" style="23" customWidth="1"/>
    <col min="10492" max="10496" width="13.875" style="23"/>
    <col min="10497" max="10497" width="5.75" style="23" customWidth="1"/>
    <col min="10498" max="10498" width="9.75" style="23" bestFit="1" customWidth="1"/>
    <col min="10499" max="10506" width="7.625" style="23" customWidth="1"/>
    <col min="10507" max="10507" width="7.5" style="23" customWidth="1"/>
    <col min="10508" max="10509" width="7.625" style="23" customWidth="1"/>
    <col min="10510" max="10510" width="13.625" style="23" customWidth="1"/>
    <col min="10511" max="10511" width="9" style="23" customWidth="1"/>
    <col min="10512" max="10513" width="12.75" style="23" customWidth="1"/>
    <col min="10514" max="10514" width="11.875" style="23" customWidth="1"/>
    <col min="10515" max="10737" width="9" style="23" customWidth="1"/>
    <col min="10738" max="10738" width="3.875" style="23" customWidth="1"/>
    <col min="10739" max="10739" width="2.875" style="23" customWidth="1"/>
    <col min="10740" max="10740" width="8" style="23" bestFit="1" customWidth="1"/>
    <col min="10741" max="10741" width="6.125" style="23" customWidth="1"/>
    <col min="10742" max="10742" width="5.5" style="23" customWidth="1"/>
    <col min="10743" max="10743" width="6.125" style="23" customWidth="1"/>
    <col min="10744" max="10744" width="6.375" style="23" customWidth="1"/>
    <col min="10745" max="10745" width="8" style="23" bestFit="1" customWidth="1"/>
    <col min="10746" max="10746" width="14.5" style="23" bestFit="1" customWidth="1"/>
    <col min="10747" max="10747" width="12.125" style="23" customWidth="1"/>
    <col min="10748" max="10752" width="13.875" style="23"/>
    <col min="10753" max="10753" width="5.75" style="23" customWidth="1"/>
    <col min="10754" max="10754" width="9.75" style="23" bestFit="1" customWidth="1"/>
    <col min="10755" max="10762" width="7.625" style="23" customWidth="1"/>
    <col min="10763" max="10763" width="7.5" style="23" customWidth="1"/>
    <col min="10764" max="10765" width="7.625" style="23" customWidth="1"/>
    <col min="10766" max="10766" width="13.625" style="23" customWidth="1"/>
    <col min="10767" max="10767" width="9" style="23" customWidth="1"/>
    <col min="10768" max="10769" width="12.75" style="23" customWidth="1"/>
    <col min="10770" max="10770" width="11.875" style="23" customWidth="1"/>
    <col min="10771" max="10993" width="9" style="23" customWidth="1"/>
    <col min="10994" max="10994" width="3.875" style="23" customWidth="1"/>
    <col min="10995" max="10995" width="2.875" style="23" customWidth="1"/>
    <col min="10996" max="10996" width="8" style="23" bestFit="1" customWidth="1"/>
    <col min="10997" max="10997" width="6.125" style="23" customWidth="1"/>
    <col min="10998" max="10998" width="5.5" style="23" customWidth="1"/>
    <col min="10999" max="10999" width="6.125" style="23" customWidth="1"/>
    <col min="11000" max="11000" width="6.375" style="23" customWidth="1"/>
    <col min="11001" max="11001" width="8" style="23" bestFit="1" customWidth="1"/>
    <col min="11002" max="11002" width="14.5" style="23" bestFit="1" customWidth="1"/>
    <col min="11003" max="11003" width="12.125" style="23" customWidth="1"/>
    <col min="11004" max="11008" width="13.875" style="23"/>
    <col min="11009" max="11009" width="5.75" style="23" customWidth="1"/>
    <col min="11010" max="11010" width="9.75" style="23" bestFit="1" customWidth="1"/>
    <col min="11011" max="11018" width="7.625" style="23" customWidth="1"/>
    <col min="11019" max="11019" width="7.5" style="23" customWidth="1"/>
    <col min="11020" max="11021" width="7.625" style="23" customWidth="1"/>
    <col min="11022" max="11022" width="13.625" style="23" customWidth="1"/>
    <col min="11023" max="11023" width="9" style="23" customWidth="1"/>
    <col min="11024" max="11025" width="12.75" style="23" customWidth="1"/>
    <col min="11026" max="11026" width="11.875" style="23" customWidth="1"/>
    <col min="11027" max="11249" width="9" style="23" customWidth="1"/>
    <col min="11250" max="11250" width="3.875" style="23" customWidth="1"/>
    <col min="11251" max="11251" width="2.875" style="23" customWidth="1"/>
    <col min="11252" max="11252" width="8" style="23" bestFit="1" customWidth="1"/>
    <col min="11253" max="11253" width="6.125" style="23" customWidth="1"/>
    <col min="11254" max="11254" width="5.5" style="23" customWidth="1"/>
    <col min="11255" max="11255" width="6.125" style="23" customWidth="1"/>
    <col min="11256" max="11256" width="6.375" style="23" customWidth="1"/>
    <col min="11257" max="11257" width="8" style="23" bestFit="1" customWidth="1"/>
    <col min="11258" max="11258" width="14.5" style="23" bestFit="1" customWidth="1"/>
    <col min="11259" max="11259" width="12.125" style="23" customWidth="1"/>
    <col min="11260" max="11264" width="13.875" style="23"/>
    <col min="11265" max="11265" width="5.75" style="23" customWidth="1"/>
    <col min="11266" max="11266" width="9.75" style="23" bestFit="1" customWidth="1"/>
    <col min="11267" max="11274" width="7.625" style="23" customWidth="1"/>
    <col min="11275" max="11275" width="7.5" style="23" customWidth="1"/>
    <col min="11276" max="11277" width="7.625" style="23" customWidth="1"/>
    <col min="11278" max="11278" width="13.625" style="23" customWidth="1"/>
    <col min="11279" max="11279" width="9" style="23" customWidth="1"/>
    <col min="11280" max="11281" width="12.75" style="23" customWidth="1"/>
    <col min="11282" max="11282" width="11.875" style="23" customWidth="1"/>
    <col min="11283" max="11505" width="9" style="23" customWidth="1"/>
    <col min="11506" max="11506" width="3.875" style="23" customWidth="1"/>
    <col min="11507" max="11507" width="2.875" style="23" customWidth="1"/>
    <col min="11508" max="11508" width="8" style="23" bestFit="1" customWidth="1"/>
    <col min="11509" max="11509" width="6.125" style="23" customWidth="1"/>
    <col min="11510" max="11510" width="5.5" style="23" customWidth="1"/>
    <col min="11511" max="11511" width="6.125" style="23" customWidth="1"/>
    <col min="11512" max="11512" width="6.375" style="23" customWidth="1"/>
    <col min="11513" max="11513" width="8" style="23" bestFit="1" customWidth="1"/>
    <col min="11514" max="11514" width="14.5" style="23" bestFit="1" customWidth="1"/>
    <col min="11515" max="11515" width="12.125" style="23" customWidth="1"/>
    <col min="11516" max="11520" width="13.875" style="23"/>
    <col min="11521" max="11521" width="5.75" style="23" customWidth="1"/>
    <col min="11522" max="11522" width="9.75" style="23" bestFit="1" customWidth="1"/>
    <col min="11523" max="11530" width="7.625" style="23" customWidth="1"/>
    <col min="11531" max="11531" width="7.5" style="23" customWidth="1"/>
    <col min="11532" max="11533" width="7.625" style="23" customWidth="1"/>
    <col min="11534" max="11534" width="13.625" style="23" customWidth="1"/>
    <col min="11535" max="11535" width="9" style="23" customWidth="1"/>
    <col min="11536" max="11537" width="12.75" style="23" customWidth="1"/>
    <col min="11538" max="11538" width="11.875" style="23" customWidth="1"/>
    <col min="11539" max="11761" width="9" style="23" customWidth="1"/>
    <col min="11762" max="11762" width="3.875" style="23" customWidth="1"/>
    <col min="11763" max="11763" width="2.875" style="23" customWidth="1"/>
    <col min="11764" max="11764" width="8" style="23" bestFit="1" customWidth="1"/>
    <col min="11765" max="11765" width="6.125" style="23" customWidth="1"/>
    <col min="11766" max="11766" width="5.5" style="23" customWidth="1"/>
    <col min="11767" max="11767" width="6.125" style="23" customWidth="1"/>
    <col min="11768" max="11768" width="6.375" style="23" customWidth="1"/>
    <col min="11769" max="11769" width="8" style="23" bestFit="1" customWidth="1"/>
    <col min="11770" max="11770" width="14.5" style="23" bestFit="1" customWidth="1"/>
    <col min="11771" max="11771" width="12.125" style="23" customWidth="1"/>
    <col min="11772" max="11776" width="13.875" style="23"/>
    <col min="11777" max="11777" width="5.75" style="23" customWidth="1"/>
    <col min="11778" max="11778" width="9.75" style="23" bestFit="1" customWidth="1"/>
    <col min="11779" max="11786" width="7.625" style="23" customWidth="1"/>
    <col min="11787" max="11787" width="7.5" style="23" customWidth="1"/>
    <col min="11788" max="11789" width="7.625" style="23" customWidth="1"/>
    <col min="11790" max="11790" width="13.625" style="23" customWidth="1"/>
    <col min="11791" max="11791" width="9" style="23" customWidth="1"/>
    <col min="11792" max="11793" width="12.75" style="23" customWidth="1"/>
    <col min="11794" max="11794" width="11.875" style="23" customWidth="1"/>
    <col min="11795" max="12017" width="9" style="23" customWidth="1"/>
    <col min="12018" max="12018" width="3.875" style="23" customWidth="1"/>
    <col min="12019" max="12019" width="2.875" style="23" customWidth="1"/>
    <col min="12020" max="12020" width="8" style="23" bestFit="1" customWidth="1"/>
    <col min="12021" max="12021" width="6.125" style="23" customWidth="1"/>
    <col min="12022" max="12022" width="5.5" style="23" customWidth="1"/>
    <col min="12023" max="12023" width="6.125" style="23" customWidth="1"/>
    <col min="12024" max="12024" width="6.375" style="23" customWidth="1"/>
    <col min="12025" max="12025" width="8" style="23" bestFit="1" customWidth="1"/>
    <col min="12026" max="12026" width="14.5" style="23" bestFit="1" customWidth="1"/>
    <col min="12027" max="12027" width="12.125" style="23" customWidth="1"/>
    <col min="12028" max="12032" width="13.875" style="23"/>
    <col min="12033" max="12033" width="5.75" style="23" customWidth="1"/>
    <col min="12034" max="12034" width="9.75" style="23" bestFit="1" customWidth="1"/>
    <col min="12035" max="12042" width="7.625" style="23" customWidth="1"/>
    <col min="12043" max="12043" width="7.5" style="23" customWidth="1"/>
    <col min="12044" max="12045" width="7.625" style="23" customWidth="1"/>
    <col min="12046" max="12046" width="13.625" style="23" customWidth="1"/>
    <col min="12047" max="12047" width="9" style="23" customWidth="1"/>
    <col min="12048" max="12049" width="12.75" style="23" customWidth="1"/>
    <col min="12050" max="12050" width="11.875" style="23" customWidth="1"/>
    <col min="12051" max="12273" width="9" style="23" customWidth="1"/>
    <col min="12274" max="12274" width="3.875" style="23" customWidth="1"/>
    <col min="12275" max="12275" width="2.875" style="23" customWidth="1"/>
    <col min="12276" max="12276" width="8" style="23" bestFit="1" customWidth="1"/>
    <col min="12277" max="12277" width="6.125" style="23" customWidth="1"/>
    <col min="12278" max="12278" width="5.5" style="23" customWidth="1"/>
    <col min="12279" max="12279" width="6.125" style="23" customWidth="1"/>
    <col min="12280" max="12280" width="6.375" style="23" customWidth="1"/>
    <col min="12281" max="12281" width="8" style="23" bestFit="1" customWidth="1"/>
    <col min="12282" max="12282" width="14.5" style="23" bestFit="1" customWidth="1"/>
    <col min="12283" max="12283" width="12.125" style="23" customWidth="1"/>
    <col min="12284" max="12288" width="13.875" style="23"/>
    <col min="12289" max="12289" width="5.75" style="23" customWidth="1"/>
    <col min="12290" max="12290" width="9.75" style="23" bestFit="1" customWidth="1"/>
    <col min="12291" max="12298" width="7.625" style="23" customWidth="1"/>
    <col min="12299" max="12299" width="7.5" style="23" customWidth="1"/>
    <col min="12300" max="12301" width="7.625" style="23" customWidth="1"/>
    <col min="12302" max="12302" width="13.625" style="23" customWidth="1"/>
    <col min="12303" max="12303" width="9" style="23" customWidth="1"/>
    <col min="12304" max="12305" width="12.75" style="23" customWidth="1"/>
    <col min="12306" max="12306" width="11.875" style="23" customWidth="1"/>
    <col min="12307" max="12529" width="9" style="23" customWidth="1"/>
    <col min="12530" max="12530" width="3.875" style="23" customWidth="1"/>
    <col min="12531" max="12531" width="2.875" style="23" customWidth="1"/>
    <col min="12532" max="12532" width="8" style="23" bestFit="1" customWidth="1"/>
    <col min="12533" max="12533" width="6.125" style="23" customWidth="1"/>
    <col min="12534" max="12534" width="5.5" style="23" customWidth="1"/>
    <col min="12535" max="12535" width="6.125" style="23" customWidth="1"/>
    <col min="12536" max="12536" width="6.375" style="23" customWidth="1"/>
    <col min="12537" max="12537" width="8" style="23" bestFit="1" customWidth="1"/>
    <col min="12538" max="12538" width="14.5" style="23" bestFit="1" customWidth="1"/>
    <col min="12539" max="12539" width="12.125" style="23" customWidth="1"/>
    <col min="12540" max="12544" width="13.875" style="23"/>
    <col min="12545" max="12545" width="5.75" style="23" customWidth="1"/>
    <col min="12546" max="12546" width="9.75" style="23" bestFit="1" customWidth="1"/>
    <col min="12547" max="12554" width="7.625" style="23" customWidth="1"/>
    <col min="12555" max="12555" width="7.5" style="23" customWidth="1"/>
    <col min="12556" max="12557" width="7.625" style="23" customWidth="1"/>
    <col min="12558" max="12558" width="13.625" style="23" customWidth="1"/>
    <col min="12559" max="12559" width="9" style="23" customWidth="1"/>
    <col min="12560" max="12561" width="12.75" style="23" customWidth="1"/>
    <col min="12562" max="12562" width="11.875" style="23" customWidth="1"/>
    <col min="12563" max="12785" width="9" style="23" customWidth="1"/>
    <col min="12786" max="12786" width="3.875" style="23" customWidth="1"/>
    <col min="12787" max="12787" width="2.875" style="23" customWidth="1"/>
    <col min="12788" max="12788" width="8" style="23" bestFit="1" customWidth="1"/>
    <col min="12789" max="12789" width="6.125" style="23" customWidth="1"/>
    <col min="12790" max="12790" width="5.5" style="23" customWidth="1"/>
    <col min="12791" max="12791" width="6.125" style="23" customWidth="1"/>
    <col min="12792" max="12792" width="6.375" style="23" customWidth="1"/>
    <col min="12793" max="12793" width="8" style="23" bestFit="1" customWidth="1"/>
    <col min="12794" max="12794" width="14.5" style="23" bestFit="1" customWidth="1"/>
    <col min="12795" max="12795" width="12.125" style="23" customWidth="1"/>
    <col min="12796" max="12800" width="13.875" style="23"/>
    <col min="12801" max="12801" width="5.75" style="23" customWidth="1"/>
    <col min="12802" max="12802" width="9.75" style="23" bestFit="1" customWidth="1"/>
    <col min="12803" max="12810" width="7.625" style="23" customWidth="1"/>
    <col min="12811" max="12811" width="7.5" style="23" customWidth="1"/>
    <col min="12812" max="12813" width="7.625" style="23" customWidth="1"/>
    <col min="12814" max="12814" width="13.625" style="23" customWidth="1"/>
    <col min="12815" max="12815" width="9" style="23" customWidth="1"/>
    <col min="12816" max="12817" width="12.75" style="23" customWidth="1"/>
    <col min="12818" max="12818" width="11.875" style="23" customWidth="1"/>
    <col min="12819" max="13041" width="9" style="23" customWidth="1"/>
    <col min="13042" max="13042" width="3.875" style="23" customWidth="1"/>
    <col min="13043" max="13043" width="2.875" style="23" customWidth="1"/>
    <col min="13044" max="13044" width="8" style="23" bestFit="1" customWidth="1"/>
    <col min="13045" max="13045" width="6.125" style="23" customWidth="1"/>
    <col min="13046" max="13046" width="5.5" style="23" customWidth="1"/>
    <col min="13047" max="13047" width="6.125" style="23" customWidth="1"/>
    <col min="13048" max="13048" width="6.375" style="23" customWidth="1"/>
    <col min="13049" max="13049" width="8" style="23" bestFit="1" customWidth="1"/>
    <col min="13050" max="13050" width="14.5" style="23" bestFit="1" customWidth="1"/>
    <col min="13051" max="13051" width="12.125" style="23" customWidth="1"/>
    <col min="13052" max="13056" width="13.875" style="23"/>
    <col min="13057" max="13057" width="5.75" style="23" customWidth="1"/>
    <col min="13058" max="13058" width="9.75" style="23" bestFit="1" customWidth="1"/>
    <col min="13059" max="13066" width="7.625" style="23" customWidth="1"/>
    <col min="13067" max="13067" width="7.5" style="23" customWidth="1"/>
    <col min="13068" max="13069" width="7.625" style="23" customWidth="1"/>
    <col min="13070" max="13070" width="13.625" style="23" customWidth="1"/>
    <col min="13071" max="13071" width="9" style="23" customWidth="1"/>
    <col min="13072" max="13073" width="12.75" style="23" customWidth="1"/>
    <col min="13074" max="13074" width="11.875" style="23" customWidth="1"/>
    <col min="13075" max="13297" width="9" style="23" customWidth="1"/>
    <col min="13298" max="13298" width="3.875" style="23" customWidth="1"/>
    <col min="13299" max="13299" width="2.875" style="23" customWidth="1"/>
    <col min="13300" max="13300" width="8" style="23" bestFit="1" customWidth="1"/>
    <col min="13301" max="13301" width="6.125" style="23" customWidth="1"/>
    <col min="13302" max="13302" width="5.5" style="23" customWidth="1"/>
    <col min="13303" max="13303" width="6.125" style="23" customWidth="1"/>
    <col min="13304" max="13304" width="6.375" style="23" customWidth="1"/>
    <col min="13305" max="13305" width="8" style="23" bestFit="1" customWidth="1"/>
    <col min="13306" max="13306" width="14.5" style="23" bestFit="1" customWidth="1"/>
    <col min="13307" max="13307" width="12.125" style="23" customWidth="1"/>
    <col min="13308" max="13312" width="13.875" style="23"/>
    <col min="13313" max="13313" width="5.75" style="23" customWidth="1"/>
    <col min="13314" max="13314" width="9.75" style="23" bestFit="1" customWidth="1"/>
    <col min="13315" max="13322" width="7.625" style="23" customWidth="1"/>
    <col min="13323" max="13323" width="7.5" style="23" customWidth="1"/>
    <col min="13324" max="13325" width="7.625" style="23" customWidth="1"/>
    <col min="13326" max="13326" width="13.625" style="23" customWidth="1"/>
    <col min="13327" max="13327" width="9" style="23" customWidth="1"/>
    <col min="13328" max="13329" width="12.75" style="23" customWidth="1"/>
    <col min="13330" max="13330" width="11.875" style="23" customWidth="1"/>
    <col min="13331" max="13553" width="9" style="23" customWidth="1"/>
    <col min="13554" max="13554" width="3.875" style="23" customWidth="1"/>
    <col min="13555" max="13555" width="2.875" style="23" customWidth="1"/>
    <col min="13556" max="13556" width="8" style="23" bestFit="1" customWidth="1"/>
    <col min="13557" max="13557" width="6.125" style="23" customWidth="1"/>
    <col min="13558" max="13558" width="5.5" style="23" customWidth="1"/>
    <col min="13559" max="13559" width="6.125" style="23" customWidth="1"/>
    <col min="13560" max="13560" width="6.375" style="23" customWidth="1"/>
    <col min="13561" max="13561" width="8" style="23" bestFit="1" customWidth="1"/>
    <col min="13562" max="13562" width="14.5" style="23" bestFit="1" customWidth="1"/>
    <col min="13563" max="13563" width="12.125" style="23" customWidth="1"/>
    <col min="13564" max="13568" width="13.875" style="23"/>
    <col min="13569" max="13569" width="5.75" style="23" customWidth="1"/>
    <col min="13570" max="13570" width="9.75" style="23" bestFit="1" customWidth="1"/>
    <col min="13571" max="13578" width="7.625" style="23" customWidth="1"/>
    <col min="13579" max="13579" width="7.5" style="23" customWidth="1"/>
    <col min="13580" max="13581" width="7.625" style="23" customWidth="1"/>
    <col min="13582" max="13582" width="13.625" style="23" customWidth="1"/>
    <col min="13583" max="13583" width="9" style="23" customWidth="1"/>
    <col min="13584" max="13585" width="12.75" style="23" customWidth="1"/>
    <col min="13586" max="13586" width="11.875" style="23" customWidth="1"/>
    <col min="13587" max="13809" width="9" style="23" customWidth="1"/>
    <col min="13810" max="13810" width="3.875" style="23" customWidth="1"/>
    <col min="13811" max="13811" width="2.875" style="23" customWidth="1"/>
    <col min="13812" max="13812" width="8" style="23" bestFit="1" customWidth="1"/>
    <col min="13813" max="13813" width="6.125" style="23" customWidth="1"/>
    <col min="13814" max="13814" width="5.5" style="23" customWidth="1"/>
    <col min="13815" max="13815" width="6.125" style="23" customWidth="1"/>
    <col min="13816" max="13816" width="6.375" style="23" customWidth="1"/>
    <col min="13817" max="13817" width="8" style="23" bestFit="1" customWidth="1"/>
    <col min="13818" max="13818" width="14.5" style="23" bestFit="1" customWidth="1"/>
    <col min="13819" max="13819" width="12.125" style="23" customWidth="1"/>
    <col min="13820" max="13824" width="13.875" style="23"/>
    <col min="13825" max="13825" width="5.75" style="23" customWidth="1"/>
    <col min="13826" max="13826" width="9.75" style="23" bestFit="1" customWidth="1"/>
    <col min="13827" max="13834" width="7.625" style="23" customWidth="1"/>
    <col min="13835" max="13835" width="7.5" style="23" customWidth="1"/>
    <col min="13836" max="13837" width="7.625" style="23" customWidth="1"/>
    <col min="13838" max="13838" width="13.625" style="23" customWidth="1"/>
    <col min="13839" max="13839" width="9" style="23" customWidth="1"/>
    <col min="13840" max="13841" width="12.75" style="23" customWidth="1"/>
    <col min="13842" max="13842" width="11.875" style="23" customWidth="1"/>
    <col min="13843" max="14065" width="9" style="23" customWidth="1"/>
    <col min="14066" max="14066" width="3.875" style="23" customWidth="1"/>
    <col min="14067" max="14067" width="2.875" style="23" customWidth="1"/>
    <col min="14068" max="14068" width="8" style="23" bestFit="1" customWidth="1"/>
    <col min="14069" max="14069" width="6.125" style="23" customWidth="1"/>
    <col min="14070" max="14070" width="5.5" style="23" customWidth="1"/>
    <col min="14071" max="14071" width="6.125" style="23" customWidth="1"/>
    <col min="14072" max="14072" width="6.375" style="23" customWidth="1"/>
    <col min="14073" max="14073" width="8" style="23" bestFit="1" customWidth="1"/>
    <col min="14074" max="14074" width="14.5" style="23" bestFit="1" customWidth="1"/>
    <col min="14075" max="14075" width="12.125" style="23" customWidth="1"/>
    <col min="14076" max="14080" width="13.875" style="23"/>
    <col min="14081" max="14081" width="5.75" style="23" customWidth="1"/>
    <col min="14082" max="14082" width="9.75" style="23" bestFit="1" customWidth="1"/>
    <col min="14083" max="14090" width="7.625" style="23" customWidth="1"/>
    <col min="14091" max="14091" width="7.5" style="23" customWidth="1"/>
    <col min="14092" max="14093" width="7.625" style="23" customWidth="1"/>
    <col min="14094" max="14094" width="13.625" style="23" customWidth="1"/>
    <col min="14095" max="14095" width="9" style="23" customWidth="1"/>
    <col min="14096" max="14097" width="12.75" style="23" customWidth="1"/>
    <col min="14098" max="14098" width="11.875" style="23" customWidth="1"/>
    <col min="14099" max="14321" width="9" style="23" customWidth="1"/>
    <col min="14322" max="14322" width="3.875" style="23" customWidth="1"/>
    <col min="14323" max="14323" width="2.875" style="23" customWidth="1"/>
    <col min="14324" max="14324" width="8" style="23" bestFit="1" customWidth="1"/>
    <col min="14325" max="14325" width="6.125" style="23" customWidth="1"/>
    <col min="14326" max="14326" width="5.5" style="23" customWidth="1"/>
    <col min="14327" max="14327" width="6.125" style="23" customWidth="1"/>
    <col min="14328" max="14328" width="6.375" style="23" customWidth="1"/>
    <col min="14329" max="14329" width="8" style="23" bestFit="1" customWidth="1"/>
    <col min="14330" max="14330" width="14.5" style="23" bestFit="1" customWidth="1"/>
    <col min="14331" max="14331" width="12.125" style="23" customWidth="1"/>
    <col min="14332" max="14336" width="13.875" style="23"/>
    <col min="14337" max="14337" width="5.75" style="23" customWidth="1"/>
    <col min="14338" max="14338" width="9.75" style="23" bestFit="1" customWidth="1"/>
    <col min="14339" max="14346" width="7.625" style="23" customWidth="1"/>
    <col min="14347" max="14347" width="7.5" style="23" customWidth="1"/>
    <col min="14348" max="14349" width="7.625" style="23" customWidth="1"/>
    <col min="14350" max="14350" width="13.625" style="23" customWidth="1"/>
    <col min="14351" max="14351" width="9" style="23" customWidth="1"/>
    <col min="14352" max="14353" width="12.75" style="23" customWidth="1"/>
    <col min="14354" max="14354" width="11.875" style="23" customWidth="1"/>
    <col min="14355" max="14577" width="9" style="23" customWidth="1"/>
    <col min="14578" max="14578" width="3.875" style="23" customWidth="1"/>
    <col min="14579" max="14579" width="2.875" style="23" customWidth="1"/>
    <col min="14580" max="14580" width="8" style="23" bestFit="1" customWidth="1"/>
    <col min="14581" max="14581" width="6.125" style="23" customWidth="1"/>
    <col min="14582" max="14582" width="5.5" style="23" customWidth="1"/>
    <col min="14583" max="14583" width="6.125" style="23" customWidth="1"/>
    <col min="14584" max="14584" width="6.375" style="23" customWidth="1"/>
    <col min="14585" max="14585" width="8" style="23" bestFit="1" customWidth="1"/>
    <col min="14586" max="14586" width="14.5" style="23" bestFit="1" customWidth="1"/>
    <col min="14587" max="14587" width="12.125" style="23" customWidth="1"/>
    <col min="14588" max="14592" width="13.875" style="23"/>
    <col min="14593" max="14593" width="5.75" style="23" customWidth="1"/>
    <col min="14594" max="14594" width="9.75" style="23" bestFit="1" customWidth="1"/>
    <col min="14595" max="14602" width="7.625" style="23" customWidth="1"/>
    <col min="14603" max="14603" width="7.5" style="23" customWidth="1"/>
    <col min="14604" max="14605" width="7.625" style="23" customWidth="1"/>
    <col min="14606" max="14606" width="13.625" style="23" customWidth="1"/>
    <col min="14607" max="14607" width="9" style="23" customWidth="1"/>
    <col min="14608" max="14609" width="12.75" style="23" customWidth="1"/>
    <col min="14610" max="14610" width="11.875" style="23" customWidth="1"/>
    <col min="14611" max="14833" width="9" style="23" customWidth="1"/>
    <col min="14834" max="14834" width="3.875" style="23" customWidth="1"/>
    <col min="14835" max="14835" width="2.875" style="23" customWidth="1"/>
    <col min="14836" max="14836" width="8" style="23" bestFit="1" customWidth="1"/>
    <col min="14837" max="14837" width="6.125" style="23" customWidth="1"/>
    <col min="14838" max="14838" width="5.5" style="23" customWidth="1"/>
    <col min="14839" max="14839" width="6.125" style="23" customWidth="1"/>
    <col min="14840" max="14840" width="6.375" style="23" customWidth="1"/>
    <col min="14841" max="14841" width="8" style="23" bestFit="1" customWidth="1"/>
    <col min="14842" max="14842" width="14.5" style="23" bestFit="1" customWidth="1"/>
    <col min="14843" max="14843" width="12.125" style="23" customWidth="1"/>
    <col min="14844" max="14848" width="13.875" style="23"/>
    <col min="14849" max="14849" width="5.75" style="23" customWidth="1"/>
    <col min="14850" max="14850" width="9.75" style="23" bestFit="1" customWidth="1"/>
    <col min="14851" max="14858" width="7.625" style="23" customWidth="1"/>
    <col min="14859" max="14859" width="7.5" style="23" customWidth="1"/>
    <col min="14860" max="14861" width="7.625" style="23" customWidth="1"/>
    <col min="14862" max="14862" width="13.625" style="23" customWidth="1"/>
    <col min="14863" max="14863" width="9" style="23" customWidth="1"/>
    <col min="14864" max="14865" width="12.75" style="23" customWidth="1"/>
    <col min="14866" max="14866" width="11.875" style="23" customWidth="1"/>
    <col min="14867" max="15089" width="9" style="23" customWidth="1"/>
    <col min="15090" max="15090" width="3.875" style="23" customWidth="1"/>
    <col min="15091" max="15091" width="2.875" style="23" customWidth="1"/>
    <col min="15092" max="15092" width="8" style="23" bestFit="1" customWidth="1"/>
    <col min="15093" max="15093" width="6.125" style="23" customWidth="1"/>
    <col min="15094" max="15094" width="5.5" style="23" customWidth="1"/>
    <col min="15095" max="15095" width="6.125" style="23" customWidth="1"/>
    <col min="15096" max="15096" width="6.375" style="23" customWidth="1"/>
    <col min="15097" max="15097" width="8" style="23" bestFit="1" customWidth="1"/>
    <col min="15098" max="15098" width="14.5" style="23" bestFit="1" customWidth="1"/>
    <col min="15099" max="15099" width="12.125" style="23" customWidth="1"/>
    <col min="15100" max="15104" width="13.875" style="23"/>
    <col min="15105" max="15105" width="5.75" style="23" customWidth="1"/>
    <col min="15106" max="15106" width="9.75" style="23" bestFit="1" customWidth="1"/>
    <col min="15107" max="15114" width="7.625" style="23" customWidth="1"/>
    <col min="15115" max="15115" width="7.5" style="23" customWidth="1"/>
    <col min="15116" max="15117" width="7.625" style="23" customWidth="1"/>
    <col min="15118" max="15118" width="13.625" style="23" customWidth="1"/>
    <col min="15119" max="15119" width="9" style="23" customWidth="1"/>
    <col min="15120" max="15121" width="12.75" style="23" customWidth="1"/>
    <col min="15122" max="15122" width="11.875" style="23" customWidth="1"/>
    <col min="15123" max="15345" width="9" style="23" customWidth="1"/>
    <col min="15346" max="15346" width="3.875" style="23" customWidth="1"/>
    <col min="15347" max="15347" width="2.875" style="23" customWidth="1"/>
    <col min="15348" max="15348" width="8" style="23" bestFit="1" customWidth="1"/>
    <col min="15349" max="15349" width="6.125" style="23" customWidth="1"/>
    <col min="15350" max="15350" width="5.5" style="23" customWidth="1"/>
    <col min="15351" max="15351" width="6.125" style="23" customWidth="1"/>
    <col min="15352" max="15352" width="6.375" style="23" customWidth="1"/>
    <col min="15353" max="15353" width="8" style="23" bestFit="1" customWidth="1"/>
    <col min="15354" max="15354" width="14.5" style="23" bestFit="1" customWidth="1"/>
    <col min="15355" max="15355" width="12.125" style="23" customWidth="1"/>
    <col min="15356" max="15360" width="13.875" style="23"/>
    <col min="15361" max="15361" width="5.75" style="23" customWidth="1"/>
    <col min="15362" max="15362" width="9.75" style="23" bestFit="1" customWidth="1"/>
    <col min="15363" max="15370" width="7.625" style="23" customWidth="1"/>
    <col min="15371" max="15371" width="7.5" style="23" customWidth="1"/>
    <col min="15372" max="15373" width="7.625" style="23" customWidth="1"/>
    <col min="15374" max="15374" width="13.625" style="23" customWidth="1"/>
    <col min="15375" max="15375" width="9" style="23" customWidth="1"/>
    <col min="15376" max="15377" width="12.75" style="23" customWidth="1"/>
    <col min="15378" max="15378" width="11.875" style="23" customWidth="1"/>
    <col min="15379" max="15601" width="9" style="23" customWidth="1"/>
    <col min="15602" max="15602" width="3.875" style="23" customWidth="1"/>
    <col min="15603" max="15603" width="2.875" style="23" customWidth="1"/>
    <col min="15604" max="15604" width="8" style="23" bestFit="1" customWidth="1"/>
    <col min="15605" max="15605" width="6.125" style="23" customWidth="1"/>
    <col min="15606" max="15606" width="5.5" style="23" customWidth="1"/>
    <col min="15607" max="15607" width="6.125" style="23" customWidth="1"/>
    <col min="15608" max="15608" width="6.375" style="23" customWidth="1"/>
    <col min="15609" max="15609" width="8" style="23" bestFit="1" customWidth="1"/>
    <col min="15610" max="15610" width="14.5" style="23" bestFit="1" customWidth="1"/>
    <col min="15611" max="15611" width="12.125" style="23" customWidth="1"/>
    <col min="15612" max="15616" width="13.875" style="23"/>
    <col min="15617" max="15617" width="5.75" style="23" customWidth="1"/>
    <col min="15618" max="15618" width="9.75" style="23" bestFit="1" customWidth="1"/>
    <col min="15619" max="15626" width="7.625" style="23" customWidth="1"/>
    <col min="15627" max="15627" width="7.5" style="23" customWidth="1"/>
    <col min="15628" max="15629" width="7.625" style="23" customWidth="1"/>
    <col min="15630" max="15630" width="13.625" style="23" customWidth="1"/>
    <col min="15631" max="15631" width="9" style="23" customWidth="1"/>
    <col min="15632" max="15633" width="12.75" style="23" customWidth="1"/>
    <col min="15634" max="15634" width="11.875" style="23" customWidth="1"/>
    <col min="15635" max="15857" width="9" style="23" customWidth="1"/>
    <col min="15858" max="15858" width="3.875" style="23" customWidth="1"/>
    <col min="15859" max="15859" width="2.875" style="23" customWidth="1"/>
    <col min="15860" max="15860" width="8" style="23" bestFit="1" customWidth="1"/>
    <col min="15861" max="15861" width="6.125" style="23" customWidth="1"/>
    <col min="15862" max="15862" width="5.5" style="23" customWidth="1"/>
    <col min="15863" max="15863" width="6.125" style="23" customWidth="1"/>
    <col min="15864" max="15864" width="6.375" style="23" customWidth="1"/>
    <col min="15865" max="15865" width="8" style="23" bestFit="1" customWidth="1"/>
    <col min="15866" max="15866" width="14.5" style="23" bestFit="1" customWidth="1"/>
    <col min="15867" max="15867" width="12.125" style="23" customWidth="1"/>
    <col min="15868" max="15872" width="13.875" style="23"/>
    <col min="15873" max="15873" width="5.75" style="23" customWidth="1"/>
    <col min="15874" max="15874" width="9.75" style="23" bestFit="1" customWidth="1"/>
    <col min="15875" max="15882" width="7.625" style="23" customWidth="1"/>
    <col min="15883" max="15883" width="7.5" style="23" customWidth="1"/>
    <col min="15884" max="15885" width="7.625" style="23" customWidth="1"/>
    <col min="15886" max="15886" width="13.625" style="23" customWidth="1"/>
    <col min="15887" max="15887" width="9" style="23" customWidth="1"/>
    <col min="15888" max="15889" width="12.75" style="23" customWidth="1"/>
    <col min="15890" max="15890" width="11.875" style="23" customWidth="1"/>
    <col min="15891" max="16113" width="9" style="23" customWidth="1"/>
    <col min="16114" max="16114" width="3.875" style="23" customWidth="1"/>
    <col min="16115" max="16115" width="2.875" style="23" customWidth="1"/>
    <col min="16116" max="16116" width="8" style="23" bestFit="1" customWidth="1"/>
    <col min="16117" max="16117" width="6.125" style="23" customWidth="1"/>
    <col min="16118" max="16118" width="5.5" style="23" customWidth="1"/>
    <col min="16119" max="16119" width="6.125" style="23" customWidth="1"/>
    <col min="16120" max="16120" width="6.375" style="23" customWidth="1"/>
    <col min="16121" max="16121" width="8" style="23" bestFit="1" customWidth="1"/>
    <col min="16122" max="16122" width="14.5" style="23" bestFit="1" customWidth="1"/>
    <col min="16123" max="16123" width="12.125" style="23" customWidth="1"/>
    <col min="16124" max="16128" width="13.875" style="23"/>
    <col min="16129" max="16129" width="5.75" style="23" customWidth="1"/>
    <col min="16130" max="16130" width="9.75" style="23" bestFit="1" customWidth="1"/>
    <col min="16131" max="16138" width="7.625" style="23" customWidth="1"/>
    <col min="16139" max="16139" width="7.5" style="23" customWidth="1"/>
    <col min="16140" max="16141" width="7.625" style="23" customWidth="1"/>
    <col min="16142" max="16142" width="13.625" style="23" customWidth="1"/>
    <col min="16143" max="16143" width="9" style="23" customWidth="1"/>
    <col min="16144" max="16145" width="12.75" style="23" customWidth="1"/>
    <col min="16146" max="16146" width="11.875" style="23" customWidth="1"/>
    <col min="16147" max="16369" width="9" style="23" customWidth="1"/>
    <col min="16370" max="16370" width="3.875" style="23" customWidth="1"/>
    <col min="16371" max="16371" width="2.875" style="23" customWidth="1"/>
    <col min="16372" max="16372" width="8" style="23" bestFit="1" customWidth="1"/>
    <col min="16373" max="16373" width="6.125" style="23" customWidth="1"/>
    <col min="16374" max="16374" width="5.5" style="23" customWidth="1"/>
    <col min="16375" max="16375" width="6.125" style="23" customWidth="1"/>
    <col min="16376" max="16376" width="6.375" style="23" customWidth="1"/>
    <col min="16377" max="16377" width="8" style="23" bestFit="1" customWidth="1"/>
    <col min="16378" max="16378" width="14.5" style="23" bestFit="1" customWidth="1"/>
    <col min="16379" max="16379" width="12.125" style="23" customWidth="1"/>
    <col min="16380" max="16384" width="13.875" style="23"/>
  </cols>
  <sheetData>
    <row r="1" spans="1:20" s="65" customFormat="1" ht="27" customHeight="1" thickBot="1">
      <c r="A1" s="509" t="s">
        <v>164</v>
      </c>
      <c r="B1" s="511"/>
      <c r="C1" s="220"/>
      <c r="F1" s="74"/>
      <c r="L1" s="94"/>
      <c r="M1" s="75"/>
      <c r="O1" s="74"/>
      <c r="P1" s="76"/>
      <c r="Q1" s="90"/>
      <c r="S1" s="352"/>
      <c r="T1" s="77"/>
    </row>
    <row r="2" spans="1:20" s="65" customFormat="1" ht="24" customHeight="1">
      <c r="A2" s="74"/>
      <c r="B2" s="74"/>
      <c r="F2" s="74"/>
      <c r="H2" s="96" t="s">
        <v>137</v>
      </c>
      <c r="L2" s="94"/>
      <c r="M2" s="75"/>
      <c r="O2" s="74"/>
      <c r="P2" s="76"/>
      <c r="Q2" s="90"/>
      <c r="S2" s="352"/>
      <c r="T2" s="77"/>
    </row>
    <row r="3" spans="1:20" ht="29.25" customHeight="1" thickBot="1">
      <c r="A3" s="79"/>
      <c r="B3" s="543"/>
      <c r="C3" s="543"/>
      <c r="D3" s="543"/>
      <c r="E3" s="74"/>
      <c r="F3" s="74"/>
      <c r="G3" s="74"/>
      <c r="H3" s="65"/>
      <c r="I3" s="74"/>
      <c r="J3" s="74"/>
      <c r="K3" s="74"/>
      <c r="L3" s="65"/>
      <c r="M3" s="75"/>
      <c r="T3" s="373">
        <v>41513</v>
      </c>
    </row>
    <row r="4" spans="1:20" ht="18.75" customHeight="1">
      <c r="A4" s="544" t="s">
        <v>162</v>
      </c>
      <c r="B4" s="546" t="s">
        <v>138</v>
      </c>
      <c r="C4" s="344"/>
      <c r="D4" s="344"/>
      <c r="E4" s="344"/>
      <c r="F4" s="530" t="s">
        <v>130</v>
      </c>
      <c r="G4" s="530" t="s">
        <v>131</v>
      </c>
      <c r="H4" s="530" t="s">
        <v>135</v>
      </c>
      <c r="I4" s="532" t="s">
        <v>117</v>
      </c>
      <c r="J4" s="533"/>
      <c r="K4" s="533"/>
      <c r="L4" s="534"/>
      <c r="M4" s="535" t="s">
        <v>118</v>
      </c>
      <c r="N4" s="345" t="s">
        <v>119</v>
      </c>
      <c r="O4" s="346" t="s">
        <v>140</v>
      </c>
      <c r="P4" s="345" t="s">
        <v>120</v>
      </c>
      <c r="Q4" s="537" t="s">
        <v>108</v>
      </c>
      <c r="R4" s="539" t="s">
        <v>134</v>
      </c>
      <c r="S4" s="541" t="s">
        <v>258</v>
      </c>
      <c r="T4" s="528" t="s">
        <v>109</v>
      </c>
    </row>
    <row r="5" spans="1:20" ht="18.75" customHeight="1">
      <c r="A5" s="545"/>
      <c r="B5" s="547"/>
      <c r="C5" s="347" t="s">
        <v>129</v>
      </c>
      <c r="D5" s="347" t="s">
        <v>132</v>
      </c>
      <c r="E5" s="347" t="s">
        <v>133</v>
      </c>
      <c r="F5" s="531"/>
      <c r="G5" s="531"/>
      <c r="H5" s="531"/>
      <c r="I5" s="348" t="s">
        <v>139</v>
      </c>
      <c r="J5" s="349" t="s">
        <v>128</v>
      </c>
      <c r="K5" s="349" t="s">
        <v>129</v>
      </c>
      <c r="L5" s="350" t="s">
        <v>136</v>
      </c>
      <c r="M5" s="536"/>
      <c r="N5" s="350"/>
      <c r="O5" s="351" t="s">
        <v>141</v>
      </c>
      <c r="P5" s="350" t="s">
        <v>121</v>
      </c>
      <c r="Q5" s="538"/>
      <c r="R5" s="540"/>
      <c r="S5" s="542"/>
      <c r="T5" s="529"/>
    </row>
    <row r="6" spans="1:20" s="111" customFormat="1" ht="18" customHeight="1">
      <c r="A6" s="208" t="s">
        <v>149</v>
      </c>
      <c r="B6" s="106">
        <v>12</v>
      </c>
      <c r="C6" s="106">
        <v>1</v>
      </c>
      <c r="D6" s="106">
        <v>0</v>
      </c>
      <c r="E6" s="106">
        <v>13</v>
      </c>
      <c r="F6" s="106">
        <v>9</v>
      </c>
      <c r="G6" s="106">
        <v>1</v>
      </c>
      <c r="H6" s="106">
        <v>10</v>
      </c>
      <c r="I6" s="106">
        <v>10</v>
      </c>
      <c r="J6" s="106">
        <v>0</v>
      </c>
      <c r="K6" s="106">
        <v>0</v>
      </c>
      <c r="L6" s="106">
        <v>10</v>
      </c>
      <c r="M6" s="107">
        <v>0.83333333333333337</v>
      </c>
      <c r="N6" s="108">
        <v>0</v>
      </c>
      <c r="O6" s="109">
        <v>659001</v>
      </c>
      <c r="P6" s="109">
        <v>659001</v>
      </c>
      <c r="Q6" s="106" t="s">
        <v>150</v>
      </c>
      <c r="R6" s="106" t="s">
        <v>151</v>
      </c>
      <c r="S6" s="354">
        <v>0.8</v>
      </c>
      <c r="T6" s="246">
        <f>ROUND($O6*$Q6*$R6*$S6,0)</f>
        <v>3295</v>
      </c>
    </row>
    <row r="7" spans="1:20" s="111" customFormat="1" ht="18" customHeight="1">
      <c r="A7" s="208" t="s">
        <v>0</v>
      </c>
      <c r="B7" s="106"/>
      <c r="C7" s="106"/>
      <c r="D7" s="106"/>
      <c r="E7" s="106">
        <v>0</v>
      </c>
      <c r="F7" s="106"/>
      <c r="G7" s="106"/>
      <c r="H7" s="106">
        <v>0</v>
      </c>
      <c r="I7" s="106"/>
      <c r="J7" s="106"/>
      <c r="K7" s="106"/>
      <c r="L7" s="106">
        <v>0</v>
      </c>
      <c r="M7" s="107" t="s">
        <v>152</v>
      </c>
      <c r="N7" s="108">
        <v>0</v>
      </c>
      <c r="O7" s="109">
        <v>0</v>
      </c>
      <c r="P7" s="109">
        <v>0</v>
      </c>
      <c r="Q7" s="106"/>
      <c r="R7" s="106"/>
      <c r="S7" s="354"/>
      <c r="T7" s="110">
        <v>0</v>
      </c>
    </row>
    <row r="8" spans="1:20" s="111" customFormat="1" ht="18" customHeight="1">
      <c r="A8" s="208" t="s">
        <v>1</v>
      </c>
      <c r="B8" s="106"/>
      <c r="C8" s="106">
        <v>0</v>
      </c>
      <c r="D8" s="106">
        <v>0</v>
      </c>
      <c r="E8" s="106">
        <v>0</v>
      </c>
      <c r="F8" s="106">
        <v>1</v>
      </c>
      <c r="G8" s="106">
        <v>6</v>
      </c>
      <c r="H8" s="106">
        <v>7</v>
      </c>
      <c r="I8" s="106">
        <v>7</v>
      </c>
      <c r="J8" s="106">
        <v>0</v>
      </c>
      <c r="K8" s="106">
        <v>0</v>
      </c>
      <c r="L8" s="106">
        <v>7</v>
      </c>
      <c r="M8" s="107">
        <v>7</v>
      </c>
      <c r="N8" s="108">
        <v>0</v>
      </c>
      <c r="O8" s="109">
        <v>270783</v>
      </c>
      <c r="P8" s="109">
        <v>270783</v>
      </c>
      <c r="Q8" s="106" t="s">
        <v>153</v>
      </c>
      <c r="R8" s="106" t="s">
        <v>154</v>
      </c>
      <c r="S8" s="354"/>
      <c r="T8" s="246">
        <f>ROUND($O8*$Q8*$R8,0)</f>
        <v>4062</v>
      </c>
    </row>
    <row r="9" spans="1:20" s="111" customFormat="1" ht="18" customHeight="1">
      <c r="A9" s="208" t="s">
        <v>2</v>
      </c>
      <c r="B9" s="106">
        <v>0</v>
      </c>
      <c r="C9" s="106">
        <v>1</v>
      </c>
      <c r="D9" s="106">
        <v>0</v>
      </c>
      <c r="E9" s="106">
        <v>1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7" t="s">
        <v>152</v>
      </c>
      <c r="N9" s="108">
        <v>0</v>
      </c>
      <c r="O9" s="109">
        <v>0</v>
      </c>
      <c r="P9" s="109">
        <v>0</v>
      </c>
      <c r="Q9" s="106"/>
      <c r="R9" s="106"/>
      <c r="S9" s="354"/>
      <c r="T9" s="110"/>
    </row>
    <row r="10" spans="1:20" s="111" customFormat="1" ht="18" customHeight="1">
      <c r="A10" s="208" t="s">
        <v>3</v>
      </c>
      <c r="B10" s="106">
        <v>0</v>
      </c>
      <c r="C10" s="106">
        <v>1</v>
      </c>
      <c r="D10" s="106">
        <v>0</v>
      </c>
      <c r="E10" s="106">
        <v>1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7" t="s">
        <v>152</v>
      </c>
      <c r="N10" s="108">
        <v>0</v>
      </c>
      <c r="O10" s="109">
        <v>0</v>
      </c>
      <c r="P10" s="109">
        <v>0</v>
      </c>
      <c r="Q10" s="106"/>
      <c r="R10" s="106"/>
      <c r="S10" s="354"/>
      <c r="T10" s="110"/>
    </row>
    <row r="11" spans="1:20" s="111" customFormat="1" ht="18" customHeight="1">
      <c r="A11" s="208" t="s">
        <v>4</v>
      </c>
      <c r="B11" s="106"/>
      <c r="C11" s="106"/>
      <c r="D11" s="106"/>
      <c r="E11" s="106">
        <v>0</v>
      </c>
      <c r="F11" s="106"/>
      <c r="G11" s="106"/>
      <c r="H11" s="106">
        <v>0</v>
      </c>
      <c r="I11" s="106"/>
      <c r="J11" s="106"/>
      <c r="K11" s="106"/>
      <c r="L11" s="106">
        <v>0</v>
      </c>
      <c r="M11" s="107" t="s">
        <v>152</v>
      </c>
      <c r="N11" s="108">
        <v>0</v>
      </c>
      <c r="O11" s="109">
        <v>0</v>
      </c>
      <c r="P11" s="109">
        <v>0</v>
      </c>
      <c r="Q11" s="106"/>
      <c r="R11" s="106"/>
      <c r="S11" s="354"/>
      <c r="T11" s="110"/>
    </row>
    <row r="12" spans="1:20" s="111" customFormat="1" ht="18" customHeight="1">
      <c r="A12" s="208" t="s">
        <v>5</v>
      </c>
      <c r="B12" s="106"/>
      <c r="C12" s="106"/>
      <c r="D12" s="106"/>
      <c r="E12" s="106">
        <v>0</v>
      </c>
      <c r="F12" s="106"/>
      <c r="G12" s="106"/>
      <c r="H12" s="106">
        <v>0</v>
      </c>
      <c r="I12" s="106"/>
      <c r="J12" s="106"/>
      <c r="K12" s="106"/>
      <c r="L12" s="106">
        <v>0</v>
      </c>
      <c r="M12" s="107" t="s">
        <v>152</v>
      </c>
      <c r="N12" s="108">
        <v>0</v>
      </c>
      <c r="O12" s="109">
        <v>0</v>
      </c>
      <c r="P12" s="109">
        <v>0</v>
      </c>
      <c r="Q12" s="106"/>
      <c r="R12" s="106"/>
      <c r="S12" s="354"/>
      <c r="T12" s="110"/>
    </row>
    <row r="13" spans="1:20" s="111" customFormat="1" ht="18" customHeight="1">
      <c r="A13" s="208" t="s">
        <v>6</v>
      </c>
      <c r="B13" s="106"/>
      <c r="C13" s="106"/>
      <c r="D13" s="106"/>
      <c r="E13" s="106">
        <v>0</v>
      </c>
      <c r="F13" s="106"/>
      <c r="G13" s="106"/>
      <c r="H13" s="106">
        <v>0</v>
      </c>
      <c r="I13" s="106"/>
      <c r="J13" s="106"/>
      <c r="K13" s="106"/>
      <c r="L13" s="106">
        <v>0</v>
      </c>
      <c r="M13" s="107" t="s">
        <v>152</v>
      </c>
      <c r="N13" s="108">
        <v>0</v>
      </c>
      <c r="O13" s="109">
        <v>0</v>
      </c>
      <c r="P13" s="109">
        <v>0</v>
      </c>
      <c r="Q13" s="106"/>
      <c r="R13" s="106"/>
      <c r="S13" s="354"/>
      <c r="T13" s="110"/>
    </row>
    <row r="14" spans="1:20" s="111" customFormat="1" ht="18" customHeight="1">
      <c r="A14" s="208" t="s">
        <v>7</v>
      </c>
      <c r="B14" s="106"/>
      <c r="C14" s="106"/>
      <c r="D14" s="106"/>
      <c r="E14" s="106">
        <v>0</v>
      </c>
      <c r="F14" s="106"/>
      <c r="G14" s="106"/>
      <c r="H14" s="106">
        <v>0</v>
      </c>
      <c r="I14" s="106"/>
      <c r="J14" s="106"/>
      <c r="K14" s="106"/>
      <c r="L14" s="106">
        <v>0</v>
      </c>
      <c r="M14" s="107" t="s">
        <v>152</v>
      </c>
      <c r="N14" s="108">
        <v>0</v>
      </c>
      <c r="O14" s="109">
        <v>0</v>
      </c>
      <c r="P14" s="109">
        <v>0</v>
      </c>
      <c r="Q14" s="106"/>
      <c r="R14" s="106"/>
      <c r="S14" s="354"/>
      <c r="T14" s="110"/>
    </row>
    <row r="15" spans="1:20" s="111" customFormat="1" ht="18" customHeight="1">
      <c r="A15" s="208" t="s">
        <v>37</v>
      </c>
      <c r="B15" s="106">
        <v>52</v>
      </c>
      <c r="C15" s="106">
        <v>7</v>
      </c>
      <c r="D15" s="106">
        <v>3</v>
      </c>
      <c r="E15" s="106">
        <v>62</v>
      </c>
      <c r="F15" s="106">
        <v>52</v>
      </c>
      <c r="G15" s="106">
        <v>2</v>
      </c>
      <c r="H15" s="106">
        <v>54</v>
      </c>
      <c r="I15" s="106">
        <v>47</v>
      </c>
      <c r="J15" s="106">
        <v>5</v>
      </c>
      <c r="K15" s="106">
        <v>2</v>
      </c>
      <c r="L15" s="106">
        <v>54</v>
      </c>
      <c r="M15" s="107">
        <v>1</v>
      </c>
      <c r="N15" s="108">
        <v>2198</v>
      </c>
      <c r="O15" s="109">
        <v>2538226</v>
      </c>
      <c r="P15" s="109">
        <v>2540424</v>
      </c>
      <c r="Q15" s="106" t="s">
        <v>155</v>
      </c>
      <c r="R15" s="106" t="s">
        <v>156</v>
      </c>
      <c r="S15" s="354"/>
      <c r="T15" s="246">
        <f>ROUND($O15*$Q15*$R15,0)</f>
        <v>66628</v>
      </c>
    </row>
    <row r="16" spans="1:20" s="111" customFormat="1" ht="18" customHeight="1">
      <c r="A16" s="208" t="s">
        <v>76</v>
      </c>
      <c r="B16" s="106">
        <v>0</v>
      </c>
      <c r="C16" s="106">
        <v>0</v>
      </c>
      <c r="D16" s="106">
        <v>0</v>
      </c>
      <c r="E16" s="106">
        <v>0</v>
      </c>
      <c r="F16" s="106">
        <v>0</v>
      </c>
      <c r="G16" s="106">
        <v>3</v>
      </c>
      <c r="H16" s="106">
        <v>3</v>
      </c>
      <c r="I16" s="106">
        <v>2</v>
      </c>
      <c r="J16" s="106">
        <v>1</v>
      </c>
      <c r="K16" s="106">
        <v>0</v>
      </c>
      <c r="L16" s="106">
        <v>3</v>
      </c>
      <c r="M16" s="107">
        <v>3</v>
      </c>
      <c r="N16" s="108">
        <v>0</v>
      </c>
      <c r="O16" s="109">
        <v>73971</v>
      </c>
      <c r="P16" s="109">
        <v>73971</v>
      </c>
      <c r="Q16" s="106" t="s">
        <v>153</v>
      </c>
      <c r="R16" s="106" t="s">
        <v>154</v>
      </c>
      <c r="S16" s="354"/>
      <c r="T16" s="246">
        <f>ROUND($O16*$Q16*$R16,0)</f>
        <v>1110</v>
      </c>
    </row>
    <row r="17" spans="1:20" s="111" customFormat="1" ht="18" customHeight="1">
      <c r="A17" s="208" t="s">
        <v>77</v>
      </c>
      <c r="B17" s="106"/>
      <c r="C17" s="106"/>
      <c r="D17" s="106"/>
      <c r="E17" s="106">
        <v>0</v>
      </c>
      <c r="F17" s="106"/>
      <c r="G17" s="106"/>
      <c r="H17" s="106">
        <v>0</v>
      </c>
      <c r="I17" s="106"/>
      <c r="J17" s="106"/>
      <c r="K17" s="106"/>
      <c r="L17" s="106">
        <v>0</v>
      </c>
      <c r="M17" s="107" t="s">
        <v>152</v>
      </c>
      <c r="N17" s="108">
        <v>0</v>
      </c>
      <c r="O17" s="109">
        <v>0</v>
      </c>
      <c r="P17" s="109">
        <v>0</v>
      </c>
      <c r="Q17" s="106"/>
      <c r="R17" s="106"/>
      <c r="S17" s="354"/>
      <c r="T17" s="110"/>
    </row>
    <row r="18" spans="1:20" s="120" customFormat="1" ht="18" hidden="1" customHeight="1">
      <c r="A18" s="209"/>
      <c r="B18" s="99"/>
      <c r="C18" s="99"/>
      <c r="D18" s="99"/>
      <c r="E18" s="112">
        <v>0</v>
      </c>
      <c r="F18" s="99">
        <v>0</v>
      </c>
      <c r="G18" s="99">
        <v>0</v>
      </c>
      <c r="H18" s="112">
        <v>0</v>
      </c>
      <c r="I18" s="106"/>
      <c r="J18" s="106"/>
      <c r="K18" s="106"/>
      <c r="L18" s="112">
        <v>0</v>
      </c>
      <c r="M18" s="113" t="s">
        <v>152</v>
      </c>
      <c r="N18" s="114"/>
      <c r="O18" s="115">
        <v>0</v>
      </c>
      <c r="P18" s="116"/>
      <c r="Q18" s="117"/>
      <c r="R18" s="118"/>
      <c r="S18" s="355"/>
      <c r="T18" s="119"/>
    </row>
    <row r="19" spans="1:20" s="120" customFormat="1" ht="18" hidden="1" customHeight="1">
      <c r="A19" s="209"/>
      <c r="B19" s="99"/>
      <c r="C19" s="99"/>
      <c r="D19" s="99"/>
      <c r="E19" s="112">
        <v>0</v>
      </c>
      <c r="F19" s="99">
        <v>0</v>
      </c>
      <c r="G19" s="99">
        <v>0</v>
      </c>
      <c r="H19" s="112">
        <v>0</v>
      </c>
      <c r="I19" s="106"/>
      <c r="J19" s="106"/>
      <c r="K19" s="106"/>
      <c r="L19" s="112">
        <v>0</v>
      </c>
      <c r="M19" s="113" t="s">
        <v>152</v>
      </c>
      <c r="N19" s="114"/>
      <c r="O19" s="115">
        <v>0</v>
      </c>
      <c r="P19" s="116"/>
      <c r="Q19" s="117"/>
      <c r="R19" s="118"/>
      <c r="S19" s="355"/>
      <c r="T19" s="119"/>
    </row>
    <row r="20" spans="1:20" s="120" customFormat="1" ht="18" hidden="1" customHeight="1">
      <c r="A20" s="209"/>
      <c r="B20" s="99"/>
      <c r="C20" s="99"/>
      <c r="D20" s="99"/>
      <c r="E20" s="112">
        <v>0</v>
      </c>
      <c r="F20" s="99">
        <v>0</v>
      </c>
      <c r="G20" s="99">
        <v>0</v>
      </c>
      <c r="H20" s="112">
        <v>0</v>
      </c>
      <c r="I20" s="106"/>
      <c r="J20" s="106"/>
      <c r="K20" s="106"/>
      <c r="L20" s="112">
        <v>0</v>
      </c>
      <c r="M20" s="113" t="s">
        <v>152</v>
      </c>
      <c r="N20" s="114"/>
      <c r="O20" s="115">
        <v>0</v>
      </c>
      <c r="P20" s="116"/>
      <c r="Q20" s="117"/>
      <c r="R20" s="118"/>
      <c r="S20" s="355"/>
      <c r="T20" s="119"/>
    </row>
    <row r="21" spans="1:20" s="120" customFormat="1" ht="18" hidden="1" customHeight="1">
      <c r="A21" s="209"/>
      <c r="B21" s="99"/>
      <c r="C21" s="99"/>
      <c r="D21" s="99"/>
      <c r="E21" s="112">
        <v>0</v>
      </c>
      <c r="F21" s="99">
        <v>0</v>
      </c>
      <c r="G21" s="99">
        <v>0</v>
      </c>
      <c r="H21" s="112">
        <v>0</v>
      </c>
      <c r="I21" s="106"/>
      <c r="J21" s="106"/>
      <c r="K21" s="106"/>
      <c r="L21" s="112">
        <v>0</v>
      </c>
      <c r="M21" s="113" t="s">
        <v>152</v>
      </c>
      <c r="N21" s="114"/>
      <c r="O21" s="115">
        <v>0</v>
      </c>
      <c r="P21" s="116"/>
      <c r="Q21" s="117"/>
      <c r="R21" s="118"/>
      <c r="S21" s="355"/>
      <c r="T21" s="119"/>
    </row>
    <row r="22" spans="1:20" s="120" customFormat="1" ht="18" hidden="1" customHeight="1">
      <c r="A22" s="210"/>
      <c r="B22" s="122"/>
      <c r="C22" s="122"/>
      <c r="D22" s="122"/>
      <c r="E22" s="123">
        <v>0</v>
      </c>
      <c r="F22" s="122">
        <v>0</v>
      </c>
      <c r="G22" s="122">
        <v>0</v>
      </c>
      <c r="H22" s="123">
        <v>0</v>
      </c>
      <c r="I22" s="124"/>
      <c r="J22" s="124"/>
      <c r="K22" s="124"/>
      <c r="L22" s="123">
        <v>0</v>
      </c>
      <c r="M22" s="125" t="s">
        <v>152</v>
      </c>
      <c r="N22" s="126"/>
      <c r="O22" s="127">
        <v>0</v>
      </c>
      <c r="P22" s="128"/>
      <c r="Q22" s="129"/>
      <c r="R22" s="130"/>
      <c r="S22" s="356"/>
      <c r="T22" s="131"/>
    </row>
    <row r="23" spans="1:20" s="138" customFormat="1" ht="18" customHeight="1">
      <c r="A23" s="194" t="s">
        <v>158</v>
      </c>
      <c r="B23" s="369">
        <f>SUM(B6:B17)</f>
        <v>64</v>
      </c>
      <c r="C23" s="369">
        <v>9</v>
      </c>
      <c r="D23" s="369">
        <v>3</v>
      </c>
      <c r="E23" s="369">
        <v>64</v>
      </c>
      <c r="F23" s="369">
        <f>SUM(F6:F17)</f>
        <v>62</v>
      </c>
      <c r="G23" s="369">
        <f>SUM(G6:G17)</f>
        <v>12</v>
      </c>
      <c r="H23" s="369">
        <f>SUM(H6:H22)</f>
        <v>74</v>
      </c>
      <c r="I23" s="369">
        <f t="shared" ref="I23:L23" si="0">SUM(I6:I22)</f>
        <v>66</v>
      </c>
      <c r="J23" s="369">
        <f t="shared" si="0"/>
        <v>6</v>
      </c>
      <c r="K23" s="369">
        <f t="shared" si="0"/>
        <v>2</v>
      </c>
      <c r="L23" s="369">
        <f t="shared" si="0"/>
        <v>74</v>
      </c>
      <c r="M23" s="196">
        <f>($I23+$J23)/$B23</f>
        <v>1.125</v>
      </c>
      <c r="N23" s="195">
        <v>2198</v>
      </c>
      <c r="O23" s="134">
        <f>SUM(O6:O22)</f>
        <v>3541981</v>
      </c>
      <c r="P23" s="134">
        <v>2885178</v>
      </c>
      <c r="Q23" s="135"/>
      <c r="R23" s="136">
        <v>20000</v>
      </c>
      <c r="S23" s="357"/>
      <c r="T23" s="137">
        <f>SUM(T6:T17)</f>
        <v>75095</v>
      </c>
    </row>
    <row r="24" spans="1:20" s="111" customFormat="1" ht="18" customHeight="1">
      <c r="A24" s="211" t="s">
        <v>8</v>
      </c>
      <c r="B24" s="140">
        <v>0</v>
      </c>
      <c r="C24" s="140">
        <v>0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1" t="s">
        <v>152</v>
      </c>
      <c r="N24" s="142">
        <v>0</v>
      </c>
      <c r="O24" s="143"/>
      <c r="P24" s="143"/>
      <c r="Q24" s="140"/>
      <c r="R24" s="140"/>
      <c r="S24" s="358"/>
      <c r="T24" s="144"/>
    </row>
    <row r="25" spans="1:20" s="111" customFormat="1" ht="18" customHeight="1">
      <c r="A25" s="208" t="s">
        <v>46</v>
      </c>
      <c r="B25" s="106">
        <v>1</v>
      </c>
      <c r="C25" s="106">
        <v>0</v>
      </c>
      <c r="D25" s="106">
        <v>0</v>
      </c>
      <c r="E25" s="106">
        <v>1</v>
      </c>
      <c r="F25" s="106">
        <v>1</v>
      </c>
      <c r="G25" s="106">
        <v>0</v>
      </c>
      <c r="H25" s="106">
        <v>1</v>
      </c>
      <c r="I25" s="106">
        <v>0</v>
      </c>
      <c r="J25" s="106">
        <v>1</v>
      </c>
      <c r="K25" s="106">
        <v>0</v>
      </c>
      <c r="L25" s="106">
        <v>1</v>
      </c>
      <c r="M25" s="107">
        <v>1</v>
      </c>
      <c r="N25" s="108">
        <v>0</v>
      </c>
      <c r="O25" s="109">
        <v>5070</v>
      </c>
      <c r="P25" s="109">
        <v>5070</v>
      </c>
      <c r="Q25" s="106" t="s">
        <v>155</v>
      </c>
      <c r="R25" s="106" t="s">
        <v>154</v>
      </c>
      <c r="S25" s="354"/>
      <c r="T25" s="246">
        <f>ROUND($O25*$Q25*$R25,0)</f>
        <v>57</v>
      </c>
    </row>
    <row r="26" spans="1:20" s="111" customFormat="1" ht="18" customHeight="1">
      <c r="A26" s="208" t="s">
        <v>9</v>
      </c>
      <c r="B26" s="106">
        <v>0</v>
      </c>
      <c r="C26" s="106">
        <v>0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7" t="s">
        <v>152</v>
      </c>
      <c r="N26" s="108">
        <v>0</v>
      </c>
      <c r="O26" s="109"/>
      <c r="P26" s="109"/>
      <c r="Q26" s="106"/>
      <c r="R26" s="106"/>
      <c r="S26" s="354"/>
      <c r="T26" s="110"/>
    </row>
    <row r="27" spans="1:20" s="111" customFormat="1" ht="18" customHeight="1">
      <c r="A27" s="208" t="s">
        <v>10</v>
      </c>
      <c r="B27" s="106">
        <v>0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7" t="s">
        <v>152</v>
      </c>
      <c r="N27" s="108">
        <v>0</v>
      </c>
      <c r="O27" s="109"/>
      <c r="P27" s="109"/>
      <c r="Q27" s="106"/>
      <c r="R27" s="106"/>
      <c r="S27" s="354"/>
      <c r="T27" s="110"/>
    </row>
    <row r="28" spans="1:20" s="111" customFormat="1" ht="18" customHeight="1">
      <c r="A28" s="208" t="s">
        <v>11</v>
      </c>
      <c r="B28" s="10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v>1</v>
      </c>
      <c r="H28" s="106">
        <v>1</v>
      </c>
      <c r="I28" s="106">
        <v>1</v>
      </c>
      <c r="J28" s="106">
        <v>0</v>
      </c>
      <c r="K28" s="106">
        <v>0</v>
      </c>
      <c r="L28" s="106">
        <v>1</v>
      </c>
      <c r="M28" s="107">
        <v>1</v>
      </c>
      <c r="N28" s="108">
        <v>0</v>
      </c>
      <c r="O28" s="109">
        <v>47377</v>
      </c>
      <c r="P28" s="109">
        <v>47377</v>
      </c>
      <c r="Q28" s="106" t="s">
        <v>155</v>
      </c>
      <c r="R28" s="106" t="s">
        <v>154</v>
      </c>
      <c r="S28" s="354"/>
      <c r="T28" s="246">
        <f>ROUND($O28*$Q28*$R28,0)</f>
        <v>533</v>
      </c>
    </row>
    <row r="29" spans="1:20" s="111" customFormat="1" ht="18" customHeight="1">
      <c r="A29" s="208" t="s">
        <v>12</v>
      </c>
      <c r="B29" s="106"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7" t="s">
        <v>152</v>
      </c>
      <c r="N29" s="108">
        <v>0</v>
      </c>
      <c r="O29" s="109"/>
      <c r="P29" s="109"/>
      <c r="Q29" s="106"/>
      <c r="R29" s="106"/>
      <c r="S29" s="354"/>
      <c r="T29" s="110"/>
    </row>
    <row r="30" spans="1:20" s="111" customFormat="1" ht="18" customHeight="1">
      <c r="A30" s="208" t="s">
        <v>13</v>
      </c>
      <c r="B30" s="106">
        <v>0</v>
      </c>
      <c r="C30" s="106">
        <v>0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7" t="s">
        <v>152</v>
      </c>
      <c r="N30" s="108">
        <v>0</v>
      </c>
      <c r="O30" s="109"/>
      <c r="P30" s="109"/>
      <c r="Q30" s="106"/>
      <c r="R30" s="106"/>
      <c r="S30" s="354"/>
      <c r="T30" s="110"/>
    </row>
    <row r="31" spans="1:20" s="111" customFormat="1" ht="18" customHeight="1">
      <c r="A31" s="212" t="s">
        <v>40</v>
      </c>
      <c r="B31" s="106">
        <v>0</v>
      </c>
      <c r="C31" s="106">
        <v>0</v>
      </c>
      <c r="D31" s="106">
        <v>0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7" t="s">
        <v>152</v>
      </c>
      <c r="N31" s="108">
        <v>0</v>
      </c>
      <c r="O31" s="109"/>
      <c r="P31" s="109"/>
      <c r="Q31" s="106"/>
      <c r="R31" s="106"/>
      <c r="S31" s="354"/>
      <c r="T31" s="110"/>
    </row>
    <row r="32" spans="1:20" s="111" customFormat="1" ht="18" customHeight="1">
      <c r="A32" s="212" t="s">
        <v>80</v>
      </c>
      <c r="B32" s="106">
        <v>0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  <c r="M32" s="107" t="s">
        <v>152</v>
      </c>
      <c r="N32" s="108">
        <v>0</v>
      </c>
      <c r="O32" s="109"/>
      <c r="P32" s="109"/>
      <c r="Q32" s="106"/>
      <c r="R32" s="106"/>
      <c r="S32" s="354"/>
      <c r="T32" s="110"/>
    </row>
    <row r="33" spans="1:20" s="111" customFormat="1" ht="18" customHeight="1">
      <c r="A33" s="212" t="s">
        <v>81</v>
      </c>
      <c r="B33" s="106">
        <v>0</v>
      </c>
      <c r="C33" s="106">
        <v>0</v>
      </c>
      <c r="D33" s="106">
        <v>0</v>
      </c>
      <c r="E33" s="106">
        <v>0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  <c r="M33" s="107" t="s">
        <v>152</v>
      </c>
      <c r="N33" s="108">
        <v>0</v>
      </c>
      <c r="O33" s="109"/>
      <c r="P33" s="109"/>
      <c r="Q33" s="106"/>
      <c r="R33" s="106"/>
      <c r="S33" s="354"/>
      <c r="T33" s="110"/>
    </row>
    <row r="34" spans="1:20" s="120" customFormat="1" ht="18" hidden="1" customHeight="1">
      <c r="A34" s="213"/>
      <c r="B34" s="99"/>
      <c r="C34" s="99"/>
      <c r="D34" s="99"/>
      <c r="E34" s="112">
        <v>0</v>
      </c>
      <c r="F34" s="99"/>
      <c r="G34" s="99"/>
      <c r="H34" s="112">
        <v>0</v>
      </c>
      <c r="I34" s="106"/>
      <c r="J34" s="106"/>
      <c r="K34" s="106"/>
      <c r="L34" s="112">
        <v>0</v>
      </c>
      <c r="M34" s="113" t="s">
        <v>152</v>
      </c>
      <c r="N34" s="114"/>
      <c r="O34" s="115">
        <v>0</v>
      </c>
      <c r="P34" s="116">
        <v>0</v>
      </c>
      <c r="Q34" s="117"/>
      <c r="R34" s="118"/>
      <c r="S34" s="355"/>
      <c r="T34" s="119"/>
    </row>
    <row r="35" spans="1:20" s="120" customFormat="1" ht="18" hidden="1" customHeight="1">
      <c r="A35" s="213"/>
      <c r="B35" s="99"/>
      <c r="C35" s="99"/>
      <c r="D35" s="99"/>
      <c r="E35" s="112">
        <v>0</v>
      </c>
      <c r="F35" s="99"/>
      <c r="G35" s="99"/>
      <c r="H35" s="112">
        <v>0</v>
      </c>
      <c r="I35" s="106"/>
      <c r="J35" s="106"/>
      <c r="K35" s="106"/>
      <c r="L35" s="112">
        <v>0</v>
      </c>
      <c r="M35" s="113" t="s">
        <v>152</v>
      </c>
      <c r="N35" s="114"/>
      <c r="O35" s="115">
        <v>0</v>
      </c>
      <c r="P35" s="116">
        <v>0</v>
      </c>
      <c r="Q35" s="117"/>
      <c r="R35" s="118"/>
      <c r="S35" s="355"/>
      <c r="T35" s="119"/>
    </row>
    <row r="36" spans="1:20" s="120" customFormat="1" ht="18" hidden="1" customHeight="1">
      <c r="A36" s="213"/>
      <c r="B36" s="99"/>
      <c r="C36" s="99"/>
      <c r="D36" s="99"/>
      <c r="E36" s="112">
        <v>0</v>
      </c>
      <c r="F36" s="99"/>
      <c r="G36" s="99"/>
      <c r="H36" s="112">
        <v>0</v>
      </c>
      <c r="I36" s="106"/>
      <c r="J36" s="106"/>
      <c r="K36" s="106"/>
      <c r="L36" s="112">
        <v>0</v>
      </c>
      <c r="M36" s="113" t="s">
        <v>152</v>
      </c>
      <c r="N36" s="114"/>
      <c r="O36" s="115">
        <v>0</v>
      </c>
      <c r="P36" s="116">
        <v>0</v>
      </c>
      <c r="Q36" s="117"/>
      <c r="R36" s="118"/>
      <c r="S36" s="355"/>
      <c r="T36" s="119"/>
    </row>
    <row r="37" spans="1:20" s="120" customFormat="1" ht="18" hidden="1" customHeight="1">
      <c r="A37" s="213"/>
      <c r="B37" s="99"/>
      <c r="C37" s="99"/>
      <c r="D37" s="99"/>
      <c r="E37" s="112">
        <v>0</v>
      </c>
      <c r="F37" s="99"/>
      <c r="G37" s="99"/>
      <c r="H37" s="112">
        <v>0</v>
      </c>
      <c r="I37" s="106"/>
      <c r="J37" s="106"/>
      <c r="K37" s="106"/>
      <c r="L37" s="112">
        <v>0</v>
      </c>
      <c r="M37" s="113" t="s">
        <v>152</v>
      </c>
      <c r="N37" s="114"/>
      <c r="O37" s="115">
        <v>0</v>
      </c>
      <c r="P37" s="116">
        <v>0</v>
      </c>
      <c r="Q37" s="117"/>
      <c r="R37" s="118"/>
      <c r="S37" s="355"/>
      <c r="T37" s="119"/>
    </row>
    <row r="38" spans="1:20" s="120" customFormat="1" ht="18" hidden="1" customHeight="1">
      <c r="A38" s="213"/>
      <c r="B38" s="99"/>
      <c r="C38" s="99"/>
      <c r="D38" s="99"/>
      <c r="E38" s="112">
        <v>0</v>
      </c>
      <c r="F38" s="99"/>
      <c r="G38" s="99"/>
      <c r="H38" s="112">
        <v>0</v>
      </c>
      <c r="I38" s="106"/>
      <c r="J38" s="106"/>
      <c r="K38" s="106"/>
      <c r="L38" s="112">
        <v>0</v>
      </c>
      <c r="M38" s="113" t="s">
        <v>152</v>
      </c>
      <c r="N38" s="114"/>
      <c r="O38" s="115">
        <v>0</v>
      </c>
      <c r="P38" s="116">
        <v>0</v>
      </c>
      <c r="Q38" s="117"/>
      <c r="R38" s="118"/>
      <c r="S38" s="355"/>
      <c r="T38" s="119"/>
    </row>
    <row r="39" spans="1:20" s="120" customFormat="1" ht="18" hidden="1" customHeight="1">
      <c r="A39" s="213"/>
      <c r="B39" s="99"/>
      <c r="C39" s="99"/>
      <c r="D39" s="99"/>
      <c r="E39" s="112">
        <v>0</v>
      </c>
      <c r="F39" s="99"/>
      <c r="G39" s="99"/>
      <c r="H39" s="112">
        <v>0</v>
      </c>
      <c r="I39" s="106"/>
      <c r="J39" s="106"/>
      <c r="K39" s="106"/>
      <c r="L39" s="112">
        <v>0</v>
      </c>
      <c r="M39" s="113" t="s">
        <v>152</v>
      </c>
      <c r="N39" s="114"/>
      <c r="O39" s="115">
        <v>0</v>
      </c>
      <c r="P39" s="116">
        <v>0</v>
      </c>
      <c r="Q39" s="117"/>
      <c r="R39" s="118"/>
      <c r="S39" s="355"/>
      <c r="T39" s="119"/>
    </row>
    <row r="40" spans="1:20" s="120" customFormat="1" ht="18" hidden="1" customHeight="1">
      <c r="A40" s="214"/>
      <c r="B40" s="122"/>
      <c r="C40" s="122"/>
      <c r="D40" s="122"/>
      <c r="E40" s="123">
        <v>0</v>
      </c>
      <c r="F40" s="122"/>
      <c r="G40" s="122"/>
      <c r="H40" s="123">
        <v>0</v>
      </c>
      <c r="I40" s="124"/>
      <c r="J40" s="124"/>
      <c r="K40" s="124"/>
      <c r="L40" s="123">
        <v>0</v>
      </c>
      <c r="M40" s="125" t="s">
        <v>152</v>
      </c>
      <c r="N40" s="126"/>
      <c r="O40" s="127">
        <v>0</v>
      </c>
      <c r="P40" s="128">
        <v>0</v>
      </c>
      <c r="Q40" s="129"/>
      <c r="R40" s="130"/>
      <c r="S40" s="356"/>
      <c r="T40" s="131"/>
    </row>
    <row r="41" spans="1:20" s="138" customFormat="1" ht="18" customHeight="1">
      <c r="A41" s="194" t="s">
        <v>159</v>
      </c>
      <c r="B41" s="369">
        <f>SUM(B24:B40)</f>
        <v>1</v>
      </c>
      <c r="C41" s="369">
        <f t="shared" ref="C41:L41" si="1">SUM(C24:C40)</f>
        <v>0</v>
      </c>
      <c r="D41" s="369">
        <f t="shared" si="1"/>
        <v>0</v>
      </c>
      <c r="E41" s="369">
        <f t="shared" si="1"/>
        <v>1</v>
      </c>
      <c r="F41" s="369">
        <f t="shared" si="1"/>
        <v>1</v>
      </c>
      <c r="G41" s="369">
        <f t="shared" si="1"/>
        <v>1</v>
      </c>
      <c r="H41" s="369">
        <f t="shared" si="1"/>
        <v>2</v>
      </c>
      <c r="I41" s="369">
        <f t="shared" si="1"/>
        <v>1</v>
      </c>
      <c r="J41" s="369">
        <f t="shared" si="1"/>
        <v>1</v>
      </c>
      <c r="K41" s="369">
        <f t="shared" si="1"/>
        <v>0</v>
      </c>
      <c r="L41" s="369">
        <f t="shared" si="1"/>
        <v>2</v>
      </c>
      <c r="M41" s="196">
        <f>($I41+$J41)/$B41</f>
        <v>2</v>
      </c>
      <c r="N41" s="134">
        <v>0</v>
      </c>
      <c r="O41" s="134">
        <f>SUM(O24:O33)</f>
        <v>52447</v>
      </c>
      <c r="P41" s="134">
        <v>47377</v>
      </c>
      <c r="Q41" s="135"/>
      <c r="R41" s="136">
        <v>0</v>
      </c>
      <c r="S41" s="357"/>
      <c r="T41" s="137">
        <f>SUM(T24:T33)</f>
        <v>590</v>
      </c>
    </row>
    <row r="42" spans="1:20" s="120" customFormat="1" ht="18" hidden="1" customHeight="1">
      <c r="A42" s="215"/>
      <c r="B42" s="149"/>
      <c r="C42" s="149"/>
      <c r="D42" s="149"/>
      <c r="E42" s="150">
        <v>0</v>
      </c>
      <c r="F42" s="149"/>
      <c r="G42" s="149"/>
      <c r="H42" s="150">
        <v>0</v>
      </c>
      <c r="I42" s="149"/>
      <c r="J42" s="149"/>
      <c r="K42" s="149"/>
      <c r="L42" s="150">
        <v>0</v>
      </c>
      <c r="M42" s="151" t="s">
        <v>152</v>
      </c>
      <c r="N42" s="152"/>
      <c r="O42" s="153">
        <v>0</v>
      </c>
      <c r="P42" s="154"/>
      <c r="Q42" s="155"/>
      <c r="R42" s="149"/>
      <c r="S42" s="359"/>
      <c r="T42" s="156"/>
    </row>
    <row r="43" spans="1:20" s="120" customFormat="1" ht="18" hidden="1" customHeight="1">
      <c r="A43" s="209"/>
      <c r="B43" s="99"/>
      <c r="C43" s="99"/>
      <c r="D43" s="99"/>
      <c r="E43" s="112">
        <v>0</v>
      </c>
      <c r="F43" s="99"/>
      <c r="G43" s="99"/>
      <c r="H43" s="112">
        <v>0</v>
      </c>
      <c r="I43" s="99"/>
      <c r="J43" s="99"/>
      <c r="K43" s="99"/>
      <c r="L43" s="112">
        <v>0</v>
      </c>
      <c r="M43" s="113" t="s">
        <v>152</v>
      </c>
      <c r="N43" s="114"/>
      <c r="O43" s="115">
        <v>0</v>
      </c>
      <c r="P43" s="116"/>
      <c r="Q43" s="157"/>
      <c r="R43" s="99"/>
      <c r="S43" s="360"/>
      <c r="T43" s="158"/>
    </row>
    <row r="44" spans="1:20" s="120" customFormat="1" ht="18" hidden="1" customHeight="1">
      <c r="A44" s="209"/>
      <c r="B44" s="99"/>
      <c r="C44" s="99"/>
      <c r="D44" s="99"/>
      <c r="E44" s="112">
        <v>0</v>
      </c>
      <c r="F44" s="99"/>
      <c r="G44" s="99"/>
      <c r="H44" s="112">
        <v>0</v>
      </c>
      <c r="I44" s="99"/>
      <c r="J44" s="99"/>
      <c r="K44" s="99"/>
      <c r="L44" s="112">
        <v>0</v>
      </c>
      <c r="M44" s="113" t="s">
        <v>152</v>
      </c>
      <c r="N44" s="114"/>
      <c r="O44" s="115">
        <v>0</v>
      </c>
      <c r="P44" s="116"/>
      <c r="Q44" s="157"/>
      <c r="R44" s="99"/>
      <c r="S44" s="360"/>
      <c r="T44" s="158"/>
    </row>
    <row r="45" spans="1:20" s="120" customFormat="1" ht="18" hidden="1" customHeight="1">
      <c r="A45" s="208"/>
      <c r="B45" s="99"/>
      <c r="C45" s="99"/>
      <c r="D45" s="99"/>
      <c r="E45" s="112">
        <v>0</v>
      </c>
      <c r="F45" s="99"/>
      <c r="G45" s="99"/>
      <c r="H45" s="112">
        <v>0</v>
      </c>
      <c r="I45" s="99"/>
      <c r="J45" s="99"/>
      <c r="K45" s="99"/>
      <c r="L45" s="112">
        <v>0</v>
      </c>
      <c r="M45" s="113" t="s">
        <v>152</v>
      </c>
      <c r="N45" s="114"/>
      <c r="O45" s="115">
        <v>0</v>
      </c>
      <c r="P45" s="116"/>
      <c r="Q45" s="157"/>
      <c r="R45" s="99"/>
      <c r="S45" s="360"/>
      <c r="T45" s="158"/>
    </row>
    <row r="46" spans="1:20" s="120" customFormat="1" ht="18" hidden="1" customHeight="1">
      <c r="A46" s="209"/>
      <c r="B46" s="99"/>
      <c r="C46" s="99"/>
      <c r="D46" s="99"/>
      <c r="E46" s="112">
        <v>0</v>
      </c>
      <c r="F46" s="99"/>
      <c r="G46" s="99"/>
      <c r="H46" s="112">
        <v>0</v>
      </c>
      <c r="I46" s="99"/>
      <c r="J46" s="99"/>
      <c r="K46" s="99"/>
      <c r="L46" s="112">
        <v>0</v>
      </c>
      <c r="M46" s="113" t="s">
        <v>152</v>
      </c>
      <c r="N46" s="114"/>
      <c r="O46" s="115">
        <v>0</v>
      </c>
      <c r="P46" s="116"/>
      <c r="Q46" s="157"/>
      <c r="R46" s="99"/>
      <c r="S46" s="360"/>
      <c r="T46" s="158"/>
    </row>
    <row r="47" spans="1:20" s="120" customFormat="1" ht="18" hidden="1" customHeight="1">
      <c r="A47" s="209"/>
      <c r="B47" s="99"/>
      <c r="C47" s="99"/>
      <c r="D47" s="99"/>
      <c r="E47" s="112">
        <v>0</v>
      </c>
      <c r="F47" s="99"/>
      <c r="G47" s="99"/>
      <c r="H47" s="112">
        <v>0</v>
      </c>
      <c r="I47" s="99"/>
      <c r="J47" s="99"/>
      <c r="K47" s="99"/>
      <c r="L47" s="112">
        <v>0</v>
      </c>
      <c r="M47" s="113" t="s">
        <v>152</v>
      </c>
      <c r="N47" s="114"/>
      <c r="O47" s="115">
        <v>0</v>
      </c>
      <c r="P47" s="116"/>
      <c r="Q47" s="157"/>
      <c r="R47" s="99"/>
      <c r="S47" s="360"/>
      <c r="T47" s="158"/>
    </row>
    <row r="48" spans="1:20" s="120" customFormat="1" ht="18" hidden="1" customHeight="1">
      <c r="A48" s="216"/>
      <c r="B48" s="99"/>
      <c r="C48" s="99"/>
      <c r="D48" s="99"/>
      <c r="E48" s="112">
        <v>0</v>
      </c>
      <c r="F48" s="99"/>
      <c r="G48" s="99"/>
      <c r="H48" s="112">
        <v>0</v>
      </c>
      <c r="I48" s="99"/>
      <c r="J48" s="99"/>
      <c r="K48" s="99"/>
      <c r="L48" s="112">
        <v>0</v>
      </c>
      <c r="M48" s="113" t="s">
        <v>152</v>
      </c>
      <c r="N48" s="114"/>
      <c r="O48" s="115">
        <v>0</v>
      </c>
      <c r="P48" s="116"/>
      <c r="Q48" s="157"/>
      <c r="R48" s="99"/>
      <c r="S48" s="360"/>
      <c r="T48" s="158"/>
    </row>
    <row r="49" spans="1:20" s="111" customFormat="1" ht="18" hidden="1" customHeight="1">
      <c r="A49" s="209"/>
      <c r="B49" s="99"/>
      <c r="C49" s="99"/>
      <c r="D49" s="99"/>
      <c r="E49" s="112">
        <v>0</v>
      </c>
      <c r="F49" s="99"/>
      <c r="G49" s="99"/>
      <c r="H49" s="112">
        <v>0</v>
      </c>
      <c r="I49" s="99"/>
      <c r="J49" s="99"/>
      <c r="K49" s="99"/>
      <c r="L49" s="112">
        <v>0</v>
      </c>
      <c r="M49" s="113" t="s">
        <v>152</v>
      </c>
      <c r="N49" s="114"/>
      <c r="O49" s="115">
        <v>0</v>
      </c>
      <c r="P49" s="116"/>
      <c r="Q49" s="157"/>
      <c r="R49" s="106"/>
      <c r="S49" s="354"/>
      <c r="T49" s="160"/>
    </row>
    <row r="50" spans="1:20" s="111" customFormat="1" ht="18" hidden="1" customHeight="1">
      <c r="A50" s="209"/>
      <c r="B50" s="99"/>
      <c r="C50" s="99"/>
      <c r="D50" s="99"/>
      <c r="E50" s="112">
        <v>0</v>
      </c>
      <c r="F50" s="99"/>
      <c r="G50" s="99"/>
      <c r="H50" s="112">
        <v>0</v>
      </c>
      <c r="I50" s="99"/>
      <c r="J50" s="99"/>
      <c r="K50" s="99"/>
      <c r="L50" s="112">
        <v>0</v>
      </c>
      <c r="M50" s="113" t="s">
        <v>152</v>
      </c>
      <c r="N50" s="114"/>
      <c r="O50" s="115">
        <v>0</v>
      </c>
      <c r="P50" s="116"/>
      <c r="Q50" s="157"/>
      <c r="R50" s="106"/>
      <c r="S50" s="354"/>
      <c r="T50" s="160"/>
    </row>
    <row r="51" spans="1:20" s="111" customFormat="1" ht="18" hidden="1" customHeight="1">
      <c r="A51" s="209"/>
      <c r="B51" s="99"/>
      <c r="C51" s="99"/>
      <c r="D51" s="99"/>
      <c r="E51" s="112">
        <v>0</v>
      </c>
      <c r="F51" s="99"/>
      <c r="G51" s="99"/>
      <c r="H51" s="112">
        <v>0</v>
      </c>
      <c r="I51" s="99"/>
      <c r="J51" s="99"/>
      <c r="K51" s="99"/>
      <c r="L51" s="112">
        <v>0</v>
      </c>
      <c r="M51" s="113" t="s">
        <v>152</v>
      </c>
      <c r="N51" s="114"/>
      <c r="O51" s="115">
        <v>0</v>
      </c>
      <c r="P51" s="116"/>
      <c r="Q51" s="157"/>
      <c r="R51" s="106"/>
      <c r="S51" s="354"/>
      <c r="T51" s="160"/>
    </row>
    <row r="52" spans="1:20" s="111" customFormat="1" ht="18" hidden="1" customHeight="1">
      <c r="A52" s="209"/>
      <c r="B52" s="99"/>
      <c r="C52" s="99"/>
      <c r="D52" s="99"/>
      <c r="E52" s="112">
        <v>0</v>
      </c>
      <c r="F52" s="99"/>
      <c r="G52" s="99"/>
      <c r="H52" s="112">
        <v>0</v>
      </c>
      <c r="I52" s="99"/>
      <c r="J52" s="99"/>
      <c r="K52" s="99"/>
      <c r="L52" s="112">
        <v>0</v>
      </c>
      <c r="M52" s="113" t="s">
        <v>152</v>
      </c>
      <c r="N52" s="114"/>
      <c r="O52" s="115">
        <v>0</v>
      </c>
      <c r="P52" s="116"/>
      <c r="Q52" s="157"/>
      <c r="R52" s="106"/>
      <c r="S52" s="354"/>
      <c r="T52" s="160"/>
    </row>
    <row r="53" spans="1:20" s="111" customFormat="1" ht="18" hidden="1" customHeight="1">
      <c r="A53" s="209"/>
      <c r="B53" s="99"/>
      <c r="C53" s="99"/>
      <c r="D53" s="99"/>
      <c r="E53" s="112">
        <v>0</v>
      </c>
      <c r="F53" s="99"/>
      <c r="G53" s="99"/>
      <c r="H53" s="112">
        <v>0</v>
      </c>
      <c r="I53" s="106"/>
      <c r="J53" s="106"/>
      <c r="K53" s="106"/>
      <c r="L53" s="112">
        <v>0</v>
      </c>
      <c r="M53" s="113" t="s">
        <v>152</v>
      </c>
      <c r="N53" s="114"/>
      <c r="O53" s="115">
        <v>0</v>
      </c>
      <c r="P53" s="116"/>
      <c r="Q53" s="157"/>
      <c r="R53" s="106"/>
      <c r="S53" s="354"/>
      <c r="T53" s="160"/>
    </row>
    <row r="54" spans="1:20" s="111" customFormat="1" ht="18" hidden="1" customHeight="1">
      <c r="A54" s="209"/>
      <c r="B54" s="99"/>
      <c r="C54" s="99"/>
      <c r="D54" s="99"/>
      <c r="E54" s="112">
        <v>0</v>
      </c>
      <c r="F54" s="99"/>
      <c r="G54" s="99"/>
      <c r="H54" s="112">
        <v>0</v>
      </c>
      <c r="I54" s="106"/>
      <c r="J54" s="106"/>
      <c r="K54" s="106"/>
      <c r="L54" s="112">
        <v>0</v>
      </c>
      <c r="M54" s="113" t="s">
        <v>152</v>
      </c>
      <c r="N54" s="114"/>
      <c r="O54" s="115">
        <v>0</v>
      </c>
      <c r="P54" s="116"/>
      <c r="Q54" s="157"/>
      <c r="R54" s="106"/>
      <c r="S54" s="354"/>
      <c r="T54" s="160"/>
    </row>
    <row r="55" spans="1:20" s="111" customFormat="1" ht="18" hidden="1" customHeight="1">
      <c r="A55" s="209"/>
      <c r="B55" s="99"/>
      <c r="C55" s="99"/>
      <c r="D55" s="99"/>
      <c r="E55" s="112">
        <v>0</v>
      </c>
      <c r="F55" s="99"/>
      <c r="G55" s="99"/>
      <c r="H55" s="112">
        <v>0</v>
      </c>
      <c r="I55" s="106"/>
      <c r="J55" s="106"/>
      <c r="K55" s="106"/>
      <c r="L55" s="112">
        <v>0</v>
      </c>
      <c r="M55" s="113" t="s">
        <v>152</v>
      </c>
      <c r="N55" s="114"/>
      <c r="O55" s="115">
        <v>0</v>
      </c>
      <c r="P55" s="116"/>
      <c r="Q55" s="157"/>
      <c r="R55" s="106"/>
      <c r="S55" s="354"/>
      <c r="T55" s="160"/>
    </row>
    <row r="56" spans="1:20" s="120" customFormat="1" ht="18" hidden="1" customHeight="1">
      <c r="A56" s="209"/>
      <c r="B56" s="99"/>
      <c r="C56" s="99"/>
      <c r="D56" s="99"/>
      <c r="E56" s="112">
        <v>0</v>
      </c>
      <c r="F56" s="99"/>
      <c r="G56" s="99"/>
      <c r="H56" s="112">
        <v>0</v>
      </c>
      <c r="I56" s="106"/>
      <c r="J56" s="106"/>
      <c r="K56" s="106"/>
      <c r="L56" s="112">
        <v>0</v>
      </c>
      <c r="M56" s="113" t="s">
        <v>152</v>
      </c>
      <c r="N56" s="114"/>
      <c r="O56" s="115">
        <v>0</v>
      </c>
      <c r="P56" s="116"/>
      <c r="Q56" s="157"/>
      <c r="R56" s="99"/>
      <c r="S56" s="360"/>
      <c r="T56" s="158"/>
    </row>
    <row r="57" spans="1:20" s="120" customFormat="1" ht="18" hidden="1" customHeight="1">
      <c r="A57" s="209"/>
      <c r="B57" s="99"/>
      <c r="C57" s="99"/>
      <c r="D57" s="99"/>
      <c r="E57" s="112">
        <v>0</v>
      </c>
      <c r="F57" s="99"/>
      <c r="G57" s="99"/>
      <c r="H57" s="112">
        <v>0</v>
      </c>
      <c r="I57" s="106"/>
      <c r="J57" s="106"/>
      <c r="K57" s="106"/>
      <c r="L57" s="112">
        <v>0</v>
      </c>
      <c r="M57" s="113" t="s">
        <v>152</v>
      </c>
      <c r="N57" s="114"/>
      <c r="O57" s="115">
        <v>0</v>
      </c>
      <c r="P57" s="116"/>
      <c r="Q57" s="157"/>
      <c r="R57" s="99"/>
      <c r="S57" s="360"/>
      <c r="T57" s="158"/>
    </row>
    <row r="58" spans="1:20" s="138" customFormat="1" ht="18" hidden="1" customHeight="1">
      <c r="A58" s="370"/>
      <c r="B58" s="371">
        <v>0</v>
      </c>
      <c r="C58" s="371">
        <v>0</v>
      </c>
      <c r="D58" s="371">
        <v>0</v>
      </c>
      <c r="E58" s="371">
        <v>0</v>
      </c>
      <c r="F58" s="371">
        <v>0</v>
      </c>
      <c r="G58" s="371">
        <v>0</v>
      </c>
      <c r="H58" s="112">
        <v>0</v>
      </c>
      <c r="I58" s="371">
        <v>0</v>
      </c>
      <c r="J58" s="371">
        <v>0</v>
      </c>
      <c r="K58" s="371">
        <v>0</v>
      </c>
      <c r="L58" s="112">
        <v>0</v>
      </c>
      <c r="M58" s="113" t="s">
        <v>152</v>
      </c>
      <c r="N58" s="115">
        <v>0</v>
      </c>
      <c r="O58" s="115">
        <v>0</v>
      </c>
      <c r="P58" s="115">
        <v>0</v>
      </c>
      <c r="Q58" s="157"/>
      <c r="R58" s="162"/>
      <c r="S58" s="361"/>
      <c r="T58" s="163"/>
    </row>
    <row r="59" spans="1:20" s="111" customFormat="1" ht="18" customHeight="1">
      <c r="A59" s="208" t="s">
        <v>44</v>
      </c>
      <c r="B59" s="106">
        <v>3</v>
      </c>
      <c r="C59" s="106">
        <v>1</v>
      </c>
      <c r="D59" s="106">
        <v>1</v>
      </c>
      <c r="E59" s="106">
        <v>5</v>
      </c>
      <c r="F59" s="106">
        <v>1</v>
      </c>
      <c r="G59" s="106">
        <v>0</v>
      </c>
      <c r="H59" s="106">
        <v>1</v>
      </c>
      <c r="I59" s="106">
        <v>0</v>
      </c>
      <c r="J59" s="106">
        <v>1</v>
      </c>
      <c r="K59" s="106">
        <v>0</v>
      </c>
      <c r="L59" s="106">
        <v>1</v>
      </c>
      <c r="M59" s="107">
        <v>0.33333333333333331</v>
      </c>
      <c r="N59" s="108">
        <v>0</v>
      </c>
      <c r="O59" s="109">
        <v>23359</v>
      </c>
      <c r="P59" s="109">
        <v>23359</v>
      </c>
      <c r="Q59" s="106" t="s">
        <v>157</v>
      </c>
      <c r="R59" s="106" t="s">
        <v>154</v>
      </c>
      <c r="S59" s="354"/>
      <c r="T59" s="110">
        <v>0</v>
      </c>
    </row>
    <row r="60" spans="1:20" s="111" customFormat="1" ht="18" customHeight="1">
      <c r="A60" s="217" t="s">
        <v>49</v>
      </c>
      <c r="B60" s="165">
        <v>4</v>
      </c>
      <c r="C60" s="165">
        <v>0</v>
      </c>
      <c r="D60" s="165">
        <v>1</v>
      </c>
      <c r="E60" s="165">
        <v>5</v>
      </c>
      <c r="F60" s="165">
        <v>2</v>
      </c>
      <c r="G60" s="165">
        <v>0</v>
      </c>
      <c r="H60" s="165">
        <v>2</v>
      </c>
      <c r="I60" s="165">
        <v>1</v>
      </c>
      <c r="J60" s="165">
        <v>1</v>
      </c>
      <c r="K60" s="165">
        <v>0</v>
      </c>
      <c r="L60" s="165">
        <v>2</v>
      </c>
      <c r="M60" s="166">
        <v>0.5</v>
      </c>
      <c r="N60" s="167">
        <v>0</v>
      </c>
      <c r="O60" s="168">
        <v>149731</v>
      </c>
      <c r="P60" s="168">
        <v>149731</v>
      </c>
      <c r="Q60" s="165" t="s">
        <v>157</v>
      </c>
      <c r="R60" s="165" t="s">
        <v>154</v>
      </c>
      <c r="S60" s="362"/>
      <c r="T60" s="169">
        <v>0</v>
      </c>
    </row>
    <row r="61" spans="1:20" s="111" customFormat="1" ht="18" customHeight="1">
      <c r="A61" s="208" t="s">
        <v>50</v>
      </c>
      <c r="B61" s="106">
        <v>5</v>
      </c>
      <c r="C61" s="106">
        <v>1</v>
      </c>
      <c r="D61" s="106">
        <v>0</v>
      </c>
      <c r="E61" s="106">
        <v>6</v>
      </c>
      <c r="F61" s="106">
        <v>3</v>
      </c>
      <c r="G61" s="106">
        <v>0</v>
      </c>
      <c r="H61" s="106">
        <v>3</v>
      </c>
      <c r="I61" s="106">
        <v>1</v>
      </c>
      <c r="J61" s="106">
        <v>2</v>
      </c>
      <c r="K61" s="106">
        <v>0</v>
      </c>
      <c r="L61" s="106">
        <v>3</v>
      </c>
      <c r="M61" s="107">
        <v>0.6</v>
      </c>
      <c r="N61" s="108">
        <v>0</v>
      </c>
      <c r="O61" s="109">
        <v>119354</v>
      </c>
      <c r="P61" s="109">
        <v>119354</v>
      </c>
      <c r="Q61" s="106" t="s">
        <v>157</v>
      </c>
      <c r="R61" s="106" t="s">
        <v>154</v>
      </c>
      <c r="S61" s="354"/>
      <c r="T61" s="110">
        <v>0</v>
      </c>
    </row>
    <row r="62" spans="1:20" s="120" customFormat="1" ht="18" hidden="1" customHeight="1">
      <c r="A62" s="209"/>
      <c r="B62" s="99"/>
      <c r="C62" s="99"/>
      <c r="D62" s="99"/>
      <c r="E62" s="112">
        <v>0</v>
      </c>
      <c r="F62" s="99"/>
      <c r="G62" s="99"/>
      <c r="H62" s="112">
        <v>0</v>
      </c>
      <c r="I62" s="106"/>
      <c r="J62" s="106"/>
      <c r="K62" s="106"/>
      <c r="L62" s="112">
        <v>0</v>
      </c>
      <c r="M62" s="113" t="s">
        <v>152</v>
      </c>
      <c r="N62" s="114"/>
      <c r="O62" s="115">
        <v>0</v>
      </c>
      <c r="P62" s="116">
        <v>0</v>
      </c>
      <c r="Q62" s="117"/>
      <c r="R62" s="118"/>
      <c r="S62" s="355"/>
      <c r="T62" s="119">
        <v>0</v>
      </c>
    </row>
    <row r="63" spans="1:20" s="120" customFormat="1" ht="18" hidden="1" customHeight="1">
      <c r="A63" s="209"/>
      <c r="B63" s="99"/>
      <c r="C63" s="99"/>
      <c r="D63" s="99"/>
      <c r="E63" s="112">
        <v>0</v>
      </c>
      <c r="F63" s="99"/>
      <c r="G63" s="99"/>
      <c r="H63" s="112">
        <v>0</v>
      </c>
      <c r="I63" s="106"/>
      <c r="J63" s="106"/>
      <c r="K63" s="106"/>
      <c r="L63" s="112">
        <v>0</v>
      </c>
      <c r="M63" s="113" t="s">
        <v>152</v>
      </c>
      <c r="N63" s="114"/>
      <c r="O63" s="115">
        <v>0</v>
      </c>
      <c r="P63" s="116">
        <v>0</v>
      </c>
      <c r="Q63" s="117" t="s">
        <v>153</v>
      </c>
      <c r="R63" s="118" t="s">
        <v>156</v>
      </c>
      <c r="S63" s="355"/>
      <c r="T63" s="119">
        <v>0</v>
      </c>
    </row>
    <row r="64" spans="1:20" s="120" customFormat="1" ht="18" hidden="1" customHeight="1">
      <c r="A64" s="209"/>
      <c r="B64" s="99"/>
      <c r="C64" s="99"/>
      <c r="D64" s="99"/>
      <c r="E64" s="112">
        <v>0</v>
      </c>
      <c r="F64" s="99"/>
      <c r="G64" s="99"/>
      <c r="H64" s="112">
        <v>0</v>
      </c>
      <c r="I64" s="106"/>
      <c r="J64" s="106"/>
      <c r="K64" s="106"/>
      <c r="L64" s="112">
        <v>0</v>
      </c>
      <c r="M64" s="113" t="s">
        <v>152</v>
      </c>
      <c r="N64" s="114"/>
      <c r="O64" s="115">
        <v>0</v>
      </c>
      <c r="P64" s="116">
        <v>0</v>
      </c>
      <c r="Q64" s="117" t="s">
        <v>153</v>
      </c>
      <c r="R64" s="118" t="s">
        <v>156</v>
      </c>
      <c r="S64" s="355"/>
      <c r="T64" s="119">
        <v>0</v>
      </c>
    </row>
    <row r="65" spans="1:20" s="120" customFormat="1" ht="18" hidden="1" customHeight="1">
      <c r="A65" s="210"/>
      <c r="B65" s="122"/>
      <c r="C65" s="122"/>
      <c r="D65" s="122"/>
      <c r="E65" s="123">
        <v>0</v>
      </c>
      <c r="F65" s="122"/>
      <c r="G65" s="122"/>
      <c r="H65" s="123">
        <v>0</v>
      </c>
      <c r="I65" s="124"/>
      <c r="J65" s="124"/>
      <c r="K65" s="124"/>
      <c r="L65" s="123">
        <v>0</v>
      </c>
      <c r="M65" s="125" t="s">
        <v>152</v>
      </c>
      <c r="N65" s="126"/>
      <c r="O65" s="127">
        <v>0</v>
      </c>
      <c r="P65" s="128">
        <v>0</v>
      </c>
      <c r="Q65" s="129" t="s">
        <v>153</v>
      </c>
      <c r="R65" s="130" t="s">
        <v>156</v>
      </c>
      <c r="S65" s="356"/>
      <c r="T65" s="131">
        <v>0</v>
      </c>
    </row>
    <row r="66" spans="1:20" s="138" customFormat="1" ht="18" customHeight="1">
      <c r="A66" s="194" t="s">
        <v>160</v>
      </c>
      <c r="B66" s="369">
        <f>SUM(B58:B65)</f>
        <v>12</v>
      </c>
      <c r="C66" s="369">
        <f t="shared" ref="C66:L66" si="2">SUM(C58:C65)</f>
        <v>2</v>
      </c>
      <c r="D66" s="369">
        <f t="shared" si="2"/>
        <v>2</v>
      </c>
      <c r="E66" s="369">
        <f t="shared" si="2"/>
        <v>16</v>
      </c>
      <c r="F66" s="369">
        <f t="shared" si="2"/>
        <v>6</v>
      </c>
      <c r="G66" s="369">
        <f t="shared" si="2"/>
        <v>0</v>
      </c>
      <c r="H66" s="369">
        <f t="shared" si="2"/>
        <v>6</v>
      </c>
      <c r="I66" s="369">
        <f t="shared" si="2"/>
        <v>2</v>
      </c>
      <c r="J66" s="369">
        <f t="shared" si="2"/>
        <v>4</v>
      </c>
      <c r="K66" s="369">
        <f t="shared" si="2"/>
        <v>0</v>
      </c>
      <c r="L66" s="369">
        <f t="shared" si="2"/>
        <v>6</v>
      </c>
      <c r="M66" s="197">
        <f>($I66+$J66)/$B66</f>
        <v>0.5</v>
      </c>
      <c r="N66" s="195">
        <v>0</v>
      </c>
      <c r="O66" s="134">
        <f>SUM(O42:O65)</f>
        <v>292444</v>
      </c>
      <c r="P66" s="134">
        <v>269085</v>
      </c>
      <c r="Q66" s="135"/>
      <c r="R66" s="135"/>
      <c r="S66" s="363"/>
      <c r="T66" s="137">
        <v>0</v>
      </c>
    </row>
    <row r="67" spans="1:20" s="172" customFormat="1" ht="18" customHeight="1">
      <c r="A67" s="218" t="s">
        <v>161</v>
      </c>
      <c r="B67" s="205">
        <v>3</v>
      </c>
      <c r="C67" s="205">
        <v>0</v>
      </c>
      <c r="D67" s="205">
        <v>0</v>
      </c>
      <c r="E67" s="205">
        <v>3</v>
      </c>
      <c r="F67" s="205">
        <v>3</v>
      </c>
      <c r="G67" s="205">
        <v>0</v>
      </c>
      <c r="H67" s="205">
        <v>3</v>
      </c>
      <c r="I67" s="205">
        <v>2</v>
      </c>
      <c r="J67" s="205">
        <v>1</v>
      </c>
      <c r="K67" s="205">
        <v>0</v>
      </c>
      <c r="L67" s="205">
        <v>3</v>
      </c>
      <c r="M67" s="221">
        <f>($I67+$J67)/$B67</f>
        <v>1</v>
      </c>
      <c r="N67" s="206">
        <v>0</v>
      </c>
      <c r="O67" s="206">
        <v>144870</v>
      </c>
      <c r="P67" s="206">
        <v>144870</v>
      </c>
      <c r="Q67" s="207"/>
      <c r="R67" s="207"/>
      <c r="S67" s="364"/>
      <c r="T67" s="219"/>
    </row>
    <row r="68" spans="1:20" s="138" customFormat="1" ht="18" customHeight="1" thickBot="1">
      <c r="A68" s="199" t="s">
        <v>163</v>
      </c>
      <c r="B68" s="200">
        <f>B23+B41+B66+B67</f>
        <v>80</v>
      </c>
      <c r="C68" s="200">
        <f t="shared" ref="C68:L68" si="3">C23+C41+C66+C67</f>
        <v>11</v>
      </c>
      <c r="D68" s="200">
        <f t="shared" si="3"/>
        <v>5</v>
      </c>
      <c r="E68" s="200">
        <f t="shared" si="3"/>
        <v>84</v>
      </c>
      <c r="F68" s="200">
        <f t="shared" si="3"/>
        <v>72</v>
      </c>
      <c r="G68" s="200">
        <f t="shared" si="3"/>
        <v>13</v>
      </c>
      <c r="H68" s="200">
        <f t="shared" si="3"/>
        <v>85</v>
      </c>
      <c r="I68" s="200">
        <f t="shared" si="3"/>
        <v>71</v>
      </c>
      <c r="J68" s="200">
        <f t="shared" si="3"/>
        <v>12</v>
      </c>
      <c r="K68" s="200">
        <f t="shared" si="3"/>
        <v>2</v>
      </c>
      <c r="L68" s="200">
        <f t="shared" si="3"/>
        <v>85</v>
      </c>
      <c r="M68" s="198">
        <f>($I68+$J68)/$B68</f>
        <v>1.0375000000000001</v>
      </c>
      <c r="N68" s="201">
        <v>2198</v>
      </c>
      <c r="O68" s="222">
        <f t="shared" ref="O68" si="4">O23+O41+O66+O67</f>
        <v>4031742</v>
      </c>
      <c r="P68" s="201">
        <v>4033940</v>
      </c>
      <c r="Q68" s="202"/>
      <c r="R68" s="203">
        <v>20000</v>
      </c>
      <c r="S68" s="365"/>
      <c r="T68" s="204">
        <v>76509</v>
      </c>
    </row>
    <row r="69" spans="1:20" s="91" customFormat="1" ht="18" customHeight="1" thickBot="1">
      <c r="A69" s="322" t="s">
        <v>257</v>
      </c>
      <c r="B69" s="319">
        <v>680</v>
      </c>
      <c r="C69" s="319">
        <v>11</v>
      </c>
      <c r="D69" s="319">
        <v>5</v>
      </c>
      <c r="E69" s="319">
        <v>84</v>
      </c>
      <c r="F69" s="319">
        <v>607</v>
      </c>
      <c r="G69" s="319">
        <v>57</v>
      </c>
      <c r="H69" s="319">
        <v>664</v>
      </c>
      <c r="I69" s="319">
        <v>488</v>
      </c>
      <c r="J69" s="319">
        <v>163</v>
      </c>
      <c r="K69" s="319">
        <v>13</v>
      </c>
      <c r="L69" s="319">
        <v>664</v>
      </c>
      <c r="M69" s="320">
        <f>(I69+J69)/B69</f>
        <v>0.95735294117647063</v>
      </c>
      <c r="N69" s="319">
        <v>2198</v>
      </c>
      <c r="O69" s="321">
        <v>26476849</v>
      </c>
      <c r="P69" s="319">
        <v>4033940</v>
      </c>
      <c r="Q69" s="319"/>
      <c r="R69" s="377">
        <f>R68+R78</f>
        <v>70000</v>
      </c>
      <c r="S69" s="366"/>
      <c r="T69" s="293">
        <f>T68+依德!S69</f>
        <v>348743</v>
      </c>
    </row>
    <row r="70" spans="1:20" ht="6.75" customHeight="1">
      <c r="A70" s="84"/>
      <c r="B70" s="85"/>
      <c r="C70" s="85"/>
      <c r="D70" s="85"/>
      <c r="E70" s="85"/>
      <c r="F70" s="65"/>
      <c r="G70" s="65"/>
      <c r="H70" s="65"/>
      <c r="I70" s="65"/>
      <c r="J70" s="65"/>
      <c r="K70" s="65"/>
      <c r="L70" s="65"/>
      <c r="M70" s="86"/>
      <c r="N70" s="65"/>
      <c r="O70" s="65"/>
    </row>
    <row r="71" spans="1:20" s="73" customFormat="1" ht="18" customHeight="1">
      <c r="A71" s="64" t="s">
        <v>259</v>
      </c>
      <c r="B71" s="65"/>
      <c r="C71" s="65"/>
      <c r="D71" s="65"/>
      <c r="E71" s="65"/>
      <c r="F71" s="65"/>
      <c r="G71" s="66"/>
      <c r="H71" s="67"/>
      <c r="I71" s="65"/>
      <c r="J71" s="65"/>
      <c r="K71" s="65"/>
      <c r="L71" s="65"/>
      <c r="M71" s="68"/>
      <c r="N71" s="69"/>
      <c r="O71" s="70"/>
      <c r="P71" s="71"/>
      <c r="Q71" s="92"/>
      <c r="R71" s="72"/>
      <c r="S71" s="367"/>
    </row>
    <row r="72" spans="1:20" s="73" customFormat="1" ht="18" customHeight="1">
      <c r="A72" s="64" t="s">
        <v>123</v>
      </c>
      <c r="B72" s="65"/>
      <c r="C72" s="65"/>
      <c r="D72" s="65"/>
      <c r="E72" s="65"/>
      <c r="F72" s="65"/>
      <c r="G72" s="66"/>
      <c r="H72" s="67"/>
      <c r="I72" s="65"/>
      <c r="J72" s="65"/>
      <c r="K72" s="65"/>
      <c r="L72" s="65"/>
      <c r="M72" s="68"/>
      <c r="N72" s="69"/>
      <c r="O72" s="70"/>
      <c r="P72" s="71"/>
      <c r="Q72" s="92"/>
      <c r="R72" s="72"/>
      <c r="S72" s="367"/>
    </row>
    <row r="73" spans="1:20" s="73" customFormat="1" ht="18" customHeight="1">
      <c r="A73" s="64" t="s">
        <v>260</v>
      </c>
      <c r="B73" s="65"/>
      <c r="C73" s="65"/>
      <c r="D73" s="65"/>
      <c r="E73" s="65"/>
      <c r="F73" s="65"/>
      <c r="G73" s="66"/>
      <c r="H73" s="67"/>
      <c r="I73" s="65"/>
      <c r="J73" s="65"/>
      <c r="K73" s="65"/>
      <c r="L73" s="65"/>
      <c r="M73" s="68"/>
      <c r="N73" s="69"/>
      <c r="O73" s="70"/>
      <c r="P73" s="71"/>
      <c r="Q73" s="92"/>
      <c r="R73" s="72"/>
      <c r="S73" s="367"/>
    </row>
    <row r="74" spans="1:20" s="73" customFormat="1" ht="18" customHeight="1">
      <c r="A74" s="64"/>
      <c r="B74" s="65"/>
      <c r="C74" s="65"/>
      <c r="D74" s="65"/>
      <c r="E74" s="65"/>
      <c r="F74" s="65"/>
      <c r="G74" s="66"/>
      <c r="H74" s="67"/>
      <c r="I74" s="65"/>
      <c r="J74" s="65"/>
      <c r="K74" s="65"/>
      <c r="L74" s="65"/>
      <c r="M74" s="68"/>
      <c r="N74" s="69"/>
      <c r="O74" s="70"/>
      <c r="P74" s="71"/>
      <c r="Q74" s="92"/>
      <c r="R74" s="72"/>
      <c r="S74" s="367"/>
    </row>
    <row r="75" spans="1:20" s="60" customFormat="1" ht="18" customHeight="1">
      <c r="A75" s="57" t="s">
        <v>110</v>
      </c>
      <c r="B75" s="59"/>
      <c r="C75" s="59"/>
      <c r="D75" s="58"/>
      <c r="H75" s="59"/>
      <c r="I75" s="58"/>
      <c r="J75" s="314" t="s">
        <v>111</v>
      </c>
      <c r="K75" s="58"/>
      <c r="L75" s="58"/>
      <c r="M75" s="62"/>
      <c r="N75" s="63"/>
      <c r="P75" s="60" t="s">
        <v>113</v>
      </c>
      <c r="Q75" s="93" t="s">
        <v>112</v>
      </c>
      <c r="R75" s="88" t="s">
        <v>114</v>
      </c>
      <c r="S75" s="368"/>
    </row>
    <row r="78" spans="1:20" ht="18" customHeight="1">
      <c r="A78" s="324" t="s">
        <v>255</v>
      </c>
      <c r="B78" s="325">
        <v>600</v>
      </c>
      <c r="C78" s="325"/>
      <c r="D78" s="325"/>
      <c r="E78" s="325"/>
      <c r="F78" s="325">
        <v>535</v>
      </c>
      <c r="G78" s="325">
        <v>44</v>
      </c>
      <c r="H78" s="325">
        <v>579</v>
      </c>
      <c r="I78" s="325">
        <v>417</v>
      </c>
      <c r="J78" s="325">
        <v>151</v>
      </c>
      <c r="K78" s="325">
        <v>11</v>
      </c>
      <c r="L78" s="325">
        <v>579</v>
      </c>
      <c r="M78" s="375">
        <v>0.94699999999999995</v>
      </c>
      <c r="N78" s="325"/>
      <c r="O78" s="325">
        <v>22445107</v>
      </c>
      <c r="P78" s="76"/>
      <c r="Q78" s="90"/>
      <c r="R78" s="376">
        <v>50000</v>
      </c>
      <c r="S78" s="352"/>
      <c r="T78" s="77"/>
    </row>
    <row r="81" spans="1:15" ht="18" customHeight="1">
      <c r="A81" s="324" t="s">
        <v>256</v>
      </c>
      <c r="B81" s="325">
        <f>B68+B78</f>
        <v>680</v>
      </c>
      <c r="C81" s="325">
        <f t="shared" ref="C81:L81" si="5">C68+C78</f>
        <v>11</v>
      </c>
      <c r="D81" s="325">
        <f t="shared" si="5"/>
        <v>5</v>
      </c>
      <c r="E81" s="325">
        <f t="shared" si="5"/>
        <v>84</v>
      </c>
      <c r="F81" s="325">
        <f t="shared" si="5"/>
        <v>607</v>
      </c>
      <c r="G81" s="325">
        <f t="shared" si="5"/>
        <v>57</v>
      </c>
      <c r="H81" s="325">
        <f t="shared" si="5"/>
        <v>664</v>
      </c>
      <c r="I81" s="325">
        <f t="shared" si="5"/>
        <v>488</v>
      </c>
      <c r="J81" s="325">
        <f t="shared" si="5"/>
        <v>163</v>
      </c>
      <c r="K81" s="325">
        <f t="shared" si="5"/>
        <v>13</v>
      </c>
      <c r="L81" s="325">
        <f t="shared" si="5"/>
        <v>664</v>
      </c>
      <c r="M81" s="323">
        <f>($I81+$J81)/$B81</f>
        <v>0.95735294117647063</v>
      </c>
      <c r="N81" s="325"/>
      <c r="O81" s="325">
        <f>O68+O78</f>
        <v>26476849</v>
      </c>
    </row>
  </sheetData>
  <mergeCells count="13">
    <mergeCell ref="G4:G5"/>
    <mergeCell ref="A1:B1"/>
    <mergeCell ref="B3:D3"/>
    <mergeCell ref="A4:A5"/>
    <mergeCell ref="B4:B5"/>
    <mergeCell ref="F4:F5"/>
    <mergeCell ref="T4:T5"/>
    <mergeCell ref="H4:H5"/>
    <mergeCell ref="I4:L4"/>
    <mergeCell ref="M4:M5"/>
    <mergeCell ref="Q4:Q5"/>
    <mergeCell ref="R4:R5"/>
    <mergeCell ref="S4:S5"/>
  </mergeCells>
  <phoneticPr fontId="4" type="noConversion"/>
  <conditionalFormatting sqref="M4 M7:M22 M24:M40 M42:M65">
    <cfRule type="cellIs" dxfId="5" priority="6" operator="lessThan">
      <formula>0.7</formula>
    </cfRule>
  </conditionalFormatting>
  <conditionalFormatting sqref="M6">
    <cfRule type="cellIs" dxfId="4" priority="5" operator="lessThan">
      <formula>0.7</formula>
    </cfRule>
  </conditionalFormatting>
  <conditionalFormatting sqref="M23">
    <cfRule type="cellIs" dxfId="3" priority="4" operator="lessThan">
      <formula>0.7</formula>
    </cfRule>
  </conditionalFormatting>
  <conditionalFormatting sqref="M41">
    <cfRule type="cellIs" dxfId="2" priority="3" operator="lessThan">
      <formula>0.7</formula>
    </cfRule>
  </conditionalFormatting>
  <conditionalFormatting sqref="M68">
    <cfRule type="cellIs" dxfId="1" priority="2" operator="lessThan">
      <formula>0.7</formula>
    </cfRule>
  </conditionalFormatting>
  <conditionalFormatting sqref="M81">
    <cfRule type="cellIs" dxfId="0" priority="1" operator="lessThan">
      <formula>0.7</formula>
    </cfRule>
  </conditionalFormatting>
  <printOptions horizontalCentered="1"/>
  <pageMargins left="0" right="0" top="0.47244094488188981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4月</vt:lpstr>
      <vt:lpstr>5月</vt:lpstr>
      <vt:lpstr>6月</vt:lpstr>
      <vt:lpstr>總表</vt:lpstr>
      <vt:lpstr>依德</vt:lpstr>
      <vt:lpstr>鎔德</vt:lpstr>
      <vt:lpstr>鎔德 (2)</vt:lpstr>
      <vt:lpstr>依德!Print_Area</vt:lpstr>
      <vt:lpstr>總表!Print_Area</vt:lpstr>
      <vt:lpstr>鎔德!Print_Area</vt:lpstr>
      <vt:lpstr>'鎔德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2013-09-11T06:57:29Z</dcterms:modified>
</cp:coreProperties>
</file>