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0785" yWindow="120" windowWidth="10830" windowHeight="9405" tabRatio="167" firstSheet="4" activeTab="4"/>
  </bookViews>
  <sheets>
    <sheet name="4月" sheetId="1" state="hidden" r:id="rId1"/>
    <sheet name="5月" sheetId="2" state="hidden" r:id="rId2"/>
    <sheet name="6月" sheetId="3" state="hidden" r:id="rId3"/>
    <sheet name="總表" sheetId="4" state="hidden" r:id="rId4"/>
    <sheet name="依德" sheetId="7" r:id="rId5"/>
    <sheet name="鎔德" sheetId="6" r:id="rId6"/>
  </sheets>
  <externalReferences>
    <externalReference r:id="rId7"/>
  </externalReferences>
  <definedNames>
    <definedName name="_xlnm.Print_Area" localSheetId="4">依德!$A$1:$N$52</definedName>
    <definedName name="_xlnm.Print_Area" localSheetId="5">鎔德!$A$1:$N$49</definedName>
  </definedNames>
  <calcPr calcId="145621"/>
</workbook>
</file>

<file path=xl/calcChain.xml><?xml version="1.0" encoding="utf-8"?>
<calcChain xmlns="http://schemas.openxmlformats.org/spreadsheetml/2006/main">
  <c r="C39" i="6" l="1"/>
  <c r="D39" i="6"/>
  <c r="E39" i="6"/>
  <c r="F39" i="6"/>
  <c r="L46" i="7"/>
  <c r="I43" i="7"/>
  <c r="H43" i="7"/>
  <c r="F43" i="7"/>
  <c r="E43" i="7"/>
  <c r="D43" i="7"/>
  <c r="C43" i="7"/>
  <c r="B43" i="7"/>
  <c r="J42" i="7"/>
  <c r="I42" i="7"/>
  <c r="H42" i="7"/>
  <c r="F42" i="7"/>
  <c r="E42" i="7"/>
  <c r="D42" i="7"/>
  <c r="C42" i="7"/>
  <c r="B42" i="7"/>
  <c r="L41" i="7"/>
  <c r="K41" i="7"/>
  <c r="L39" i="7"/>
  <c r="K39" i="7"/>
  <c r="L38" i="7"/>
  <c r="N38" i="7" s="1"/>
  <c r="K38" i="7"/>
  <c r="L37" i="7"/>
  <c r="K37" i="7"/>
  <c r="L36" i="7"/>
  <c r="K36" i="7"/>
  <c r="L35" i="7"/>
  <c r="K35" i="7"/>
  <c r="L34" i="7"/>
  <c r="N34" i="7" s="1"/>
  <c r="K34" i="7"/>
  <c r="L33" i="7"/>
  <c r="K33" i="7"/>
  <c r="L32" i="7"/>
  <c r="K32" i="7"/>
  <c r="L31" i="7"/>
  <c r="K31" i="7"/>
  <c r="L30" i="7"/>
  <c r="N30" i="7" s="1"/>
  <c r="K30" i="7"/>
  <c r="L29" i="7"/>
  <c r="K29" i="7"/>
  <c r="L27" i="7"/>
  <c r="K27" i="7"/>
  <c r="L26" i="7"/>
  <c r="K26" i="7"/>
  <c r="L25" i="7"/>
  <c r="K25" i="7"/>
  <c r="L24" i="7"/>
  <c r="K24" i="7"/>
  <c r="L23" i="7"/>
  <c r="K23" i="7"/>
  <c r="L22" i="7"/>
  <c r="K22" i="7"/>
  <c r="N22" i="7" s="1"/>
  <c r="L21" i="7"/>
  <c r="K21" i="7"/>
  <c r="L20" i="7"/>
  <c r="K20" i="7"/>
  <c r="L19" i="7"/>
  <c r="K19" i="7"/>
  <c r="L18" i="7"/>
  <c r="K18" i="7"/>
  <c r="L17" i="7"/>
  <c r="K17" i="7"/>
  <c r="L15" i="7"/>
  <c r="K15" i="7"/>
  <c r="L14" i="7"/>
  <c r="N14" i="7" s="1"/>
  <c r="K14" i="7"/>
  <c r="L13" i="7"/>
  <c r="K13" i="7"/>
  <c r="L12" i="7"/>
  <c r="K12" i="7"/>
  <c r="L11" i="7"/>
  <c r="K11" i="7"/>
  <c r="L10" i="7"/>
  <c r="K10" i="7"/>
  <c r="L9" i="7"/>
  <c r="K9" i="7"/>
  <c r="L8" i="7"/>
  <c r="K8" i="7"/>
  <c r="L7" i="7"/>
  <c r="K7" i="7"/>
  <c r="L6" i="7"/>
  <c r="K6" i="7"/>
  <c r="N17" i="7" l="1"/>
  <c r="N7" i="7"/>
  <c r="N13" i="7"/>
  <c r="N15" i="7"/>
  <c r="N26" i="7"/>
  <c r="N29" i="7"/>
  <c r="N31" i="7"/>
  <c r="N33" i="7"/>
  <c r="N35" i="7"/>
  <c r="N39" i="7"/>
  <c r="N11" i="7"/>
  <c r="N20" i="7"/>
  <c r="N24" i="7"/>
  <c r="N8" i="7"/>
  <c r="N19" i="7"/>
  <c r="N21" i="7"/>
  <c r="N23" i="7"/>
  <c r="N25" i="7"/>
  <c r="J43" i="7"/>
  <c r="G43" i="7"/>
  <c r="N10" i="7"/>
  <c r="N12" i="7"/>
  <c r="N18" i="7"/>
  <c r="N27" i="7"/>
  <c r="N36" i="7"/>
  <c r="N6" i="7"/>
  <c r="N37" i="7"/>
  <c r="N9" i="7"/>
  <c r="N32" i="7"/>
  <c r="N41" i="7"/>
  <c r="N42" i="7" s="1"/>
  <c r="G42" i="7"/>
  <c r="N28" i="7" l="1"/>
  <c r="N40" i="7"/>
  <c r="N16" i="7"/>
  <c r="N46" i="7" l="1"/>
  <c r="C47" i="6" l="1"/>
  <c r="D47" i="6"/>
  <c r="E47" i="6"/>
  <c r="F47" i="6"/>
  <c r="H47" i="6"/>
  <c r="I47" i="6"/>
  <c r="J47" i="6"/>
  <c r="B47" i="6"/>
  <c r="L33" i="6"/>
  <c r="L32" i="6"/>
  <c r="L26" i="6"/>
  <c r="L27" i="6"/>
  <c r="L28" i="6"/>
  <c r="L29" i="6"/>
  <c r="L25" i="6"/>
  <c r="L24" i="6"/>
  <c r="L23" i="6"/>
  <c r="L22" i="6"/>
  <c r="L21" i="6"/>
  <c r="L8" i="6"/>
  <c r="L9" i="6"/>
  <c r="L10" i="6"/>
  <c r="L11" i="6"/>
  <c r="L12" i="6"/>
  <c r="L13" i="6"/>
  <c r="L14" i="6"/>
  <c r="L15" i="6"/>
  <c r="L16" i="6"/>
  <c r="L17" i="6"/>
  <c r="L7" i="6"/>
  <c r="L47" i="6" l="1"/>
  <c r="G47" i="6"/>
  <c r="K47" i="6" s="1"/>
  <c r="N47" i="6" s="1"/>
  <c r="J39" i="6"/>
  <c r="B39" i="6"/>
  <c r="G39" i="6" l="1"/>
  <c r="L38" i="6"/>
  <c r="L39" i="6" s="1"/>
  <c r="K33" i="6" l="1"/>
  <c r="N33" i="6" s="1"/>
  <c r="K32" i="6"/>
  <c r="K29" i="6"/>
  <c r="N29" i="6" s="1"/>
  <c r="K28" i="6"/>
  <c r="K27" i="6"/>
  <c r="N27" i="6" s="1"/>
  <c r="K26" i="6"/>
  <c r="N26" i="6" s="1"/>
  <c r="K25" i="6"/>
  <c r="K24" i="6"/>
  <c r="K23" i="6"/>
  <c r="K22" i="6"/>
  <c r="N22" i="6" s="1"/>
  <c r="K21" i="6"/>
  <c r="N21" i="6" s="1"/>
  <c r="L20" i="6"/>
  <c r="K20" i="6"/>
  <c r="K8" i="6"/>
  <c r="N8" i="6" s="1"/>
  <c r="K9" i="6"/>
  <c r="K10" i="6"/>
  <c r="K11" i="6"/>
  <c r="K12" i="6"/>
  <c r="K13" i="6"/>
  <c r="K14" i="6"/>
  <c r="K15" i="6"/>
  <c r="N15" i="6" s="1"/>
  <c r="K16" i="6"/>
  <c r="K17" i="6"/>
  <c r="K7" i="6"/>
  <c r="L40" i="4"/>
  <c r="M40" i="4"/>
  <c r="C40" i="4"/>
  <c r="D40" i="4"/>
  <c r="E40" i="4"/>
  <c r="F40" i="4"/>
  <c r="G40" i="4"/>
  <c r="H40" i="4"/>
  <c r="I40" i="4"/>
  <c r="J40" i="4"/>
  <c r="K40" i="4"/>
  <c r="B40" i="4"/>
  <c r="N16" i="6" l="1"/>
  <c r="N17" i="6"/>
  <c r="N32" i="6"/>
  <c r="N35" i="6" s="1"/>
  <c r="N14" i="6"/>
  <c r="N12" i="6"/>
  <c r="N11" i="6"/>
  <c r="N9" i="6"/>
  <c r="N25" i="6"/>
  <c r="N13" i="6"/>
  <c r="N10" i="6"/>
  <c r="N24" i="6"/>
  <c r="N23" i="6"/>
  <c r="N28" i="6"/>
  <c r="N20" i="6"/>
  <c r="N7" i="6"/>
  <c r="O33" i="4"/>
  <c r="O29" i="4"/>
  <c r="N19" i="6" l="1"/>
  <c r="N31" i="6"/>
  <c r="M36" i="4"/>
  <c r="P36" i="4" s="1"/>
  <c r="L36" i="4"/>
  <c r="K36" i="4"/>
  <c r="J36" i="4"/>
  <c r="I36" i="4"/>
  <c r="G36" i="4"/>
  <c r="F36" i="4"/>
  <c r="E36" i="4"/>
  <c r="C36" i="4"/>
  <c r="B36" i="4"/>
  <c r="I32" i="4"/>
  <c r="J32" i="4"/>
  <c r="K32" i="4"/>
  <c r="L32" i="4"/>
  <c r="E32" i="4"/>
  <c r="O32" i="4" s="1"/>
  <c r="F32" i="4"/>
  <c r="F34" i="4" s="1"/>
  <c r="G32" i="4"/>
  <c r="B32" i="4"/>
  <c r="C32" i="4"/>
  <c r="L31" i="4"/>
  <c r="K31" i="4"/>
  <c r="J31" i="4"/>
  <c r="I31" i="4"/>
  <c r="G31" i="4"/>
  <c r="F31" i="4"/>
  <c r="E31" i="4"/>
  <c r="C31" i="4"/>
  <c r="B31" i="4"/>
  <c r="I21" i="4"/>
  <c r="J21" i="4"/>
  <c r="K21" i="4"/>
  <c r="L21" i="4"/>
  <c r="I22" i="4"/>
  <c r="J22" i="4"/>
  <c r="K22" i="4"/>
  <c r="L22" i="4"/>
  <c r="I23" i="4"/>
  <c r="J23" i="4"/>
  <c r="K23" i="4"/>
  <c r="L23" i="4"/>
  <c r="I24" i="4"/>
  <c r="J24" i="4"/>
  <c r="K24" i="4"/>
  <c r="L24" i="4"/>
  <c r="I25" i="4"/>
  <c r="J25" i="4"/>
  <c r="K25" i="4"/>
  <c r="L25" i="4"/>
  <c r="I26" i="4"/>
  <c r="J26" i="4"/>
  <c r="K26" i="4"/>
  <c r="L26" i="4"/>
  <c r="I27" i="4"/>
  <c r="J27" i="4"/>
  <c r="K27" i="4"/>
  <c r="L27" i="4"/>
  <c r="I28" i="4"/>
  <c r="J28" i="4"/>
  <c r="K28" i="4"/>
  <c r="L28" i="4"/>
  <c r="E21" i="4"/>
  <c r="F21" i="4"/>
  <c r="G21" i="4"/>
  <c r="G30" i="4" s="1"/>
  <c r="E22" i="4"/>
  <c r="F22" i="4"/>
  <c r="G22" i="4"/>
  <c r="E23" i="4"/>
  <c r="F23" i="4"/>
  <c r="G23" i="4"/>
  <c r="E24" i="4"/>
  <c r="F24" i="4"/>
  <c r="G24" i="4"/>
  <c r="E25" i="4"/>
  <c r="F25" i="4"/>
  <c r="G25" i="4"/>
  <c r="E26" i="4"/>
  <c r="F26" i="4"/>
  <c r="G26" i="4"/>
  <c r="E27" i="4"/>
  <c r="F27" i="4"/>
  <c r="G27" i="4"/>
  <c r="E28" i="4"/>
  <c r="F28" i="4"/>
  <c r="G28" i="4"/>
  <c r="B21" i="4"/>
  <c r="C21" i="4"/>
  <c r="B22" i="4"/>
  <c r="C22" i="4"/>
  <c r="C30" i="4" s="1"/>
  <c r="B23" i="4"/>
  <c r="C23" i="4"/>
  <c r="B24" i="4"/>
  <c r="C24" i="4"/>
  <c r="D24" i="4" s="1"/>
  <c r="B25" i="4"/>
  <c r="C25" i="4"/>
  <c r="B26" i="4"/>
  <c r="C26" i="4"/>
  <c r="D26" i="4" s="1"/>
  <c r="B27" i="4"/>
  <c r="C27" i="4"/>
  <c r="B28" i="4"/>
  <c r="C28" i="4"/>
  <c r="D28" i="4" s="1"/>
  <c r="L20" i="4"/>
  <c r="K20" i="4"/>
  <c r="J20" i="4"/>
  <c r="I20" i="4"/>
  <c r="G20" i="4"/>
  <c r="F20" i="4"/>
  <c r="E20" i="4"/>
  <c r="C20" i="4"/>
  <c r="B20" i="4"/>
  <c r="B30" i="4" s="1"/>
  <c r="H5" i="4"/>
  <c r="I6" i="4"/>
  <c r="J6" i="4"/>
  <c r="K6" i="4"/>
  <c r="L6" i="4"/>
  <c r="I7" i="4"/>
  <c r="J7" i="4"/>
  <c r="K7" i="4"/>
  <c r="L7" i="4"/>
  <c r="I8" i="4"/>
  <c r="J8" i="4"/>
  <c r="K8" i="4"/>
  <c r="L8" i="4"/>
  <c r="I9" i="4"/>
  <c r="J9" i="4"/>
  <c r="K9" i="4"/>
  <c r="L9" i="4"/>
  <c r="I10" i="4"/>
  <c r="J10" i="4"/>
  <c r="K10" i="4"/>
  <c r="L10" i="4"/>
  <c r="I11" i="4"/>
  <c r="J11" i="4"/>
  <c r="K11" i="4"/>
  <c r="L11" i="4"/>
  <c r="I12" i="4"/>
  <c r="J12" i="4"/>
  <c r="K12" i="4"/>
  <c r="L12" i="4"/>
  <c r="I13" i="4"/>
  <c r="J13" i="4"/>
  <c r="K13" i="4"/>
  <c r="L13" i="4"/>
  <c r="I14" i="4"/>
  <c r="J14" i="4"/>
  <c r="K14" i="4"/>
  <c r="L14" i="4"/>
  <c r="I15" i="4"/>
  <c r="J15" i="4"/>
  <c r="K15" i="4"/>
  <c r="L15" i="4"/>
  <c r="I16" i="4"/>
  <c r="J16" i="4"/>
  <c r="K16" i="4"/>
  <c r="L16" i="4"/>
  <c r="H8" i="4"/>
  <c r="E6" i="4"/>
  <c r="F6" i="4"/>
  <c r="G6" i="4"/>
  <c r="E7" i="4"/>
  <c r="F7" i="4"/>
  <c r="G7" i="4"/>
  <c r="E8" i="4"/>
  <c r="F8" i="4"/>
  <c r="G8" i="4"/>
  <c r="E9" i="4"/>
  <c r="F9" i="4"/>
  <c r="G9" i="4"/>
  <c r="E10" i="4"/>
  <c r="F10" i="4"/>
  <c r="G10" i="4"/>
  <c r="E11" i="4"/>
  <c r="F11" i="4"/>
  <c r="G11" i="4"/>
  <c r="E12" i="4"/>
  <c r="F12" i="4"/>
  <c r="G12" i="4"/>
  <c r="E13" i="4"/>
  <c r="F13" i="4"/>
  <c r="G13" i="4"/>
  <c r="E14" i="4"/>
  <c r="F14" i="4"/>
  <c r="G14" i="4"/>
  <c r="E15" i="4"/>
  <c r="F15" i="4"/>
  <c r="G15" i="4"/>
  <c r="E16" i="4"/>
  <c r="F16" i="4"/>
  <c r="G16" i="4"/>
  <c r="B6" i="4"/>
  <c r="C6" i="4"/>
  <c r="B7" i="4"/>
  <c r="C7" i="4"/>
  <c r="B8" i="4"/>
  <c r="C8" i="4"/>
  <c r="B9" i="4"/>
  <c r="C9" i="4"/>
  <c r="B10" i="4"/>
  <c r="C10" i="4"/>
  <c r="B11" i="4"/>
  <c r="C11" i="4"/>
  <c r="B12" i="4"/>
  <c r="C12" i="4"/>
  <c r="B13" i="4"/>
  <c r="C13" i="4"/>
  <c r="B14" i="4"/>
  <c r="C14" i="4"/>
  <c r="B15" i="4"/>
  <c r="C15" i="4"/>
  <c r="B16" i="4"/>
  <c r="C16" i="4"/>
  <c r="C18" i="4"/>
  <c r="D17" i="4"/>
  <c r="H36" i="4"/>
  <c r="L34" i="4"/>
  <c r="K34" i="4"/>
  <c r="J34" i="4"/>
  <c r="I34" i="4"/>
  <c r="G34" i="4"/>
  <c r="E34" i="4"/>
  <c r="C34" i="4"/>
  <c r="B34" i="4"/>
  <c r="M33" i="4"/>
  <c r="P33" i="4" s="1"/>
  <c r="H33" i="4"/>
  <c r="D33" i="4"/>
  <c r="H32" i="4"/>
  <c r="D32" i="4"/>
  <c r="O31" i="4"/>
  <c r="H31" i="4"/>
  <c r="D31" i="4"/>
  <c r="L30" i="4"/>
  <c r="K30" i="4"/>
  <c r="J30" i="4"/>
  <c r="I30" i="4"/>
  <c r="F30" i="4"/>
  <c r="E30" i="4"/>
  <c r="M29" i="4"/>
  <c r="P29" i="4" s="1"/>
  <c r="H29" i="4"/>
  <c r="D29" i="4"/>
  <c r="O28" i="4"/>
  <c r="H28" i="4"/>
  <c r="O27" i="4"/>
  <c r="H27" i="4"/>
  <c r="D27" i="4"/>
  <c r="O26" i="4"/>
  <c r="H26" i="4"/>
  <c r="O25" i="4"/>
  <c r="H25" i="4"/>
  <c r="D25" i="4"/>
  <c r="O24" i="4"/>
  <c r="H24" i="4"/>
  <c r="O23" i="4"/>
  <c r="H23" i="4"/>
  <c r="D23" i="4"/>
  <c r="O22" i="4"/>
  <c r="H22" i="4"/>
  <c r="O21" i="4"/>
  <c r="H21" i="4"/>
  <c r="D21" i="4"/>
  <c r="O20" i="4"/>
  <c r="H20" i="4"/>
  <c r="O19" i="4"/>
  <c r="H19" i="4"/>
  <c r="L18" i="4"/>
  <c r="K18" i="4"/>
  <c r="J18" i="4"/>
  <c r="G18" i="4"/>
  <c r="F18" i="4"/>
  <c r="E18" i="4"/>
  <c r="B18" i="4"/>
  <c r="O17" i="4"/>
  <c r="M17" i="4"/>
  <c r="H17" i="4"/>
  <c r="O16" i="4"/>
  <c r="H16" i="4"/>
  <c r="D16" i="4"/>
  <c r="O15" i="4"/>
  <c r="H15" i="4"/>
  <c r="D15" i="4"/>
  <c r="O14" i="4"/>
  <c r="H14" i="4"/>
  <c r="D14" i="4"/>
  <c r="O13" i="4"/>
  <c r="H13" i="4"/>
  <c r="D13" i="4"/>
  <c r="O12" i="4"/>
  <c r="M12" i="4"/>
  <c r="P12" i="4" s="1"/>
  <c r="H12" i="4"/>
  <c r="D12" i="4"/>
  <c r="O11" i="4"/>
  <c r="H11" i="4"/>
  <c r="D11" i="4"/>
  <c r="O10" i="4"/>
  <c r="H10" i="4"/>
  <c r="D10" i="4"/>
  <c r="O9" i="4"/>
  <c r="H9" i="4"/>
  <c r="D9" i="4"/>
  <c r="O8" i="4"/>
  <c r="D8" i="4"/>
  <c r="O7" i="4"/>
  <c r="H7" i="4"/>
  <c r="D7" i="4"/>
  <c r="O6" i="4"/>
  <c r="H6" i="4"/>
  <c r="D6" i="4"/>
  <c r="O5" i="4"/>
  <c r="M36" i="3"/>
  <c r="P36" i="3" s="1"/>
  <c r="H36" i="3"/>
  <c r="D36" i="3"/>
  <c r="B36" i="3"/>
  <c r="O36" i="3" s="1"/>
  <c r="O34" i="3"/>
  <c r="L34" i="3"/>
  <c r="K34" i="3"/>
  <c r="J34" i="3"/>
  <c r="I34" i="3"/>
  <c r="H34" i="3"/>
  <c r="G34" i="3"/>
  <c r="F34" i="3"/>
  <c r="E34" i="3"/>
  <c r="D34" i="3"/>
  <c r="C34" i="3"/>
  <c r="B34" i="3"/>
  <c r="O33" i="3"/>
  <c r="M33" i="3"/>
  <c r="H33" i="3"/>
  <c r="D33" i="3"/>
  <c r="O32" i="3"/>
  <c r="M32" i="3"/>
  <c r="H32" i="3"/>
  <c r="D32" i="3"/>
  <c r="O31" i="3"/>
  <c r="H31" i="3"/>
  <c r="D31" i="3"/>
  <c r="L30" i="3"/>
  <c r="K30" i="3"/>
  <c r="J30" i="3"/>
  <c r="J35" i="3" s="1"/>
  <c r="J37" i="3" s="1"/>
  <c r="I30" i="3"/>
  <c r="G30" i="3"/>
  <c r="F30" i="3"/>
  <c r="F35" i="3" s="1"/>
  <c r="F37" i="3" s="1"/>
  <c r="E30" i="3"/>
  <c r="C30" i="3"/>
  <c r="B30" i="3"/>
  <c r="B35" i="3" s="1"/>
  <c r="O29" i="3"/>
  <c r="M29" i="3"/>
  <c r="H29" i="3"/>
  <c r="D29" i="3"/>
  <c r="O28" i="3"/>
  <c r="M28" i="3"/>
  <c r="H28" i="3"/>
  <c r="D28" i="3"/>
  <c r="O27" i="3"/>
  <c r="M27" i="3"/>
  <c r="H27" i="3"/>
  <c r="D27" i="3"/>
  <c r="O26" i="3"/>
  <c r="M26" i="3"/>
  <c r="P26" i="3" s="1"/>
  <c r="H26" i="3"/>
  <c r="D26" i="3"/>
  <c r="O25" i="3"/>
  <c r="M25" i="3"/>
  <c r="P25" i="3" s="1"/>
  <c r="H25" i="3"/>
  <c r="D25" i="3"/>
  <c r="O24" i="3"/>
  <c r="M24" i="3"/>
  <c r="P24" i="3" s="1"/>
  <c r="H24" i="3"/>
  <c r="D24" i="3"/>
  <c r="O23" i="3"/>
  <c r="M23" i="3"/>
  <c r="P23" i="3" s="1"/>
  <c r="H23" i="3"/>
  <c r="D23" i="3"/>
  <c r="O22" i="3"/>
  <c r="M22" i="3"/>
  <c r="P22" i="3" s="1"/>
  <c r="H22" i="3"/>
  <c r="D22" i="3"/>
  <c r="O21" i="3"/>
  <c r="H21" i="3"/>
  <c r="D21" i="3"/>
  <c r="O20" i="3"/>
  <c r="M20" i="3"/>
  <c r="P20" i="3" s="1"/>
  <c r="H20" i="3"/>
  <c r="D20" i="3"/>
  <c r="O19" i="3"/>
  <c r="M19" i="3"/>
  <c r="H19" i="3"/>
  <c r="D19" i="3"/>
  <c r="D30" i="3" s="1"/>
  <c r="O18" i="3"/>
  <c r="L18" i="3"/>
  <c r="L35" i="3" s="1"/>
  <c r="L37" i="3" s="1"/>
  <c r="K18" i="3"/>
  <c r="K35" i="3" s="1"/>
  <c r="K37" i="3" s="1"/>
  <c r="J18" i="3"/>
  <c r="I18" i="3"/>
  <c r="I35" i="3" s="1"/>
  <c r="I37" i="3" s="1"/>
  <c r="G18" i="3"/>
  <c r="G35" i="3" s="1"/>
  <c r="G37" i="3" s="1"/>
  <c r="F18" i="3"/>
  <c r="E18" i="3"/>
  <c r="H18" i="3" s="1"/>
  <c r="C18" i="3"/>
  <c r="C35" i="3" s="1"/>
  <c r="C37" i="3" s="1"/>
  <c r="B18" i="3"/>
  <c r="O17" i="3"/>
  <c r="M17" i="3"/>
  <c r="H17" i="3"/>
  <c r="D17" i="3"/>
  <c r="O16" i="3"/>
  <c r="M16" i="3"/>
  <c r="P16" i="3" s="1"/>
  <c r="H16" i="3"/>
  <c r="D16" i="3"/>
  <c r="O15" i="3"/>
  <c r="M15" i="3"/>
  <c r="P15" i="3" s="1"/>
  <c r="H15" i="3"/>
  <c r="D15" i="3"/>
  <c r="O14" i="3"/>
  <c r="M14" i="3"/>
  <c r="P14" i="3" s="1"/>
  <c r="H14" i="3"/>
  <c r="D14" i="3"/>
  <c r="O13" i="3"/>
  <c r="M13" i="3"/>
  <c r="P13" i="3" s="1"/>
  <c r="H13" i="3"/>
  <c r="D13" i="3"/>
  <c r="O12" i="3"/>
  <c r="M12" i="3"/>
  <c r="P12" i="3" s="1"/>
  <c r="H12" i="3"/>
  <c r="D12" i="3"/>
  <c r="O11" i="3"/>
  <c r="M11" i="3"/>
  <c r="P11" i="3" s="1"/>
  <c r="H11" i="3"/>
  <c r="D11" i="3"/>
  <c r="O10" i="3"/>
  <c r="M10" i="3"/>
  <c r="P10" i="3" s="1"/>
  <c r="H10" i="3"/>
  <c r="D10" i="3"/>
  <c r="O9" i="3"/>
  <c r="M9" i="3"/>
  <c r="P9" i="3" s="1"/>
  <c r="H9" i="3"/>
  <c r="D9" i="3"/>
  <c r="O8" i="3"/>
  <c r="M8" i="3"/>
  <c r="P8" i="3" s="1"/>
  <c r="H8" i="3"/>
  <c r="D8" i="3"/>
  <c r="O7" i="3"/>
  <c r="M7" i="3"/>
  <c r="P7" i="3" s="1"/>
  <c r="H7" i="3"/>
  <c r="D7" i="3"/>
  <c r="O6" i="3"/>
  <c r="M6" i="3"/>
  <c r="P6" i="3" s="1"/>
  <c r="H6" i="3"/>
  <c r="D6" i="3"/>
  <c r="O5" i="3"/>
  <c r="M5" i="3"/>
  <c r="H5" i="3"/>
  <c r="D5" i="3"/>
  <c r="D18" i="3" s="1"/>
  <c r="O36" i="2"/>
  <c r="M36" i="2"/>
  <c r="P36" i="2" s="1"/>
  <c r="H36" i="2"/>
  <c r="D36" i="2"/>
  <c r="L35" i="2"/>
  <c r="L37" i="2" s="1"/>
  <c r="O34" i="2"/>
  <c r="L34" i="2"/>
  <c r="K34" i="2"/>
  <c r="J34" i="2"/>
  <c r="I34" i="2"/>
  <c r="G34" i="2"/>
  <c r="F34" i="2"/>
  <c r="E34" i="2"/>
  <c r="C34" i="2"/>
  <c r="B34" i="2"/>
  <c r="H34" i="2" s="1"/>
  <c r="O33" i="2"/>
  <c r="M33" i="2"/>
  <c r="H33" i="2"/>
  <c r="D33" i="2"/>
  <c r="O32" i="2"/>
  <c r="M32" i="2"/>
  <c r="H32" i="2"/>
  <c r="D32" i="2"/>
  <c r="O31" i="2"/>
  <c r="M31" i="2"/>
  <c r="H31" i="2"/>
  <c r="D31" i="2"/>
  <c r="L30" i="2"/>
  <c r="K30" i="2"/>
  <c r="J30" i="2"/>
  <c r="I30" i="2"/>
  <c r="G30" i="2"/>
  <c r="F30" i="2"/>
  <c r="E30" i="2"/>
  <c r="C30" i="2"/>
  <c r="B30" i="2"/>
  <c r="H30" i="2" s="1"/>
  <c r="O29" i="2"/>
  <c r="M29" i="2"/>
  <c r="H29" i="2"/>
  <c r="D29" i="2"/>
  <c r="O28" i="2"/>
  <c r="M28" i="2"/>
  <c r="H28" i="2"/>
  <c r="D28" i="2"/>
  <c r="O27" i="2"/>
  <c r="M27" i="2"/>
  <c r="H27" i="2"/>
  <c r="D27" i="2"/>
  <c r="O26" i="2"/>
  <c r="M26" i="2"/>
  <c r="P26" i="2" s="1"/>
  <c r="H26" i="2"/>
  <c r="D26" i="2"/>
  <c r="O25" i="2"/>
  <c r="M25" i="2"/>
  <c r="P25" i="2" s="1"/>
  <c r="H25" i="2"/>
  <c r="D25" i="2"/>
  <c r="O24" i="2"/>
  <c r="M24" i="2"/>
  <c r="P24" i="2" s="1"/>
  <c r="H24" i="2"/>
  <c r="D24" i="2"/>
  <c r="O23" i="2"/>
  <c r="M23" i="2"/>
  <c r="P23" i="2" s="1"/>
  <c r="H23" i="2"/>
  <c r="D23" i="2"/>
  <c r="O22" i="2"/>
  <c r="M22" i="2"/>
  <c r="P22" i="2" s="1"/>
  <c r="H22" i="2"/>
  <c r="D22" i="2"/>
  <c r="O21" i="2"/>
  <c r="M21" i="2"/>
  <c r="P21" i="2" s="1"/>
  <c r="H21" i="2"/>
  <c r="D21" i="2"/>
  <c r="O20" i="2"/>
  <c r="H20" i="2"/>
  <c r="D20" i="2"/>
  <c r="O19" i="2"/>
  <c r="M19" i="2"/>
  <c r="H19" i="2"/>
  <c r="D19" i="2"/>
  <c r="D30" i="2" s="1"/>
  <c r="L18" i="2"/>
  <c r="K18" i="2"/>
  <c r="K35" i="2" s="1"/>
  <c r="K37" i="2" s="1"/>
  <c r="J18" i="2"/>
  <c r="J35" i="2" s="1"/>
  <c r="J37" i="2" s="1"/>
  <c r="I18" i="2"/>
  <c r="I35" i="2" s="1"/>
  <c r="I37" i="2" s="1"/>
  <c r="G18" i="2"/>
  <c r="G35" i="2" s="1"/>
  <c r="G37" i="2" s="1"/>
  <c r="F18" i="2"/>
  <c r="F35" i="2" s="1"/>
  <c r="F37" i="2" s="1"/>
  <c r="E18" i="2"/>
  <c r="E35" i="2" s="1"/>
  <c r="E37" i="2" s="1"/>
  <c r="C18" i="2"/>
  <c r="C35" i="2" s="1"/>
  <c r="C37" i="2" s="1"/>
  <c r="B18" i="2"/>
  <c r="B35" i="2" s="1"/>
  <c r="O17" i="2"/>
  <c r="M17" i="2"/>
  <c r="H17" i="2"/>
  <c r="D17" i="2"/>
  <c r="M16" i="2"/>
  <c r="P16" i="2" s="1"/>
  <c r="D16" i="2"/>
  <c r="M15" i="2"/>
  <c r="P15" i="2" s="1"/>
  <c r="D15" i="2"/>
  <c r="O14" i="2"/>
  <c r="M14" i="2"/>
  <c r="P14" i="2" s="1"/>
  <c r="H14" i="2"/>
  <c r="D14" i="2"/>
  <c r="O13" i="2"/>
  <c r="M13" i="2"/>
  <c r="P13" i="2" s="1"/>
  <c r="H13" i="2"/>
  <c r="D13" i="2"/>
  <c r="O12" i="2"/>
  <c r="M12" i="2"/>
  <c r="P12" i="2" s="1"/>
  <c r="H12" i="2"/>
  <c r="D12" i="2"/>
  <c r="O11" i="2"/>
  <c r="M11" i="2"/>
  <c r="P11" i="2" s="1"/>
  <c r="H11" i="2"/>
  <c r="D11" i="2"/>
  <c r="O10" i="2"/>
  <c r="M10" i="2"/>
  <c r="P10" i="2" s="1"/>
  <c r="H10" i="2"/>
  <c r="D10" i="2"/>
  <c r="O9" i="2"/>
  <c r="M9" i="2"/>
  <c r="P9" i="2" s="1"/>
  <c r="H9" i="2"/>
  <c r="D9" i="2"/>
  <c r="O8" i="2"/>
  <c r="M8" i="2"/>
  <c r="P8" i="2" s="1"/>
  <c r="H8" i="2"/>
  <c r="D8" i="2"/>
  <c r="O7" i="2"/>
  <c r="M7" i="2"/>
  <c r="P7" i="2" s="1"/>
  <c r="H7" i="2"/>
  <c r="D7" i="2"/>
  <c r="O6" i="2"/>
  <c r="M6" i="2"/>
  <c r="P6" i="2" s="1"/>
  <c r="H6" i="2"/>
  <c r="D6" i="2"/>
  <c r="O5" i="2"/>
  <c r="H5" i="2"/>
  <c r="D5" i="2"/>
  <c r="D18" i="2" s="1"/>
  <c r="P36" i="1"/>
  <c r="O36" i="1"/>
  <c r="M36" i="1"/>
  <c r="H36" i="1"/>
  <c r="D36" i="1"/>
  <c r="L35" i="1"/>
  <c r="L37" i="1" s="1"/>
  <c r="O34" i="1"/>
  <c r="L34" i="1"/>
  <c r="K34" i="1"/>
  <c r="J34" i="1"/>
  <c r="I34" i="1"/>
  <c r="G34" i="1"/>
  <c r="F34" i="1"/>
  <c r="E34" i="1"/>
  <c r="H34" i="1" s="1"/>
  <c r="C34" i="1"/>
  <c r="D34" i="1" s="1"/>
  <c r="B34" i="1"/>
  <c r="O33" i="1"/>
  <c r="M33" i="1"/>
  <c r="H33" i="1"/>
  <c r="D33" i="1"/>
  <c r="O32" i="1"/>
  <c r="M32" i="1"/>
  <c r="H32" i="1"/>
  <c r="D32" i="1"/>
  <c r="O31" i="1"/>
  <c r="H31" i="1"/>
  <c r="D31" i="1"/>
  <c r="L30" i="1"/>
  <c r="K30" i="1"/>
  <c r="J30" i="1"/>
  <c r="I30" i="1"/>
  <c r="G30" i="1"/>
  <c r="F30" i="1"/>
  <c r="E30" i="1"/>
  <c r="C30" i="1"/>
  <c r="B30" i="1"/>
  <c r="H30" i="1" s="1"/>
  <c r="O29" i="1"/>
  <c r="M29" i="1"/>
  <c r="H29" i="1"/>
  <c r="D29" i="1"/>
  <c r="M28" i="1"/>
  <c r="H28" i="1"/>
  <c r="M27" i="1"/>
  <c r="H27" i="1"/>
  <c r="O26" i="1"/>
  <c r="M26" i="1"/>
  <c r="P26" i="1" s="1"/>
  <c r="H26" i="1"/>
  <c r="D26" i="1"/>
  <c r="O25" i="1"/>
  <c r="M25" i="1"/>
  <c r="P25" i="1" s="1"/>
  <c r="H25" i="1"/>
  <c r="D25" i="1"/>
  <c r="O24" i="1"/>
  <c r="M24" i="1"/>
  <c r="P24" i="1" s="1"/>
  <c r="H24" i="1"/>
  <c r="D24" i="1"/>
  <c r="O23" i="1"/>
  <c r="M23" i="1"/>
  <c r="P23" i="1" s="1"/>
  <c r="H23" i="1"/>
  <c r="D23" i="1"/>
  <c r="O22" i="1"/>
  <c r="M22" i="1"/>
  <c r="P22" i="1" s="1"/>
  <c r="H22" i="1"/>
  <c r="D22" i="1"/>
  <c r="O21" i="1"/>
  <c r="M21" i="1"/>
  <c r="P21" i="1" s="1"/>
  <c r="H21" i="1"/>
  <c r="D21" i="1"/>
  <c r="O20" i="1"/>
  <c r="H20" i="1"/>
  <c r="D20" i="1"/>
  <c r="O19" i="1"/>
  <c r="M19" i="1"/>
  <c r="H19" i="1"/>
  <c r="D19" i="1"/>
  <c r="D30" i="1" s="1"/>
  <c r="L18" i="1"/>
  <c r="K18" i="1"/>
  <c r="K35" i="1" s="1"/>
  <c r="K37" i="1" s="1"/>
  <c r="J18" i="1"/>
  <c r="J35" i="1" s="1"/>
  <c r="J37" i="1" s="1"/>
  <c r="I18" i="1"/>
  <c r="I35" i="1" s="1"/>
  <c r="I37" i="1" s="1"/>
  <c r="G18" i="1"/>
  <c r="G35" i="1" s="1"/>
  <c r="G37" i="1" s="1"/>
  <c r="F18" i="1"/>
  <c r="F35" i="1" s="1"/>
  <c r="F37" i="1" s="1"/>
  <c r="E18" i="1"/>
  <c r="E35" i="1" s="1"/>
  <c r="E37" i="1" s="1"/>
  <c r="C18" i="1"/>
  <c r="C35" i="1" s="1"/>
  <c r="C37" i="1" s="1"/>
  <c r="B18" i="1"/>
  <c r="O18" i="1" s="1"/>
  <c r="O17" i="1"/>
  <c r="M17" i="1"/>
  <c r="H17" i="1"/>
  <c r="D17" i="1"/>
  <c r="M16" i="1"/>
  <c r="P16" i="1" s="1"/>
  <c r="D16" i="1"/>
  <c r="M15" i="1"/>
  <c r="P15" i="1" s="1"/>
  <c r="D15" i="1"/>
  <c r="O14" i="1"/>
  <c r="M14" i="1"/>
  <c r="P14" i="1" s="1"/>
  <c r="H14" i="1"/>
  <c r="D14" i="1"/>
  <c r="O13" i="1"/>
  <c r="M13" i="1"/>
  <c r="P13" i="1" s="1"/>
  <c r="H13" i="1"/>
  <c r="D13" i="1"/>
  <c r="O12" i="1"/>
  <c r="M12" i="1"/>
  <c r="P12" i="1" s="1"/>
  <c r="H12" i="1"/>
  <c r="D12" i="1"/>
  <c r="O11" i="1"/>
  <c r="M11" i="1"/>
  <c r="P11" i="1" s="1"/>
  <c r="H11" i="1"/>
  <c r="D11" i="1"/>
  <c r="O10" i="1"/>
  <c r="M10" i="1"/>
  <c r="P10" i="1" s="1"/>
  <c r="H10" i="1"/>
  <c r="D10" i="1"/>
  <c r="O9" i="1"/>
  <c r="M9" i="1"/>
  <c r="P9" i="1" s="1"/>
  <c r="H9" i="1"/>
  <c r="D9" i="1"/>
  <c r="O8" i="1"/>
  <c r="M8" i="1"/>
  <c r="P8" i="1" s="1"/>
  <c r="H8" i="1"/>
  <c r="D8" i="1"/>
  <c r="O7" i="1"/>
  <c r="M7" i="1"/>
  <c r="P7" i="1" s="1"/>
  <c r="H7" i="1"/>
  <c r="D7" i="1"/>
  <c r="O6" i="1"/>
  <c r="M6" i="1"/>
  <c r="P6" i="1" s="1"/>
  <c r="H6" i="1"/>
  <c r="D6" i="1"/>
  <c r="O5" i="1"/>
  <c r="H5" i="1"/>
  <c r="D5" i="1"/>
  <c r="D18" i="1" s="1"/>
  <c r="D35" i="1" s="1"/>
  <c r="D37" i="1" s="1"/>
  <c r="N38" i="6" l="1"/>
  <c r="N39" i="6" s="1"/>
  <c r="M34" i="2"/>
  <c r="M31" i="4"/>
  <c r="P31" i="4" s="1"/>
  <c r="D36" i="4"/>
  <c r="L35" i="4"/>
  <c r="L37" i="4" s="1"/>
  <c r="M32" i="4"/>
  <c r="P32" i="4" s="1"/>
  <c r="O34" i="4"/>
  <c r="D34" i="4"/>
  <c r="H34" i="4"/>
  <c r="M20" i="4"/>
  <c r="P20" i="4" s="1"/>
  <c r="M28" i="4"/>
  <c r="P28" i="4" s="1"/>
  <c r="M24" i="4"/>
  <c r="P24" i="4" s="1"/>
  <c r="M27" i="4"/>
  <c r="P27" i="4" s="1"/>
  <c r="M23" i="4"/>
  <c r="P23" i="4" s="1"/>
  <c r="M26" i="4"/>
  <c r="P26" i="4" s="1"/>
  <c r="M22" i="4"/>
  <c r="P22" i="4" s="1"/>
  <c r="M25" i="4"/>
  <c r="P25" i="4" s="1"/>
  <c r="M21" i="4"/>
  <c r="P21" i="4" s="1"/>
  <c r="G35" i="4"/>
  <c r="G37" i="4" s="1"/>
  <c r="D22" i="4"/>
  <c r="F35" i="4"/>
  <c r="F37" i="4" s="1"/>
  <c r="O30" i="4"/>
  <c r="K35" i="4"/>
  <c r="K37" i="4" s="1"/>
  <c r="C35" i="4"/>
  <c r="C37" i="4" s="1"/>
  <c r="D20" i="4"/>
  <c r="D30" i="4" s="1"/>
  <c r="B35" i="4"/>
  <c r="B37" i="4" s="1"/>
  <c r="M13" i="4"/>
  <c r="P13" i="4" s="1"/>
  <c r="M9" i="4"/>
  <c r="P9" i="4" s="1"/>
  <c r="M16" i="4"/>
  <c r="P16" i="4" s="1"/>
  <c r="M8" i="4"/>
  <c r="P8" i="4" s="1"/>
  <c r="M15" i="4"/>
  <c r="P15" i="4" s="1"/>
  <c r="M11" i="4"/>
  <c r="P11" i="4" s="1"/>
  <c r="M7" i="4"/>
  <c r="P7" i="4" s="1"/>
  <c r="M14" i="4"/>
  <c r="P14" i="4" s="1"/>
  <c r="M10" i="4"/>
  <c r="P10" i="4" s="1"/>
  <c r="M6" i="4"/>
  <c r="P6" i="4" s="1"/>
  <c r="I18" i="4"/>
  <c r="I35" i="4" s="1"/>
  <c r="I37" i="4" s="1"/>
  <c r="P34" i="2"/>
  <c r="J35" i="4"/>
  <c r="J37" i="4" s="1"/>
  <c r="O18" i="4"/>
  <c r="H18" i="4"/>
  <c r="D18" i="4"/>
  <c r="M18" i="3"/>
  <c r="M31" i="3"/>
  <c r="M34" i="3" s="1"/>
  <c r="P34" i="3" s="1"/>
  <c r="H30" i="4"/>
  <c r="O36" i="4"/>
  <c r="E35" i="4"/>
  <c r="E37" i="4" s="1"/>
  <c r="D35" i="3"/>
  <c r="D37" i="3" s="1"/>
  <c r="B37" i="3"/>
  <c r="H35" i="3"/>
  <c r="M5" i="2"/>
  <c r="M18" i="2" s="1"/>
  <c r="H30" i="3"/>
  <c r="M21" i="3"/>
  <c r="P21" i="3" s="1"/>
  <c r="E35" i="3"/>
  <c r="E37" i="3" s="1"/>
  <c r="O30" i="3"/>
  <c r="B37" i="2"/>
  <c r="H35" i="2"/>
  <c r="O35" i="2"/>
  <c r="H18" i="2"/>
  <c r="M20" i="2"/>
  <c r="P20" i="2" s="1"/>
  <c r="O30" i="2"/>
  <c r="M31" i="1"/>
  <c r="M34" i="1" s="1"/>
  <c r="M5" i="1"/>
  <c r="M18" i="1" s="1"/>
  <c r="O18" i="2"/>
  <c r="D34" i="2"/>
  <c r="D35" i="2" s="1"/>
  <c r="D37" i="2" s="1"/>
  <c r="H18" i="1"/>
  <c r="M20" i="1"/>
  <c r="P20" i="1" s="1"/>
  <c r="O30" i="1"/>
  <c r="B35" i="1"/>
  <c r="M34" i="4" l="1"/>
  <c r="P34" i="4" s="1"/>
  <c r="P34" i="1"/>
  <c r="D35" i="4"/>
  <c r="D37" i="4" s="1"/>
  <c r="M18" i="4"/>
  <c r="O35" i="4"/>
  <c r="H35" i="4"/>
  <c r="P18" i="3"/>
  <c r="N37" i="2"/>
  <c r="M30" i="4"/>
  <c r="H37" i="4"/>
  <c r="O37" i="4"/>
  <c r="N37" i="3"/>
  <c r="M30" i="3"/>
  <c r="O35" i="3"/>
  <c r="H37" i="3"/>
  <c r="O37" i="3"/>
  <c r="N37" i="1"/>
  <c r="H37" i="2"/>
  <c r="O37" i="2"/>
  <c r="P18" i="2"/>
  <c r="M30" i="2"/>
  <c r="P30" i="2" s="1"/>
  <c r="P18" i="1"/>
  <c r="M30" i="1"/>
  <c r="P30" i="1" s="1"/>
  <c r="B37" i="1"/>
  <c r="H35" i="1"/>
  <c r="O35" i="1"/>
  <c r="P18" i="4" l="1"/>
  <c r="P30" i="4"/>
  <c r="M35" i="4"/>
  <c r="P30" i="3"/>
  <c r="M35" i="3"/>
  <c r="M37" i="3" s="1"/>
  <c r="M38" i="3" s="1"/>
  <c r="M40" i="3" s="1"/>
  <c r="M35" i="2"/>
  <c r="M37" i="2" s="1"/>
  <c r="M38" i="2" s="1"/>
  <c r="M40" i="2" s="1"/>
  <c r="H37" i="1"/>
  <c r="O37" i="1"/>
  <c r="M35" i="1"/>
  <c r="M37" i="1" s="1"/>
  <c r="M38" i="1" s="1"/>
  <c r="M40" i="1" s="1"/>
  <c r="M37" i="4" l="1"/>
  <c r="M38" i="4" s="1"/>
  <c r="P35" i="4"/>
</calcChain>
</file>

<file path=xl/sharedStrings.xml><?xml version="1.0" encoding="utf-8"?>
<sst xmlns="http://schemas.openxmlformats.org/spreadsheetml/2006/main" count="330" uniqueCount="216">
  <si>
    <r>
      <t>2013/4</t>
    </r>
    <r>
      <rPr>
        <b/>
        <sz val="14"/>
        <rFont val="微軟正黑體"/>
        <family val="2"/>
        <charset val="136"/>
      </rPr>
      <t>月業代新車承保統計表</t>
    </r>
    <phoneticPr fontId="9" type="noConversion"/>
  </si>
  <si>
    <r>
      <rPr>
        <sz val="12"/>
        <rFont val="微軟正黑體"/>
        <family val="2"/>
        <charset val="136"/>
      </rPr>
      <t>業務代表</t>
    </r>
    <phoneticPr fontId="9" type="noConversion"/>
  </si>
  <si>
    <r>
      <rPr>
        <sz val="12"/>
        <rFont val="微軟正黑體"/>
        <family val="2"/>
        <charset val="136"/>
      </rPr>
      <t>銷售台數</t>
    </r>
    <phoneticPr fontId="9" type="noConversion"/>
  </si>
  <si>
    <r>
      <rPr>
        <sz val="10"/>
        <rFont val="微軟正黑體"/>
        <family val="2"/>
        <charset val="136"/>
      </rPr>
      <t>車體險以上件數</t>
    </r>
    <phoneticPr fontId="9" type="noConversion"/>
  </si>
  <si>
    <r>
      <rPr>
        <sz val="10"/>
        <rFont val="微軟正黑體"/>
        <family val="2"/>
        <charset val="136"/>
      </rPr>
      <t>其他險以上件數</t>
    </r>
    <phoneticPr fontId="9" type="noConversion"/>
  </si>
  <si>
    <r>
      <rPr>
        <sz val="10"/>
        <rFont val="微軟正黑體"/>
        <family val="2"/>
        <charset val="136"/>
      </rPr>
      <t>單強制
件</t>
    </r>
    <r>
      <rPr>
        <sz val="10"/>
        <rFont val="BMWType V2 Light"/>
      </rPr>
      <t xml:space="preserve">  </t>
    </r>
    <r>
      <rPr>
        <sz val="10"/>
        <rFont val="微軟正黑體"/>
        <family val="2"/>
        <charset val="136"/>
      </rPr>
      <t>數</t>
    </r>
    <phoneticPr fontId="9" type="noConversion"/>
  </si>
  <si>
    <r>
      <rPr>
        <b/>
        <sz val="12"/>
        <color indexed="18"/>
        <rFont val="微軟正黑體"/>
        <family val="2"/>
        <charset val="136"/>
      </rPr>
      <t>新車承保率</t>
    </r>
    <phoneticPr fontId="11" type="noConversion"/>
  </si>
  <si>
    <r>
      <rPr>
        <sz val="12"/>
        <rFont val="微軟正黑體"/>
        <family val="2"/>
        <charset val="136"/>
      </rPr>
      <t>車體險</t>
    </r>
    <phoneticPr fontId="11" type="noConversion"/>
  </si>
  <si>
    <r>
      <rPr>
        <sz val="12"/>
        <rFont val="微軟正黑體"/>
        <family val="2"/>
        <charset val="136"/>
      </rPr>
      <t>其他</t>
    </r>
    <phoneticPr fontId="11" type="noConversion"/>
  </si>
  <si>
    <r>
      <rPr>
        <sz val="12"/>
        <rFont val="微軟正黑體"/>
        <family val="2"/>
        <charset val="136"/>
      </rPr>
      <t>強制險</t>
    </r>
    <phoneticPr fontId="11" type="noConversion"/>
  </si>
  <si>
    <r>
      <rPr>
        <b/>
        <sz val="12"/>
        <color indexed="56"/>
        <rFont val="微軟正黑體"/>
        <family val="2"/>
        <charset val="136"/>
      </rPr>
      <t>承保金額</t>
    </r>
    <phoneticPr fontId="11" type="noConversion"/>
  </si>
  <si>
    <r>
      <rPr>
        <b/>
        <sz val="12"/>
        <color indexed="18"/>
        <rFont val="微軟正黑體"/>
        <family val="2"/>
        <charset val="136"/>
      </rPr>
      <t>車體承保率</t>
    </r>
    <phoneticPr fontId="11" type="noConversion"/>
  </si>
  <si>
    <r>
      <rPr>
        <sz val="10"/>
        <rFont val="微軟正黑體"/>
        <family val="2"/>
        <charset val="136"/>
      </rPr>
      <t>一般</t>
    </r>
    <phoneticPr fontId="9" type="noConversion"/>
  </si>
  <si>
    <r>
      <rPr>
        <sz val="10"/>
        <rFont val="微軟正黑體"/>
        <family val="2"/>
        <charset val="136"/>
      </rPr>
      <t>租賃</t>
    </r>
    <phoneticPr fontId="11" type="noConversion"/>
  </si>
  <si>
    <r>
      <rPr>
        <sz val="10"/>
        <rFont val="微軟正黑體"/>
        <family val="2"/>
        <charset val="136"/>
      </rPr>
      <t>合計</t>
    </r>
    <phoneticPr fontId="9" type="noConversion"/>
  </si>
  <si>
    <r>
      <t>(</t>
    </r>
    <r>
      <rPr>
        <sz val="10"/>
        <rFont val="微軟正黑體"/>
        <family val="2"/>
        <charset val="136"/>
      </rPr>
      <t>車體</t>
    </r>
    <r>
      <rPr>
        <sz val="10"/>
        <rFont val="BMWType V2 Light"/>
      </rPr>
      <t>.</t>
    </r>
    <r>
      <rPr>
        <sz val="10"/>
        <rFont val="微軟正黑體"/>
        <family val="2"/>
        <charset val="136"/>
      </rPr>
      <t>強制以外</t>
    </r>
    <r>
      <rPr>
        <sz val="10"/>
        <rFont val="BMWType V2 Light"/>
      </rPr>
      <t>)</t>
    </r>
    <phoneticPr fontId="11" type="noConversion"/>
  </si>
  <si>
    <r>
      <rPr>
        <b/>
        <sz val="10"/>
        <color indexed="56"/>
        <rFont val="微軟正黑體"/>
        <family val="2"/>
        <charset val="136"/>
      </rPr>
      <t>單強制</t>
    </r>
    <phoneticPr fontId="11" type="noConversion"/>
  </si>
  <si>
    <r>
      <rPr>
        <b/>
        <sz val="8"/>
        <color indexed="56"/>
        <rFont val="微軟正黑體"/>
        <family val="2"/>
        <charset val="136"/>
      </rPr>
      <t>意外險以上</t>
    </r>
    <phoneticPr fontId="11" type="noConversion"/>
  </si>
  <si>
    <r>
      <rPr>
        <sz val="12"/>
        <rFont val="微軟正黑體"/>
        <family val="2"/>
        <charset val="136"/>
      </rPr>
      <t>李如峰</t>
    </r>
    <phoneticPr fontId="11" type="noConversion"/>
  </si>
  <si>
    <t>陳保齊</t>
    <phoneticPr fontId="11" type="noConversion"/>
  </si>
  <si>
    <t>林郁雯</t>
    <phoneticPr fontId="11" type="noConversion"/>
  </si>
  <si>
    <t>吳嘉倫</t>
    <phoneticPr fontId="11" type="noConversion"/>
  </si>
  <si>
    <r>
      <rPr>
        <sz val="12"/>
        <rFont val="微軟正黑體"/>
        <family val="2"/>
        <charset val="136"/>
      </rPr>
      <t>賴俊揚</t>
    </r>
    <phoneticPr fontId="11" type="noConversion"/>
  </si>
  <si>
    <r>
      <rPr>
        <sz val="12"/>
        <rFont val="微軟正黑體"/>
        <family val="2"/>
        <charset val="136"/>
      </rPr>
      <t>何冀禹</t>
    </r>
  </si>
  <si>
    <t>賴鈺琳</t>
    <phoneticPr fontId="11" type="noConversion"/>
  </si>
  <si>
    <t>廖勇勝</t>
    <phoneticPr fontId="11" type="noConversion"/>
  </si>
  <si>
    <t>張有靠</t>
    <phoneticPr fontId="11" type="noConversion"/>
  </si>
  <si>
    <t>黃英杰</t>
    <phoneticPr fontId="11" type="noConversion"/>
  </si>
  <si>
    <t>林健彬</t>
    <phoneticPr fontId="11" type="noConversion"/>
  </si>
  <si>
    <t>方逸群</t>
    <phoneticPr fontId="11" type="noConversion"/>
  </si>
  <si>
    <r>
      <t>a.</t>
    </r>
    <r>
      <rPr>
        <b/>
        <sz val="12"/>
        <rFont val="微軟正黑體"/>
        <family val="2"/>
        <charset val="136"/>
      </rPr>
      <t>營一課</t>
    </r>
    <phoneticPr fontId="11" type="noConversion"/>
  </si>
  <si>
    <t>朱傳凱</t>
    <phoneticPr fontId="11" type="noConversion"/>
  </si>
  <si>
    <t>梁書豪</t>
    <phoneticPr fontId="11" type="noConversion"/>
  </si>
  <si>
    <t>林聖紘</t>
    <phoneticPr fontId="11" type="noConversion"/>
  </si>
  <si>
    <t>林媛潔</t>
    <phoneticPr fontId="11" type="noConversion"/>
  </si>
  <si>
    <t>陳信宏</t>
    <phoneticPr fontId="11" type="noConversion"/>
  </si>
  <si>
    <t>林仲一</t>
    <phoneticPr fontId="9" type="noConversion"/>
  </si>
  <si>
    <t>朱育廷</t>
    <phoneticPr fontId="9" type="noConversion"/>
  </si>
  <si>
    <r>
      <t>b.</t>
    </r>
    <r>
      <rPr>
        <b/>
        <sz val="12"/>
        <rFont val="微軟正黑體"/>
        <family val="2"/>
        <charset val="136"/>
      </rPr>
      <t>營二課</t>
    </r>
    <phoneticPr fontId="11" type="noConversion"/>
  </si>
  <si>
    <r>
      <rPr>
        <sz val="12"/>
        <rFont val="微軟正黑體"/>
        <family val="2"/>
        <charset val="136"/>
      </rPr>
      <t>高毓琇</t>
    </r>
    <phoneticPr fontId="11" type="noConversion"/>
  </si>
  <si>
    <r>
      <rPr>
        <sz val="12"/>
        <rFont val="微軟正黑體"/>
        <family val="2"/>
        <charset val="136"/>
      </rPr>
      <t>陳金昇</t>
    </r>
    <phoneticPr fontId="11" type="noConversion"/>
  </si>
  <si>
    <r>
      <t>d.</t>
    </r>
    <r>
      <rPr>
        <b/>
        <sz val="12"/>
        <rFont val="微軟正黑體"/>
        <family val="2"/>
        <charset val="136"/>
      </rPr>
      <t>行銷業務</t>
    </r>
    <phoneticPr fontId="11" type="noConversion"/>
  </si>
  <si>
    <t>( a+b+c+d )</t>
    <phoneticPr fontId="11" type="noConversion"/>
  </si>
  <si>
    <r>
      <t>e.</t>
    </r>
    <r>
      <rPr>
        <b/>
        <sz val="12"/>
        <rFont val="微軟正黑體"/>
        <family val="2"/>
        <charset val="136"/>
      </rPr>
      <t>營中央</t>
    </r>
    <phoneticPr fontId="11" type="noConversion"/>
  </si>
  <si>
    <t>( a+b+c+d+e )</t>
    <phoneticPr fontId="11" type="noConversion"/>
  </si>
  <si>
    <r>
      <rPr>
        <sz val="12"/>
        <color indexed="56"/>
        <rFont val="微軟正黑體"/>
        <family val="2"/>
        <charset val="136"/>
      </rPr>
      <t>總</t>
    </r>
    <r>
      <rPr>
        <sz val="12"/>
        <color indexed="56"/>
        <rFont val="BMWType V2 Light"/>
      </rPr>
      <t xml:space="preserve"> </t>
    </r>
    <r>
      <rPr>
        <sz val="12"/>
        <color indexed="56"/>
        <rFont val="微軟正黑體"/>
        <family val="2"/>
        <charset val="136"/>
      </rPr>
      <t>計</t>
    </r>
    <phoneticPr fontId="11" type="noConversion"/>
  </si>
  <si>
    <r>
      <rPr>
        <b/>
        <sz val="12"/>
        <color indexed="10"/>
        <rFont val="微軟正黑體"/>
        <family val="2"/>
        <charset val="136"/>
      </rPr>
      <t>備註</t>
    </r>
    <r>
      <rPr>
        <b/>
        <sz val="12"/>
        <color indexed="10"/>
        <rFont val="BMWType V2 Light"/>
      </rPr>
      <t>:</t>
    </r>
    <r>
      <rPr>
        <b/>
        <sz val="12"/>
        <color indexed="10"/>
        <rFont val="微軟正黑體"/>
        <family val="2"/>
        <charset val="136"/>
      </rPr>
      <t>政策性掛牌共計</t>
    </r>
    <r>
      <rPr>
        <b/>
        <sz val="12"/>
        <color indexed="10"/>
        <rFont val="BMWType V2 Light"/>
      </rPr>
      <t xml:space="preserve">      </t>
    </r>
    <r>
      <rPr>
        <b/>
        <sz val="12"/>
        <color indexed="10"/>
        <rFont val="微軟正黑體"/>
        <family val="2"/>
        <charset val="136"/>
      </rPr>
      <t>台</t>
    </r>
    <phoneticPr fontId="11" type="noConversion"/>
  </si>
  <si>
    <r>
      <t>2013.07</t>
    </r>
    <r>
      <rPr>
        <sz val="12"/>
        <color indexed="55"/>
        <rFont val="細明體"/>
        <family val="3"/>
        <charset val="136"/>
      </rPr>
      <t>加保任意</t>
    </r>
    <r>
      <rPr>
        <sz val="12"/>
        <color indexed="55"/>
        <rFont val="BMWType V2 Light"/>
      </rPr>
      <t>,</t>
    </r>
    <r>
      <rPr>
        <sz val="12"/>
        <color indexed="55"/>
        <rFont val="細明體"/>
        <family val="3"/>
        <charset val="136"/>
      </rPr>
      <t>已修改</t>
    </r>
    <phoneticPr fontId="11" type="noConversion"/>
  </si>
  <si>
    <r>
      <t>2013/5</t>
    </r>
    <r>
      <rPr>
        <b/>
        <sz val="14"/>
        <rFont val="微軟正黑體"/>
        <family val="2"/>
        <charset val="136"/>
      </rPr>
      <t>月業代新車承保統計表</t>
    </r>
    <phoneticPr fontId="9" type="noConversion"/>
  </si>
  <si>
    <r>
      <rPr>
        <sz val="12"/>
        <rFont val="微軟正黑體"/>
        <family val="2"/>
        <charset val="136"/>
      </rPr>
      <t>業務代表</t>
    </r>
    <phoneticPr fontId="9" type="noConversion"/>
  </si>
  <si>
    <r>
      <rPr>
        <sz val="12"/>
        <rFont val="微軟正黑體"/>
        <family val="2"/>
        <charset val="136"/>
      </rPr>
      <t>銷售台數</t>
    </r>
    <phoneticPr fontId="9" type="noConversion"/>
  </si>
  <si>
    <r>
      <rPr>
        <sz val="10"/>
        <rFont val="微軟正黑體"/>
        <family val="2"/>
        <charset val="136"/>
      </rPr>
      <t>車體險以上件數</t>
    </r>
    <phoneticPr fontId="9" type="noConversion"/>
  </si>
  <si>
    <r>
      <rPr>
        <sz val="10"/>
        <rFont val="微軟正黑體"/>
        <family val="2"/>
        <charset val="136"/>
      </rPr>
      <t>其他險以上件數</t>
    </r>
    <phoneticPr fontId="9" type="noConversion"/>
  </si>
  <si>
    <r>
      <rPr>
        <sz val="10"/>
        <rFont val="微軟正黑體"/>
        <family val="2"/>
        <charset val="136"/>
      </rPr>
      <t>單強制
件</t>
    </r>
    <r>
      <rPr>
        <sz val="10"/>
        <rFont val="BMWType V2 Light"/>
      </rPr>
      <t xml:space="preserve">  </t>
    </r>
    <r>
      <rPr>
        <sz val="10"/>
        <rFont val="微軟正黑體"/>
        <family val="2"/>
        <charset val="136"/>
      </rPr>
      <t>數</t>
    </r>
    <phoneticPr fontId="9" type="noConversion"/>
  </si>
  <si>
    <r>
      <rPr>
        <b/>
        <sz val="12"/>
        <color indexed="18"/>
        <rFont val="微軟正黑體"/>
        <family val="2"/>
        <charset val="136"/>
      </rPr>
      <t>新車承保率</t>
    </r>
    <phoneticPr fontId="11" type="noConversion"/>
  </si>
  <si>
    <r>
      <rPr>
        <sz val="12"/>
        <rFont val="微軟正黑體"/>
        <family val="2"/>
        <charset val="136"/>
      </rPr>
      <t>車體險</t>
    </r>
    <phoneticPr fontId="11" type="noConversion"/>
  </si>
  <si>
    <r>
      <rPr>
        <sz val="12"/>
        <rFont val="微軟正黑體"/>
        <family val="2"/>
        <charset val="136"/>
      </rPr>
      <t>其他</t>
    </r>
    <phoneticPr fontId="11" type="noConversion"/>
  </si>
  <si>
    <r>
      <rPr>
        <sz val="12"/>
        <rFont val="微軟正黑體"/>
        <family val="2"/>
        <charset val="136"/>
      </rPr>
      <t>強制險</t>
    </r>
    <phoneticPr fontId="11" type="noConversion"/>
  </si>
  <si>
    <r>
      <rPr>
        <b/>
        <sz val="12"/>
        <color indexed="56"/>
        <rFont val="微軟正黑體"/>
        <family val="2"/>
        <charset val="136"/>
      </rPr>
      <t>承保金額</t>
    </r>
    <phoneticPr fontId="11" type="noConversion"/>
  </si>
  <si>
    <r>
      <rPr>
        <b/>
        <sz val="12"/>
        <color indexed="18"/>
        <rFont val="微軟正黑體"/>
        <family val="2"/>
        <charset val="136"/>
      </rPr>
      <t>車體承保率</t>
    </r>
    <phoneticPr fontId="11" type="noConversion"/>
  </si>
  <si>
    <r>
      <rPr>
        <sz val="10"/>
        <rFont val="微軟正黑體"/>
        <family val="2"/>
        <charset val="136"/>
      </rPr>
      <t>一般</t>
    </r>
    <phoneticPr fontId="9" type="noConversion"/>
  </si>
  <si>
    <r>
      <rPr>
        <sz val="10"/>
        <rFont val="微軟正黑體"/>
        <family val="2"/>
        <charset val="136"/>
      </rPr>
      <t>租賃</t>
    </r>
    <phoneticPr fontId="11" type="noConversion"/>
  </si>
  <si>
    <r>
      <rPr>
        <sz val="10"/>
        <rFont val="微軟正黑體"/>
        <family val="2"/>
        <charset val="136"/>
      </rPr>
      <t>合計</t>
    </r>
    <phoneticPr fontId="9" type="noConversion"/>
  </si>
  <si>
    <r>
      <t>(</t>
    </r>
    <r>
      <rPr>
        <sz val="10"/>
        <rFont val="微軟正黑體"/>
        <family val="2"/>
        <charset val="136"/>
      </rPr>
      <t>車體</t>
    </r>
    <r>
      <rPr>
        <sz val="10"/>
        <rFont val="BMWType V2 Light"/>
      </rPr>
      <t>.</t>
    </r>
    <r>
      <rPr>
        <sz val="10"/>
        <rFont val="微軟正黑體"/>
        <family val="2"/>
        <charset val="136"/>
      </rPr>
      <t>強制以外</t>
    </r>
    <r>
      <rPr>
        <sz val="10"/>
        <rFont val="BMWType V2 Light"/>
      </rPr>
      <t>)</t>
    </r>
    <phoneticPr fontId="11" type="noConversion"/>
  </si>
  <si>
    <r>
      <rPr>
        <b/>
        <sz val="10"/>
        <color indexed="56"/>
        <rFont val="微軟正黑體"/>
        <family val="2"/>
        <charset val="136"/>
      </rPr>
      <t>單強制</t>
    </r>
    <phoneticPr fontId="11" type="noConversion"/>
  </si>
  <si>
    <r>
      <rPr>
        <b/>
        <sz val="8"/>
        <color indexed="56"/>
        <rFont val="微軟正黑體"/>
        <family val="2"/>
        <charset val="136"/>
      </rPr>
      <t>意外險以上</t>
    </r>
    <phoneticPr fontId="11" type="noConversion"/>
  </si>
  <si>
    <r>
      <rPr>
        <sz val="12"/>
        <rFont val="微軟正黑體"/>
        <family val="2"/>
        <charset val="136"/>
      </rPr>
      <t>李如峰</t>
    </r>
    <phoneticPr fontId="11" type="noConversion"/>
  </si>
  <si>
    <t>陳保齊</t>
    <phoneticPr fontId="11" type="noConversion"/>
  </si>
  <si>
    <t>林郁雯</t>
    <phoneticPr fontId="11" type="noConversion"/>
  </si>
  <si>
    <t>吳嘉倫</t>
    <phoneticPr fontId="11" type="noConversion"/>
  </si>
  <si>
    <r>
      <rPr>
        <sz val="12"/>
        <rFont val="微軟正黑體"/>
        <family val="2"/>
        <charset val="136"/>
      </rPr>
      <t>賴俊揚</t>
    </r>
    <phoneticPr fontId="11" type="noConversion"/>
  </si>
  <si>
    <t>賴鈺琳</t>
    <phoneticPr fontId="11" type="noConversion"/>
  </si>
  <si>
    <t>廖勇勝</t>
    <phoneticPr fontId="11" type="noConversion"/>
  </si>
  <si>
    <t>張有靠</t>
    <phoneticPr fontId="11" type="noConversion"/>
  </si>
  <si>
    <t>黃英杰</t>
    <phoneticPr fontId="11" type="noConversion"/>
  </si>
  <si>
    <t>林健彬</t>
    <phoneticPr fontId="11" type="noConversion"/>
  </si>
  <si>
    <t>方逸群</t>
    <phoneticPr fontId="11" type="noConversion"/>
  </si>
  <si>
    <r>
      <t>a.</t>
    </r>
    <r>
      <rPr>
        <b/>
        <sz val="12"/>
        <rFont val="微軟正黑體"/>
        <family val="2"/>
        <charset val="136"/>
      </rPr>
      <t>營一課</t>
    </r>
    <phoneticPr fontId="11" type="noConversion"/>
  </si>
  <si>
    <t>朱傳凱</t>
    <phoneticPr fontId="11" type="noConversion"/>
  </si>
  <si>
    <t>梁書豪</t>
    <phoneticPr fontId="11" type="noConversion"/>
  </si>
  <si>
    <t>林聖紘</t>
    <phoneticPr fontId="11" type="noConversion"/>
  </si>
  <si>
    <t>林媛潔</t>
    <phoneticPr fontId="11" type="noConversion"/>
  </si>
  <si>
    <t>陳信宏</t>
    <phoneticPr fontId="11" type="noConversion"/>
  </si>
  <si>
    <t>林仲一</t>
    <phoneticPr fontId="9" type="noConversion"/>
  </si>
  <si>
    <t>朱育廷</t>
    <phoneticPr fontId="9" type="noConversion"/>
  </si>
  <si>
    <t>彭彥淳</t>
    <phoneticPr fontId="11" type="noConversion"/>
  </si>
  <si>
    <t>程振哲</t>
    <phoneticPr fontId="11" type="noConversion"/>
  </si>
  <si>
    <r>
      <t>b.</t>
    </r>
    <r>
      <rPr>
        <b/>
        <sz val="12"/>
        <rFont val="微軟正黑體"/>
        <family val="2"/>
        <charset val="136"/>
      </rPr>
      <t>營二課</t>
    </r>
    <phoneticPr fontId="11" type="noConversion"/>
  </si>
  <si>
    <r>
      <rPr>
        <sz val="12"/>
        <rFont val="微軟正黑體"/>
        <family val="2"/>
        <charset val="136"/>
      </rPr>
      <t>高毓琇</t>
    </r>
    <phoneticPr fontId="11" type="noConversion"/>
  </si>
  <si>
    <r>
      <rPr>
        <sz val="12"/>
        <rFont val="微軟正黑體"/>
        <family val="2"/>
        <charset val="136"/>
      </rPr>
      <t>陳金昇</t>
    </r>
    <phoneticPr fontId="11" type="noConversion"/>
  </si>
  <si>
    <r>
      <t>d.</t>
    </r>
    <r>
      <rPr>
        <b/>
        <sz val="12"/>
        <rFont val="微軟正黑體"/>
        <family val="2"/>
        <charset val="136"/>
      </rPr>
      <t>行銷業務</t>
    </r>
    <phoneticPr fontId="11" type="noConversion"/>
  </si>
  <si>
    <t>( a+b+c+d )</t>
    <phoneticPr fontId="11" type="noConversion"/>
  </si>
  <si>
    <r>
      <t>e.</t>
    </r>
    <r>
      <rPr>
        <b/>
        <sz val="12"/>
        <rFont val="微軟正黑體"/>
        <family val="2"/>
        <charset val="136"/>
      </rPr>
      <t>營中央</t>
    </r>
    <phoneticPr fontId="11" type="noConversion"/>
  </si>
  <si>
    <t>( a+b+c+d+e )</t>
    <phoneticPr fontId="11" type="noConversion"/>
  </si>
  <si>
    <r>
      <rPr>
        <sz val="12"/>
        <color indexed="56"/>
        <rFont val="微軟正黑體"/>
        <family val="2"/>
        <charset val="136"/>
      </rPr>
      <t>總</t>
    </r>
    <r>
      <rPr>
        <sz val="12"/>
        <color indexed="56"/>
        <rFont val="BMWType V2 Light"/>
      </rPr>
      <t xml:space="preserve"> </t>
    </r>
    <r>
      <rPr>
        <sz val="12"/>
        <color indexed="56"/>
        <rFont val="微軟正黑體"/>
        <family val="2"/>
        <charset val="136"/>
      </rPr>
      <t>計</t>
    </r>
    <phoneticPr fontId="11" type="noConversion"/>
  </si>
  <si>
    <r>
      <rPr>
        <b/>
        <sz val="12"/>
        <color indexed="10"/>
        <rFont val="微軟正黑體"/>
        <family val="2"/>
        <charset val="136"/>
      </rPr>
      <t>備註</t>
    </r>
    <r>
      <rPr>
        <b/>
        <sz val="12"/>
        <color indexed="10"/>
        <rFont val="BMWType V2 Light"/>
      </rPr>
      <t>:</t>
    </r>
    <r>
      <rPr>
        <b/>
        <sz val="12"/>
        <color indexed="10"/>
        <rFont val="微軟正黑體"/>
        <family val="2"/>
        <charset val="136"/>
      </rPr>
      <t>政策性掛牌共計</t>
    </r>
    <r>
      <rPr>
        <b/>
        <sz val="12"/>
        <color indexed="10"/>
        <rFont val="BMWType V2 Light"/>
      </rPr>
      <t xml:space="preserve">      </t>
    </r>
    <r>
      <rPr>
        <b/>
        <sz val="12"/>
        <color indexed="10"/>
        <rFont val="微軟正黑體"/>
        <family val="2"/>
        <charset val="136"/>
      </rPr>
      <t>台</t>
    </r>
    <phoneticPr fontId="11" type="noConversion"/>
  </si>
  <si>
    <r>
      <t>2013/6</t>
    </r>
    <r>
      <rPr>
        <b/>
        <sz val="14"/>
        <rFont val="微軟正黑體"/>
        <family val="2"/>
        <charset val="136"/>
      </rPr>
      <t>月業代新車承保統計表</t>
    </r>
    <phoneticPr fontId="9" type="noConversion"/>
  </si>
  <si>
    <t>彭彥淳</t>
    <phoneticPr fontId="11" type="noConversion"/>
  </si>
  <si>
    <t>程振哲</t>
    <phoneticPr fontId="11" type="noConversion"/>
  </si>
  <si>
    <r>
      <t>b.</t>
    </r>
    <r>
      <rPr>
        <b/>
        <sz val="12"/>
        <rFont val="微軟正黑體"/>
        <family val="2"/>
        <charset val="136"/>
      </rPr>
      <t>營二課</t>
    </r>
    <phoneticPr fontId="11" type="noConversion"/>
  </si>
  <si>
    <r>
      <rPr>
        <sz val="12"/>
        <rFont val="微軟正黑體"/>
        <family val="2"/>
        <charset val="136"/>
      </rPr>
      <t>高毓琇</t>
    </r>
    <phoneticPr fontId="11" type="noConversion"/>
  </si>
  <si>
    <r>
      <rPr>
        <sz val="12"/>
        <rFont val="微軟正黑體"/>
        <family val="2"/>
        <charset val="136"/>
      </rPr>
      <t>陳金昇</t>
    </r>
    <phoneticPr fontId="11" type="noConversion"/>
  </si>
  <si>
    <r>
      <t>d.</t>
    </r>
    <r>
      <rPr>
        <b/>
        <sz val="12"/>
        <rFont val="微軟正黑體"/>
        <family val="2"/>
        <charset val="136"/>
      </rPr>
      <t>行銷業務</t>
    </r>
    <phoneticPr fontId="11" type="noConversion"/>
  </si>
  <si>
    <t>( a+b+c+d )</t>
    <phoneticPr fontId="11" type="noConversion"/>
  </si>
  <si>
    <r>
      <t>e.</t>
    </r>
    <r>
      <rPr>
        <b/>
        <sz val="12"/>
        <rFont val="微軟正黑體"/>
        <family val="2"/>
        <charset val="136"/>
      </rPr>
      <t>營中央</t>
    </r>
    <phoneticPr fontId="11" type="noConversion"/>
  </si>
  <si>
    <t>( a+b+c+d+e )</t>
    <phoneticPr fontId="11" type="noConversion"/>
  </si>
  <si>
    <r>
      <rPr>
        <sz val="12"/>
        <color indexed="56"/>
        <rFont val="微軟正黑體"/>
        <family val="2"/>
        <charset val="136"/>
      </rPr>
      <t>總</t>
    </r>
    <r>
      <rPr>
        <sz val="12"/>
        <color indexed="56"/>
        <rFont val="BMWType V2 Light"/>
      </rPr>
      <t xml:space="preserve"> </t>
    </r>
    <r>
      <rPr>
        <sz val="12"/>
        <color indexed="56"/>
        <rFont val="微軟正黑體"/>
        <family val="2"/>
        <charset val="136"/>
      </rPr>
      <t>計</t>
    </r>
    <phoneticPr fontId="11" type="noConversion"/>
  </si>
  <si>
    <r>
      <t>2013</t>
    </r>
    <r>
      <rPr>
        <b/>
        <sz val="14"/>
        <rFont val="微軟正黑體"/>
        <family val="2"/>
        <charset val="136"/>
      </rPr>
      <t>第二季新車承保總表</t>
    </r>
    <phoneticPr fontId="9" type="noConversion"/>
  </si>
  <si>
    <t/>
  </si>
  <si>
    <t>何冀禹</t>
  </si>
  <si>
    <t>方逸群</t>
    <phoneticPr fontId="35" type="noConversion"/>
  </si>
  <si>
    <t>程振哲</t>
    <phoneticPr fontId="35" type="noConversion"/>
  </si>
  <si>
    <r>
      <rPr>
        <sz val="9"/>
        <rFont val="微軟正黑體"/>
        <family val="2"/>
        <charset val="136"/>
      </rPr>
      <t>銷售台數</t>
    </r>
    <phoneticPr fontId="35" type="noConversion"/>
  </si>
  <si>
    <r>
      <rPr>
        <sz val="9"/>
        <rFont val="微軟正黑體"/>
        <family val="2"/>
        <charset val="136"/>
      </rPr>
      <t>單強制
件</t>
    </r>
    <r>
      <rPr>
        <sz val="9"/>
        <rFont val="BMWType V2 Light"/>
      </rPr>
      <t xml:space="preserve">  </t>
    </r>
    <r>
      <rPr>
        <sz val="9"/>
        <rFont val="微軟正黑體"/>
        <family val="2"/>
        <charset val="136"/>
      </rPr>
      <t>數</t>
    </r>
    <phoneticPr fontId="35" type="noConversion"/>
  </si>
  <si>
    <r>
      <rPr>
        <sz val="9"/>
        <rFont val="微軟正黑體"/>
        <family val="2"/>
        <charset val="136"/>
      </rPr>
      <t>車體險</t>
    </r>
    <phoneticPr fontId="11" type="noConversion"/>
  </si>
  <si>
    <r>
      <rPr>
        <sz val="9"/>
        <rFont val="微軟正黑體"/>
        <family val="2"/>
        <charset val="136"/>
      </rPr>
      <t>其他</t>
    </r>
    <phoneticPr fontId="11" type="noConversion"/>
  </si>
  <si>
    <r>
      <rPr>
        <sz val="9"/>
        <color indexed="8"/>
        <rFont val="微軟正黑體"/>
        <family val="2"/>
        <charset val="136"/>
      </rPr>
      <t>提撥率</t>
    </r>
    <phoneticPr fontId="11" type="noConversion"/>
  </si>
  <si>
    <r>
      <rPr>
        <sz val="9"/>
        <color indexed="8"/>
        <rFont val="微軟正黑體"/>
        <family val="2"/>
        <charset val="136"/>
      </rPr>
      <t>加權提撥率</t>
    </r>
    <phoneticPr fontId="11" type="noConversion"/>
  </si>
  <si>
    <r>
      <rPr>
        <b/>
        <sz val="9"/>
        <color indexed="56"/>
        <rFont val="微軟正黑體"/>
        <family val="2"/>
        <charset val="136"/>
      </rPr>
      <t>業代獎金</t>
    </r>
    <phoneticPr fontId="11" type="noConversion"/>
  </si>
  <si>
    <r>
      <rPr>
        <sz val="9"/>
        <rFont val="微軟正黑體"/>
        <family val="2"/>
        <charset val="136"/>
      </rPr>
      <t>一般</t>
    </r>
    <phoneticPr fontId="9" type="noConversion"/>
  </si>
  <si>
    <r>
      <rPr>
        <sz val="9"/>
        <rFont val="微軟正黑體"/>
        <family val="2"/>
        <charset val="136"/>
      </rPr>
      <t>租賃</t>
    </r>
    <phoneticPr fontId="11" type="noConversion"/>
  </si>
  <si>
    <r>
      <t>(</t>
    </r>
    <r>
      <rPr>
        <sz val="9"/>
        <rFont val="微軟正黑體"/>
        <family val="2"/>
        <charset val="136"/>
      </rPr>
      <t>車體</t>
    </r>
    <r>
      <rPr>
        <sz val="9"/>
        <rFont val="BMWType V2 Light"/>
      </rPr>
      <t>.</t>
    </r>
    <r>
      <rPr>
        <sz val="9"/>
        <rFont val="微軟正黑體"/>
        <family val="2"/>
        <charset val="136"/>
      </rPr>
      <t>強制以外</t>
    </r>
    <r>
      <rPr>
        <sz val="9"/>
        <rFont val="BMWType V2 Light"/>
      </rPr>
      <t>)</t>
    </r>
    <phoneticPr fontId="11" type="noConversion"/>
  </si>
  <si>
    <t>營業部</t>
    <phoneticPr fontId="11" type="noConversion"/>
  </si>
  <si>
    <t>高毓琇</t>
    <phoneticPr fontId="11" type="noConversion"/>
  </si>
  <si>
    <t>陳金昇</t>
    <phoneticPr fontId="11" type="noConversion"/>
  </si>
  <si>
    <t>業務代表</t>
    <phoneticPr fontId="9" type="noConversion"/>
  </si>
  <si>
    <t>李如峰</t>
    <phoneticPr fontId="11" type="noConversion"/>
  </si>
  <si>
    <t>賴俊揚</t>
    <phoneticPr fontId="35" type="noConversion"/>
  </si>
  <si>
    <t>營二課</t>
    <phoneticPr fontId="11" type="noConversion"/>
  </si>
  <si>
    <t>行銷業務</t>
    <phoneticPr fontId="11" type="noConversion"/>
  </si>
  <si>
    <t>營一課</t>
    <phoneticPr fontId="11" type="noConversion"/>
  </si>
  <si>
    <r>
      <rPr>
        <sz val="9"/>
        <rFont val="微軟正黑體"/>
        <family val="2"/>
        <charset val="136"/>
      </rPr>
      <t>新車承保率</t>
    </r>
    <phoneticPr fontId="11" type="noConversion"/>
  </si>
  <si>
    <r>
      <rPr>
        <sz val="9"/>
        <color theme="1"/>
        <rFont val="微軟正黑體"/>
        <family val="2"/>
        <charset val="136"/>
      </rPr>
      <t>承保金額</t>
    </r>
    <phoneticPr fontId="35" type="noConversion"/>
  </si>
  <si>
    <r>
      <rPr>
        <b/>
        <sz val="9"/>
        <color theme="1"/>
        <rFont val="微軟正黑體"/>
        <family val="2"/>
        <charset val="136"/>
      </rPr>
      <t>意外險以上</t>
    </r>
    <phoneticPr fontId="35" type="noConversion"/>
  </si>
  <si>
    <t>車體
件數</t>
    <phoneticPr fontId="35" type="noConversion"/>
  </si>
  <si>
    <t>其他
件數</t>
    <phoneticPr fontId="35" type="noConversion"/>
  </si>
  <si>
    <r>
      <rPr>
        <b/>
        <sz val="12"/>
        <rFont val="微軟正黑體"/>
        <family val="2"/>
        <charset val="136"/>
      </rPr>
      <t>內部文件嚴禁外流</t>
    </r>
    <phoneticPr fontId="11" type="noConversion"/>
  </si>
  <si>
    <t>備註: 1.核發獎金前，如有未完成入帳之保費者，則該業代所應核發之獎金將暫予保留。</t>
    <phoneticPr fontId="11" type="noConversion"/>
  </si>
  <si>
    <t xml:space="preserve">          2.新保承保率：不納入營中央之交車台數(包含：試乘車、代步車、主管配車、政策性配車等)。</t>
    <phoneticPr fontId="11" type="noConversion"/>
  </si>
  <si>
    <t xml:space="preserve">          3.新保承保率低60%，下一期間之獎勵金將予以8折計算。</t>
    <phoneticPr fontId="35" type="noConversion"/>
  </si>
  <si>
    <t>總經理:</t>
    <phoneticPr fontId="11" type="noConversion"/>
  </si>
  <si>
    <t>協理:</t>
    <phoneticPr fontId="11" type="noConversion"/>
  </si>
  <si>
    <t>製表人:陳碧瀛</t>
    <phoneticPr fontId="11" type="noConversion"/>
  </si>
  <si>
    <r>
      <t>總 計</t>
    </r>
    <r>
      <rPr>
        <sz val="8"/>
        <color theme="1"/>
        <rFont val="微軟正黑體"/>
        <family val="2"/>
        <charset val="136"/>
      </rPr>
      <t>(不含中央)</t>
    </r>
    <phoneticPr fontId="35" type="noConversion"/>
  </si>
  <si>
    <t>2013年第二季業代新車保險獎勵統計（鎔德）</t>
    <phoneticPr fontId="9" type="noConversion"/>
  </si>
  <si>
    <r>
      <rPr>
        <sz val="9"/>
        <color theme="1"/>
        <rFont val="微軟正黑體"/>
        <family val="2"/>
        <charset val="136"/>
      </rPr>
      <t>業務代業</t>
    </r>
  </si>
  <si>
    <r>
      <rPr>
        <sz val="9"/>
        <color theme="1"/>
        <rFont val="微軟正黑體"/>
        <family val="2"/>
        <charset val="136"/>
      </rPr>
      <t>新車承保率</t>
    </r>
  </si>
  <si>
    <r>
      <rPr>
        <sz val="9"/>
        <color theme="1"/>
        <rFont val="微軟正黑體"/>
        <family val="2"/>
        <charset val="136"/>
      </rPr>
      <t>單強制金額</t>
    </r>
  </si>
  <si>
    <r>
      <rPr>
        <b/>
        <sz val="9"/>
        <color theme="1"/>
        <rFont val="微軟正黑體"/>
        <family val="2"/>
        <charset val="136"/>
      </rPr>
      <t>總金額</t>
    </r>
    <r>
      <rPr>
        <b/>
        <sz val="9"/>
        <color theme="1"/>
        <rFont val="BMWType V2 Light"/>
      </rPr>
      <t>(</t>
    </r>
    <r>
      <rPr>
        <b/>
        <sz val="9"/>
        <color theme="1"/>
        <rFont val="微軟正黑體"/>
        <family val="2"/>
        <charset val="136"/>
      </rPr>
      <t>含強制</t>
    </r>
    <r>
      <rPr>
        <b/>
        <sz val="9"/>
        <color theme="1"/>
        <rFont val="BMWType V2 Light"/>
      </rPr>
      <t>)</t>
    </r>
  </si>
  <si>
    <r>
      <rPr>
        <sz val="9"/>
        <color theme="1"/>
        <rFont val="微軟正黑體"/>
        <family val="2"/>
        <charset val="136"/>
      </rPr>
      <t>王裕明</t>
    </r>
  </si>
  <si>
    <r>
      <rPr>
        <sz val="9"/>
        <color theme="1"/>
        <rFont val="微軟正黑體"/>
        <family val="2"/>
        <charset val="136"/>
      </rPr>
      <t>林柏霖</t>
    </r>
  </si>
  <si>
    <r>
      <rPr>
        <sz val="9"/>
        <color theme="1"/>
        <rFont val="微軟正黑體"/>
        <family val="2"/>
        <charset val="136"/>
      </rPr>
      <t>花志明</t>
    </r>
  </si>
  <si>
    <r>
      <rPr>
        <sz val="9"/>
        <color theme="1"/>
        <rFont val="微軟正黑體"/>
        <family val="2"/>
        <charset val="136"/>
      </rPr>
      <t>凌大偉</t>
    </r>
  </si>
  <si>
    <r>
      <rPr>
        <sz val="9"/>
        <color theme="1"/>
        <rFont val="微軟正黑體"/>
        <family val="2"/>
        <charset val="136"/>
      </rPr>
      <t>梁大民</t>
    </r>
  </si>
  <si>
    <r>
      <rPr>
        <sz val="9"/>
        <color theme="1"/>
        <rFont val="微軟正黑體"/>
        <family val="2"/>
        <charset val="136"/>
      </rPr>
      <t>許嘉航</t>
    </r>
  </si>
  <si>
    <r>
      <rPr>
        <sz val="9"/>
        <color theme="1"/>
        <rFont val="微軟正黑體"/>
        <family val="2"/>
        <charset val="136"/>
      </rPr>
      <t>郭天南</t>
    </r>
  </si>
  <si>
    <r>
      <rPr>
        <sz val="9"/>
        <color theme="1"/>
        <rFont val="微軟正黑體"/>
        <family val="2"/>
        <charset val="136"/>
      </rPr>
      <t>郭麗文</t>
    </r>
  </si>
  <si>
    <r>
      <rPr>
        <sz val="9"/>
        <color theme="1"/>
        <rFont val="微軟正黑體"/>
        <family val="2"/>
        <charset val="136"/>
      </rPr>
      <t>陳龍雲</t>
    </r>
  </si>
  <si>
    <r>
      <rPr>
        <sz val="9"/>
        <color theme="1"/>
        <rFont val="微軟正黑體"/>
        <family val="2"/>
        <charset val="136"/>
      </rPr>
      <t>簡志勳</t>
    </r>
  </si>
  <si>
    <r>
      <rPr>
        <sz val="9"/>
        <color theme="1"/>
        <rFont val="微軟正黑體"/>
        <family val="2"/>
        <charset val="136"/>
      </rPr>
      <t>王冠賢</t>
    </r>
  </si>
  <si>
    <r>
      <rPr>
        <sz val="9"/>
        <color theme="1"/>
        <rFont val="微軟正黑體"/>
        <family val="2"/>
        <charset val="136"/>
      </rPr>
      <t>王慶儒</t>
    </r>
  </si>
  <si>
    <r>
      <rPr>
        <sz val="9"/>
        <color theme="1"/>
        <rFont val="微軟正黑體"/>
        <family val="2"/>
        <charset val="136"/>
      </rPr>
      <t>吳豐譽</t>
    </r>
  </si>
  <si>
    <r>
      <rPr>
        <sz val="9"/>
        <color theme="1"/>
        <rFont val="微軟正黑體"/>
        <family val="2"/>
        <charset val="136"/>
      </rPr>
      <t>林政勳</t>
    </r>
  </si>
  <si>
    <r>
      <rPr>
        <sz val="9"/>
        <color theme="1"/>
        <rFont val="微軟正黑體"/>
        <family val="2"/>
        <charset val="136"/>
      </rPr>
      <t>林陳郎</t>
    </r>
  </si>
  <si>
    <r>
      <rPr>
        <sz val="9"/>
        <color theme="1"/>
        <rFont val="微軟正黑體"/>
        <family val="2"/>
        <charset val="136"/>
      </rPr>
      <t>張昇文</t>
    </r>
  </si>
  <si>
    <r>
      <rPr>
        <sz val="9"/>
        <color theme="1"/>
        <rFont val="微軟正黑體"/>
        <family val="2"/>
        <charset val="136"/>
      </rPr>
      <t>莊朝清</t>
    </r>
  </si>
  <si>
    <r>
      <rPr>
        <sz val="9"/>
        <color theme="1"/>
        <rFont val="微軟正黑體"/>
        <family val="2"/>
        <charset val="136"/>
      </rPr>
      <t>陳一鋐</t>
    </r>
  </si>
  <si>
    <r>
      <rPr>
        <sz val="9"/>
        <color theme="1"/>
        <rFont val="微軟正黑體"/>
        <family val="2"/>
        <charset val="136"/>
      </rPr>
      <t>陳維德</t>
    </r>
  </si>
  <si>
    <r>
      <rPr>
        <sz val="9"/>
        <color theme="1"/>
        <rFont val="微軟正黑體"/>
        <family val="2"/>
        <charset val="136"/>
      </rPr>
      <t>戴子貽</t>
    </r>
  </si>
  <si>
    <r>
      <rPr>
        <sz val="9"/>
        <color theme="1"/>
        <rFont val="微軟正黑體"/>
        <family val="2"/>
        <charset val="136"/>
      </rPr>
      <t>謝中堅</t>
    </r>
  </si>
  <si>
    <r>
      <rPr>
        <sz val="9"/>
        <color theme="1"/>
        <rFont val="微軟正黑體"/>
        <family val="2"/>
        <charset val="136"/>
      </rPr>
      <t>田錦興</t>
    </r>
  </si>
  <si>
    <r>
      <rPr>
        <sz val="9"/>
        <color theme="1"/>
        <rFont val="微軟正黑體"/>
        <family val="2"/>
        <charset val="136"/>
      </rPr>
      <t>吳侑親</t>
    </r>
  </si>
  <si>
    <r>
      <rPr>
        <sz val="9"/>
        <color theme="1"/>
        <rFont val="微軟正黑體"/>
        <family val="2"/>
        <charset val="136"/>
      </rPr>
      <t>林義翔</t>
    </r>
  </si>
  <si>
    <r>
      <rPr>
        <sz val="9"/>
        <color theme="1"/>
        <rFont val="微軟正黑體"/>
        <family val="2"/>
        <charset val="136"/>
      </rPr>
      <t>林謙慶</t>
    </r>
  </si>
  <si>
    <r>
      <rPr>
        <sz val="9"/>
        <color theme="1"/>
        <rFont val="微軟正黑體"/>
        <family val="2"/>
        <charset val="136"/>
      </rPr>
      <t>郭力嘉</t>
    </r>
  </si>
  <si>
    <r>
      <rPr>
        <sz val="9"/>
        <color theme="1"/>
        <rFont val="微軟正黑體"/>
        <family val="2"/>
        <charset val="136"/>
      </rPr>
      <t>陳禮建</t>
    </r>
  </si>
  <si>
    <r>
      <rPr>
        <sz val="9"/>
        <color theme="1"/>
        <rFont val="微軟正黑體"/>
        <family val="2"/>
        <charset val="136"/>
      </rPr>
      <t>黃盛緯</t>
    </r>
  </si>
  <si>
    <r>
      <rPr>
        <sz val="9"/>
        <color theme="1"/>
        <rFont val="微軟正黑體"/>
        <family val="2"/>
        <charset val="136"/>
      </rPr>
      <t>賈勇華</t>
    </r>
  </si>
  <si>
    <r>
      <rPr>
        <sz val="9"/>
        <color theme="1"/>
        <rFont val="微軟正黑體"/>
        <family val="2"/>
        <charset val="136"/>
      </rPr>
      <t>劉家任</t>
    </r>
  </si>
  <si>
    <r>
      <rPr>
        <sz val="9"/>
        <color theme="1"/>
        <rFont val="微軟正黑體"/>
        <family val="2"/>
        <charset val="136"/>
      </rPr>
      <t>鄭英彥</t>
    </r>
  </si>
  <si>
    <r>
      <rPr>
        <sz val="9"/>
        <color theme="1"/>
        <rFont val="微軟正黑體"/>
        <family val="2"/>
        <charset val="136"/>
      </rPr>
      <t>陳德益</t>
    </r>
  </si>
  <si>
    <r>
      <rPr>
        <sz val="9"/>
        <color theme="1"/>
        <rFont val="微軟正黑體"/>
        <family val="2"/>
        <charset val="136"/>
      </rPr>
      <t>黃翠暖</t>
    </r>
  </si>
  <si>
    <t>依德</t>
    <phoneticPr fontId="11" type="noConversion"/>
  </si>
  <si>
    <t>依德+鎔德</t>
    <phoneticPr fontId="11" type="noConversion"/>
  </si>
  <si>
    <r>
      <t>2013</t>
    </r>
    <r>
      <rPr>
        <sz val="8"/>
        <color indexed="8"/>
        <rFont val="微軟正黑體"/>
        <family val="2"/>
        <charset val="136"/>
      </rPr>
      <t xml:space="preserve">年第一季
承保率未達
</t>
    </r>
    <r>
      <rPr>
        <sz val="8"/>
        <color indexed="8"/>
        <rFont val="BMWType V2 Light"/>
        <family val="2"/>
      </rPr>
      <t>60%,</t>
    </r>
    <r>
      <rPr>
        <sz val="8"/>
        <color indexed="8"/>
        <rFont val="微軟正黑體"/>
        <family val="2"/>
        <charset val="136"/>
      </rPr>
      <t>八折計</t>
    </r>
    <phoneticPr fontId="11" type="noConversion"/>
  </si>
  <si>
    <t>黃英杰</t>
  </si>
  <si>
    <t>黃英杰(依德)</t>
    <phoneticPr fontId="11" type="noConversion"/>
  </si>
  <si>
    <t>黃英杰(鎔德)</t>
    <phoneticPr fontId="11" type="noConversion"/>
  </si>
  <si>
    <t>黃英杰</t>
    <phoneticPr fontId="11" type="noConversion"/>
  </si>
  <si>
    <r>
      <rPr>
        <b/>
        <sz val="12"/>
        <rFont val="微軟正黑體"/>
        <family val="2"/>
        <charset val="136"/>
      </rPr>
      <t>內部文件嚴禁外流</t>
    </r>
    <phoneticPr fontId="11" type="noConversion"/>
  </si>
  <si>
    <r>
      <t>2013</t>
    </r>
    <r>
      <rPr>
        <sz val="14"/>
        <rFont val="微軟正黑體"/>
        <family val="2"/>
        <charset val="136"/>
      </rPr>
      <t>年第二季業代新車保險獎勵統計（依德）</t>
    </r>
    <phoneticPr fontId="9" type="noConversion"/>
  </si>
  <si>
    <r>
      <rPr>
        <sz val="9"/>
        <color theme="1"/>
        <rFont val="微軟正黑體"/>
        <family val="2"/>
        <charset val="136"/>
      </rPr>
      <t>鋿售台數</t>
    </r>
    <phoneticPr fontId="35" type="noConversion"/>
  </si>
  <si>
    <r>
      <rPr>
        <sz val="9"/>
        <color theme="1"/>
        <rFont val="微軟正黑體"/>
        <family val="2"/>
        <charset val="136"/>
      </rPr>
      <t>車體
件數</t>
    </r>
    <phoneticPr fontId="35" type="noConversion"/>
  </si>
  <si>
    <r>
      <rPr>
        <sz val="9"/>
        <color theme="1"/>
        <rFont val="微軟正黑體"/>
        <family val="2"/>
        <charset val="136"/>
      </rPr>
      <t>其他
件數</t>
    </r>
    <phoneticPr fontId="35" type="noConversion"/>
  </si>
  <si>
    <r>
      <rPr>
        <sz val="9"/>
        <color theme="1"/>
        <rFont val="微軟正黑體"/>
        <family val="2"/>
        <charset val="136"/>
      </rPr>
      <t>單強制
件數</t>
    </r>
    <phoneticPr fontId="35" type="noConversion"/>
  </si>
  <si>
    <r>
      <rPr>
        <sz val="9"/>
        <color theme="1"/>
        <rFont val="微軟正黑體"/>
        <family val="2"/>
        <charset val="136"/>
      </rPr>
      <t>承保金額</t>
    </r>
    <phoneticPr fontId="35" type="noConversion"/>
  </si>
  <si>
    <r>
      <rPr>
        <sz val="9"/>
        <color indexed="8"/>
        <rFont val="微軟正黑體"/>
        <family val="2"/>
        <charset val="136"/>
      </rPr>
      <t>提撥率</t>
    </r>
    <phoneticPr fontId="11" type="noConversion"/>
  </si>
  <si>
    <r>
      <rPr>
        <sz val="9"/>
        <color indexed="8"/>
        <rFont val="微軟正黑體"/>
        <family val="2"/>
        <charset val="136"/>
      </rPr>
      <t>加權提撥率</t>
    </r>
    <phoneticPr fontId="11" type="noConversion"/>
  </si>
  <si>
    <r>
      <rPr>
        <b/>
        <sz val="9"/>
        <color indexed="56"/>
        <rFont val="微軟正黑體"/>
        <family val="2"/>
        <charset val="136"/>
      </rPr>
      <t>業代獎金</t>
    </r>
    <phoneticPr fontId="11" type="noConversion"/>
  </si>
  <si>
    <r>
      <rPr>
        <sz val="10"/>
        <rFont val="微軟正黑體"/>
        <family val="2"/>
        <charset val="136"/>
      </rPr>
      <t>一般</t>
    </r>
    <phoneticPr fontId="9" type="noConversion"/>
  </si>
  <si>
    <r>
      <rPr>
        <sz val="10"/>
        <rFont val="微軟正黑體"/>
        <family val="2"/>
        <charset val="136"/>
      </rPr>
      <t>租賃</t>
    </r>
    <phoneticPr fontId="11" type="noConversion"/>
  </si>
  <si>
    <r>
      <rPr>
        <b/>
        <sz val="9"/>
        <color theme="1"/>
        <rFont val="微軟正黑體"/>
        <family val="2"/>
        <charset val="136"/>
      </rPr>
      <t>意外險以上</t>
    </r>
    <phoneticPr fontId="35" type="noConversion"/>
  </si>
  <si>
    <r>
      <rPr>
        <sz val="9"/>
        <color theme="1"/>
        <rFont val="微軟正黑體"/>
        <family val="2"/>
        <charset val="136"/>
      </rPr>
      <t>張健宏</t>
    </r>
    <phoneticPr fontId="35" type="noConversion"/>
  </si>
  <si>
    <r>
      <rPr>
        <sz val="9"/>
        <color theme="1"/>
        <rFont val="微軟正黑體"/>
        <family val="2"/>
        <charset val="136"/>
      </rPr>
      <t>營一課</t>
    </r>
    <phoneticPr fontId="35" type="noConversion"/>
  </si>
  <si>
    <r>
      <rPr>
        <sz val="9"/>
        <color theme="1"/>
        <rFont val="微軟正黑體"/>
        <family val="2"/>
        <charset val="136"/>
      </rPr>
      <t>營二課</t>
    </r>
    <phoneticPr fontId="35" type="noConversion"/>
  </si>
  <si>
    <r>
      <rPr>
        <sz val="9"/>
        <color theme="1"/>
        <rFont val="微軟正黑體"/>
        <family val="2"/>
        <charset val="136"/>
      </rPr>
      <t>營三課</t>
    </r>
    <phoneticPr fontId="35" type="noConversion"/>
  </si>
  <si>
    <r>
      <rPr>
        <sz val="9"/>
        <color theme="1"/>
        <rFont val="微軟正黑體"/>
        <family val="2"/>
        <charset val="136"/>
      </rPr>
      <t>行銷業務</t>
    </r>
    <phoneticPr fontId="35" type="noConversion"/>
  </si>
  <si>
    <r>
      <rPr>
        <sz val="9"/>
        <color theme="1"/>
        <rFont val="微軟正黑體"/>
        <family val="2"/>
        <charset val="136"/>
      </rPr>
      <t>營業部</t>
    </r>
    <phoneticPr fontId="35" type="noConversion"/>
  </si>
  <si>
    <r>
      <rPr>
        <sz val="9"/>
        <color theme="1"/>
        <rFont val="微軟正黑體"/>
        <family val="2"/>
        <charset val="136"/>
      </rPr>
      <t>總</t>
    </r>
    <r>
      <rPr>
        <sz val="9"/>
        <color theme="1"/>
        <rFont val="BMWType V2 Light"/>
      </rPr>
      <t xml:space="preserve"> </t>
    </r>
    <r>
      <rPr>
        <sz val="9"/>
        <color theme="1"/>
        <rFont val="微軟正黑體"/>
        <family val="2"/>
        <charset val="136"/>
      </rPr>
      <t>計</t>
    </r>
    <r>
      <rPr>
        <sz val="8"/>
        <color theme="1"/>
        <rFont val="BMWType V2 Light"/>
      </rPr>
      <t/>
    </r>
    <phoneticPr fontId="35" type="noConversion"/>
  </si>
  <si>
    <r>
      <rPr>
        <sz val="9"/>
        <color theme="1"/>
        <rFont val="微軟正黑體"/>
        <family val="2"/>
        <charset val="136"/>
      </rPr>
      <t>總</t>
    </r>
    <r>
      <rPr>
        <sz val="9"/>
        <color theme="1"/>
        <rFont val="BMWType V2 Light"/>
      </rPr>
      <t xml:space="preserve"> </t>
    </r>
    <r>
      <rPr>
        <sz val="9"/>
        <color theme="1"/>
        <rFont val="微軟正黑體"/>
        <family val="2"/>
        <charset val="136"/>
      </rPr>
      <t>計</t>
    </r>
    <r>
      <rPr>
        <sz val="8"/>
        <color theme="1"/>
        <rFont val="BMWType V2 Light"/>
      </rPr>
      <t>(</t>
    </r>
    <r>
      <rPr>
        <sz val="8"/>
        <color theme="1"/>
        <rFont val="微軟正黑體"/>
        <family val="2"/>
        <charset val="136"/>
      </rPr>
      <t>不含中央</t>
    </r>
    <r>
      <rPr>
        <sz val="8"/>
        <color theme="1"/>
        <rFont val="BMWType V2 Light"/>
      </rPr>
      <t>)</t>
    </r>
    <phoneticPr fontId="35" type="noConversion"/>
  </si>
  <si>
    <r>
      <rPr>
        <sz val="8"/>
        <rFont val="微軟正黑體"/>
        <family val="2"/>
        <charset val="136"/>
      </rPr>
      <t>備註</t>
    </r>
    <r>
      <rPr>
        <sz val="8"/>
        <rFont val="BMWType V2 Light"/>
      </rPr>
      <t>: 1.</t>
    </r>
    <r>
      <rPr>
        <sz val="8"/>
        <rFont val="微軟正黑體"/>
        <family val="2"/>
        <charset val="136"/>
      </rPr>
      <t>核發獎金前，如有未完成入帳之保費者，則該業代所應核發之獎金將暫予保留。</t>
    </r>
    <phoneticPr fontId="11" type="noConversion"/>
  </si>
  <si>
    <r>
      <t xml:space="preserve">          2.</t>
    </r>
    <r>
      <rPr>
        <sz val="8"/>
        <rFont val="微軟正黑體"/>
        <family val="2"/>
        <charset val="136"/>
      </rPr>
      <t>新保承保率：不納入營中央之交車台數</t>
    </r>
    <r>
      <rPr>
        <sz val="8"/>
        <rFont val="BMWType V2 Light"/>
      </rPr>
      <t>(</t>
    </r>
    <r>
      <rPr>
        <sz val="8"/>
        <rFont val="微軟正黑體"/>
        <family val="2"/>
        <charset val="136"/>
      </rPr>
      <t>包含：試乘車、代步車、主管配車、政策性配車等</t>
    </r>
    <r>
      <rPr>
        <sz val="8"/>
        <rFont val="BMWType V2 Light"/>
      </rPr>
      <t>)</t>
    </r>
    <r>
      <rPr>
        <sz val="8"/>
        <rFont val="微軟正黑體"/>
        <family val="2"/>
        <charset val="136"/>
      </rPr>
      <t>。</t>
    </r>
    <phoneticPr fontId="11" type="noConversion"/>
  </si>
  <si>
    <r>
      <t xml:space="preserve">          3.</t>
    </r>
    <r>
      <rPr>
        <sz val="8"/>
        <rFont val="微軟正黑體"/>
        <family val="2"/>
        <charset val="136"/>
      </rPr>
      <t>新保承保率低</t>
    </r>
    <r>
      <rPr>
        <sz val="8"/>
        <rFont val="BMWType V2 Light"/>
      </rPr>
      <t>60%</t>
    </r>
    <r>
      <rPr>
        <sz val="8"/>
        <rFont val="微軟正黑體"/>
        <family val="2"/>
        <charset val="136"/>
      </rPr>
      <t>，下一期間之獎勵金將予以</t>
    </r>
    <r>
      <rPr>
        <sz val="8"/>
        <rFont val="BMWType V2 Light"/>
      </rPr>
      <t>8</t>
    </r>
    <r>
      <rPr>
        <sz val="8"/>
        <rFont val="微軟正黑體"/>
        <family val="2"/>
        <charset val="136"/>
      </rPr>
      <t>折計算。</t>
    </r>
    <phoneticPr fontId="35" type="noConversion"/>
  </si>
  <si>
    <r>
      <rPr>
        <sz val="10"/>
        <rFont val="微軟正黑體"/>
        <family val="2"/>
        <charset val="136"/>
      </rPr>
      <t>總經理</t>
    </r>
    <r>
      <rPr>
        <sz val="10"/>
        <rFont val="BMWType V2 Light"/>
      </rPr>
      <t>:</t>
    </r>
    <phoneticPr fontId="11" type="noConversion"/>
  </si>
  <si>
    <r>
      <rPr>
        <sz val="10"/>
        <rFont val="微軟正黑體"/>
        <family val="2"/>
        <charset val="136"/>
      </rPr>
      <t>協理</t>
    </r>
    <r>
      <rPr>
        <sz val="10"/>
        <rFont val="BMWType V2 Light"/>
      </rPr>
      <t>:</t>
    </r>
    <phoneticPr fontId="11" type="noConversion"/>
  </si>
  <si>
    <r>
      <rPr>
        <sz val="10"/>
        <color indexed="8"/>
        <rFont val="微軟正黑體"/>
        <family val="2"/>
        <charset val="136"/>
      </rPr>
      <t>製表人</t>
    </r>
    <r>
      <rPr>
        <sz val="10"/>
        <color indexed="8"/>
        <rFont val="BMWType V2 Light"/>
      </rPr>
      <t>:</t>
    </r>
    <r>
      <rPr>
        <sz val="10"/>
        <color indexed="8"/>
        <rFont val="微軟正黑體"/>
        <family val="2"/>
        <charset val="136"/>
      </rPr>
      <t>陳碧瀛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</si>
</sst>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.0_);[Red]\(#,##0.0\)"/>
    <numFmt numFmtId="179" formatCode="0.0_);[Red]\(0.0\)"/>
  </numFmts>
  <fonts count="89" x14ac:knownFonts="1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name val="BMWType V2 Light"/>
    </font>
    <font>
      <sz val="9"/>
      <name val="新細明體"/>
      <family val="3"/>
      <charset val="136"/>
      <scheme val="minor"/>
    </font>
    <font>
      <sz val="12"/>
      <name val="微軟正黑體"/>
      <family val="2"/>
      <charset val="136"/>
    </font>
    <font>
      <b/>
      <sz val="12"/>
      <name val="BMWType V2 Light"/>
    </font>
    <font>
      <b/>
      <sz val="14"/>
      <name val="BMWType V2 Light"/>
    </font>
    <font>
      <b/>
      <sz val="14"/>
      <name val="微軟正黑體"/>
      <family val="2"/>
      <charset val="136"/>
    </font>
    <font>
      <sz val="9"/>
      <name val="新細明體"/>
      <family val="1"/>
      <charset val="136"/>
    </font>
    <font>
      <b/>
      <sz val="12"/>
      <name val="微軟正黑體"/>
      <family val="2"/>
      <charset val="136"/>
    </font>
    <font>
      <sz val="9"/>
      <name val="華康中黑體"/>
      <family val="3"/>
      <charset val="136"/>
    </font>
    <font>
      <b/>
      <sz val="12"/>
      <color indexed="18"/>
      <name val="BMWType V2 Light"/>
    </font>
    <font>
      <b/>
      <sz val="12"/>
      <color indexed="18"/>
      <name val="微軟正黑體"/>
      <family val="2"/>
      <charset val="136"/>
    </font>
    <font>
      <b/>
      <sz val="12"/>
      <color indexed="56"/>
      <name val="BMWType V2 Light"/>
    </font>
    <font>
      <b/>
      <sz val="12"/>
      <color indexed="56"/>
      <name val="微軟正黑體"/>
      <family val="2"/>
      <charset val="136"/>
    </font>
    <font>
      <sz val="10"/>
      <name val="BMWType V2 Light"/>
    </font>
    <font>
      <sz val="10"/>
      <name val="微軟正黑體"/>
      <family val="2"/>
      <charset val="136"/>
    </font>
    <font>
      <b/>
      <sz val="10"/>
      <name val="BMWType V2 Light"/>
    </font>
    <font>
      <b/>
      <sz val="8"/>
      <color indexed="56"/>
      <name val="BMWType V2 Light"/>
    </font>
    <font>
      <sz val="12"/>
      <color indexed="56"/>
      <name val="BMWType V2 Light"/>
    </font>
    <font>
      <sz val="12"/>
      <name val="細明體"/>
      <family val="3"/>
      <charset val="136"/>
    </font>
    <font>
      <sz val="12"/>
      <color theme="1"/>
      <name val="華康中黑體"/>
      <family val="3"/>
      <charset val="136"/>
    </font>
    <font>
      <sz val="12"/>
      <color indexed="55"/>
      <name val="BMWType V2 Light"/>
    </font>
    <font>
      <sz val="12"/>
      <color indexed="8"/>
      <name val="BMWType V2 Light"/>
    </font>
    <font>
      <b/>
      <sz val="12"/>
      <color indexed="10"/>
      <name val="BMWType V2 Light"/>
    </font>
    <font>
      <b/>
      <sz val="10"/>
      <color indexed="56"/>
      <name val="BMWType V2 Light"/>
    </font>
    <font>
      <b/>
      <sz val="10"/>
      <color indexed="56"/>
      <name val="微軟正黑體"/>
      <family val="2"/>
      <charset val="136"/>
    </font>
    <font>
      <b/>
      <sz val="8"/>
      <color indexed="56"/>
      <name val="微軟正黑體"/>
      <family val="2"/>
      <charset val="136"/>
    </font>
    <font>
      <b/>
      <sz val="8"/>
      <color indexed="18"/>
      <name val="BMWType V2 Light"/>
    </font>
    <font>
      <b/>
      <sz val="12"/>
      <color rgb="FF003366"/>
      <name val="BMWType V2 Light"/>
    </font>
    <font>
      <sz val="12"/>
      <color indexed="56"/>
      <name val="微軟正黑體"/>
      <family val="2"/>
      <charset val="136"/>
    </font>
    <font>
      <b/>
      <sz val="12"/>
      <color indexed="10"/>
      <name val="微軟正黑體"/>
      <family val="2"/>
      <charset val="136"/>
    </font>
    <font>
      <sz val="12"/>
      <color indexed="55"/>
      <name val="細明體"/>
      <family val="3"/>
      <charset val="136"/>
    </font>
    <font>
      <sz val="9"/>
      <color theme="1"/>
      <name val="BMWType V2 Light"/>
    </font>
    <font>
      <sz val="9"/>
      <name val="新細明體"/>
      <family val="2"/>
      <charset val="136"/>
      <scheme val="minor"/>
    </font>
    <font>
      <sz val="9"/>
      <color indexed="8"/>
      <name val="BMWType V2 Light"/>
    </font>
    <font>
      <b/>
      <sz val="9"/>
      <color indexed="56"/>
      <name val="BMWType V2 Light"/>
    </font>
    <font>
      <b/>
      <sz val="9"/>
      <color theme="1"/>
      <name val="BMWType V2 Light"/>
    </font>
    <font>
      <b/>
      <sz val="9"/>
      <color rgb="FFFF0000"/>
      <name val="BMWType V2 Light"/>
    </font>
    <font>
      <sz val="9"/>
      <name val="BMWType V2 Light"/>
    </font>
    <font>
      <sz val="12"/>
      <color theme="0" tint="-0.249977111117893"/>
      <name val="BMWType V2 Light"/>
    </font>
    <font>
      <sz val="12"/>
      <color theme="1"/>
      <name val="BMWType V2 Light"/>
    </font>
    <font>
      <sz val="9"/>
      <color indexed="8"/>
      <name val="微軟正黑體"/>
      <family val="2"/>
      <charset val="136"/>
    </font>
    <font>
      <b/>
      <sz val="9"/>
      <color indexed="56"/>
      <name val="微軟正黑體"/>
      <family val="2"/>
      <charset val="136"/>
    </font>
    <font>
      <sz val="10"/>
      <color indexed="8"/>
      <name val="微軟正黑體"/>
      <family val="2"/>
      <charset val="136"/>
    </font>
    <font>
      <b/>
      <sz val="9"/>
      <name val="BMWType V2 Light"/>
    </font>
    <font>
      <sz val="9"/>
      <name val="微軟正黑體"/>
      <family val="2"/>
      <charset val="136"/>
    </font>
    <font>
      <b/>
      <sz val="9"/>
      <name val="微軟正黑體"/>
      <family val="2"/>
      <charset val="136"/>
    </font>
    <font>
      <b/>
      <sz val="9"/>
      <color rgb="FF003366"/>
      <name val="BMWType V2 Light"/>
    </font>
    <font>
      <sz val="9"/>
      <color theme="1"/>
      <name val="微軟正黑體"/>
      <family val="2"/>
      <charset val="136"/>
    </font>
    <font>
      <b/>
      <sz val="9"/>
      <color theme="1"/>
      <name val="微軟正黑體"/>
      <family val="2"/>
      <charset val="136"/>
    </font>
    <font>
      <sz val="14"/>
      <name val="微軟正黑體"/>
      <family val="2"/>
      <charset val="136"/>
    </font>
    <font>
      <sz val="8"/>
      <name val="微軟正黑體"/>
      <family val="2"/>
      <charset val="136"/>
    </font>
    <font>
      <sz val="8"/>
      <color theme="0" tint="-0.249977111117893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b/>
      <sz val="9"/>
      <color theme="3"/>
      <name val="BMWType V2 Light"/>
    </font>
    <font>
      <sz val="8"/>
      <color theme="1"/>
      <name val="BMWType V2 Light"/>
    </font>
    <font>
      <sz val="12"/>
      <color theme="0"/>
      <name val="華康中黑體"/>
      <family val="3"/>
      <charset val="136"/>
    </font>
    <font>
      <sz val="12"/>
      <color theme="1"/>
      <name val="新細明體"/>
      <family val="1"/>
      <charset val="136"/>
      <scheme val="minor"/>
    </font>
    <font>
      <sz val="12"/>
      <color rgb="FF9C6500"/>
      <name val="華康中黑體"/>
      <family val="3"/>
      <charset val="136"/>
    </font>
    <font>
      <b/>
      <sz val="12"/>
      <color theme="1"/>
      <name val="華康中黑體"/>
      <family val="3"/>
      <charset val="136"/>
    </font>
    <font>
      <sz val="12"/>
      <color rgb="FF006100"/>
      <name val="華康中黑體"/>
      <family val="3"/>
      <charset val="136"/>
    </font>
    <font>
      <sz val="10"/>
      <color indexed="17"/>
      <name val="微軟正黑體"/>
      <family val="2"/>
      <charset val="136"/>
    </font>
    <font>
      <b/>
      <sz val="12"/>
      <color rgb="FFFA7D00"/>
      <name val="華康中黑體"/>
      <family val="3"/>
      <charset val="136"/>
    </font>
    <font>
      <sz val="12"/>
      <color rgb="FFFA7D00"/>
      <name val="華康中黑體"/>
      <family val="3"/>
      <charset val="136"/>
    </font>
    <font>
      <sz val="12"/>
      <color indexed="8"/>
      <name val="華康中黑體"/>
      <family val="3"/>
      <charset val="136"/>
    </font>
    <font>
      <i/>
      <sz val="12"/>
      <color rgb="FF7F7F7F"/>
      <name val="華康中黑體"/>
      <family val="3"/>
      <charset val="136"/>
    </font>
    <font>
      <b/>
      <sz val="15"/>
      <color theme="3"/>
      <name val="華康中黑體"/>
      <family val="3"/>
      <charset val="136"/>
    </font>
    <font>
      <b/>
      <sz val="18"/>
      <color theme="3"/>
      <name val="新細明體"/>
      <family val="1"/>
      <charset val="136"/>
      <scheme val="major"/>
    </font>
    <font>
      <b/>
      <sz val="13"/>
      <color theme="3"/>
      <name val="華康中黑體"/>
      <family val="3"/>
      <charset val="136"/>
    </font>
    <font>
      <b/>
      <sz val="11"/>
      <color theme="3"/>
      <name val="華康中黑體"/>
      <family val="3"/>
      <charset val="136"/>
    </font>
    <font>
      <sz val="12"/>
      <color rgb="FF3F3F76"/>
      <name val="華康中黑體"/>
      <family val="3"/>
      <charset val="136"/>
    </font>
    <font>
      <b/>
      <sz val="12"/>
      <color rgb="FF3F3F3F"/>
      <name val="華康中黑體"/>
      <family val="3"/>
      <charset val="136"/>
    </font>
    <font>
      <b/>
      <sz val="12"/>
      <color theme="0"/>
      <name val="華康中黑體"/>
      <family val="3"/>
      <charset val="136"/>
    </font>
    <font>
      <sz val="12"/>
      <color rgb="FF9C0006"/>
      <name val="華康中黑體"/>
      <family val="3"/>
      <charset val="136"/>
    </font>
    <font>
      <sz val="10"/>
      <color indexed="20"/>
      <name val="微軟正黑體"/>
      <family val="2"/>
      <charset val="136"/>
    </font>
    <font>
      <sz val="12"/>
      <color rgb="FFFF0000"/>
      <name val="華康中黑體"/>
      <family val="3"/>
      <charset val="136"/>
    </font>
    <font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8"/>
      <color indexed="8"/>
      <name val="BMWType V2 Light"/>
      <family val="2"/>
    </font>
    <font>
      <sz val="8"/>
      <color indexed="8"/>
      <name val="微軟正黑體"/>
      <family val="2"/>
      <charset val="136"/>
    </font>
    <font>
      <sz val="8"/>
      <name val="BMWType V2 Light"/>
    </font>
    <font>
      <sz val="8"/>
      <color theme="0" tint="-0.249977111117893"/>
      <name val="BMWType V2 Light"/>
    </font>
    <font>
      <sz val="10"/>
      <color theme="1"/>
      <name val="BMWType V2 Light"/>
    </font>
    <font>
      <sz val="14"/>
      <name val="BMWType V2 Light"/>
    </font>
    <font>
      <sz val="10"/>
      <color indexed="8"/>
      <name val="BMWType V2 Light"/>
    </font>
  </fonts>
  <fills count="4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</patternFill>
    </fill>
    <fill>
      <patternFill patternType="solid">
        <fgColor indexed="45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slantDashDot">
        <color indexed="64"/>
      </left>
      <right/>
      <top style="slantDashDot">
        <color indexed="64"/>
      </top>
      <bottom style="slantDashDot">
        <color indexed="64"/>
      </bottom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/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/>
      <diagonal/>
    </border>
    <border>
      <left style="thin">
        <color theme="1" tint="0.499984740745262"/>
      </left>
      <right/>
      <top style="medium">
        <color indexed="64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/>
      <diagonal/>
    </border>
    <border>
      <left style="medium">
        <color indexed="64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medium">
        <color indexed="64"/>
      </right>
      <top/>
      <bottom/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/>
      <diagonal/>
    </border>
  </borders>
  <cellStyleXfs count="270">
    <xf numFmtId="0" fontId="0" fillId="0" borderId="0"/>
    <xf numFmtId="0" fontId="2" fillId="0" borderId="0"/>
    <xf numFmtId="0" fontId="22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60" fillId="0" borderId="0">
      <alignment vertical="center"/>
    </xf>
    <xf numFmtId="0" fontId="2" fillId="0" borderId="0"/>
    <xf numFmtId="0" fontId="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6" fillId="0" borderId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2" fillId="0" borderId="36" applyNumberFormat="0" applyFill="0" applyAlignment="0" applyProtection="0">
      <alignment vertical="center"/>
    </xf>
    <xf numFmtId="0" fontId="62" fillId="0" borderId="36" applyNumberFormat="0" applyFill="0" applyAlignment="0" applyProtection="0">
      <alignment vertical="center"/>
    </xf>
    <xf numFmtId="0" fontId="62" fillId="0" borderId="36" applyNumberFormat="0" applyFill="0" applyAlignment="0" applyProtection="0">
      <alignment vertical="center"/>
    </xf>
    <xf numFmtId="0" fontId="62" fillId="0" borderId="36" applyNumberFormat="0" applyFill="0" applyAlignment="0" applyProtection="0">
      <alignment vertical="center"/>
    </xf>
    <xf numFmtId="0" fontId="62" fillId="0" borderId="36" applyNumberFormat="0" applyFill="0" applyAlignment="0" applyProtection="0">
      <alignment vertical="center"/>
    </xf>
    <xf numFmtId="0" fontId="62" fillId="0" borderId="36" applyNumberFormat="0" applyFill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4" fillId="38" borderId="0" applyNumberFormat="0" applyBorder="0" applyAlignment="0" applyProtection="0">
      <alignment vertical="center"/>
    </xf>
    <xf numFmtId="0" fontId="65" fillId="11" borderId="31" applyNumberFormat="0" applyAlignment="0" applyProtection="0">
      <alignment vertical="center"/>
    </xf>
    <xf numFmtId="0" fontId="65" fillId="11" borderId="31" applyNumberFormat="0" applyAlignment="0" applyProtection="0">
      <alignment vertical="center"/>
    </xf>
    <xf numFmtId="0" fontId="65" fillId="11" borderId="31" applyNumberFormat="0" applyAlignment="0" applyProtection="0">
      <alignment vertical="center"/>
    </xf>
    <xf numFmtId="0" fontId="65" fillId="11" borderId="31" applyNumberFormat="0" applyAlignment="0" applyProtection="0">
      <alignment vertical="center"/>
    </xf>
    <xf numFmtId="0" fontId="65" fillId="11" borderId="31" applyNumberFormat="0" applyAlignment="0" applyProtection="0">
      <alignment vertical="center"/>
    </xf>
    <xf numFmtId="0" fontId="65" fillId="11" borderId="31" applyNumberFormat="0" applyAlignment="0" applyProtection="0">
      <alignment vertical="center"/>
    </xf>
    <xf numFmtId="0" fontId="66" fillId="0" borderId="33" applyNumberFormat="0" applyFill="0" applyAlignment="0" applyProtection="0">
      <alignment vertical="center"/>
    </xf>
    <xf numFmtId="0" fontId="66" fillId="0" borderId="33" applyNumberFormat="0" applyFill="0" applyAlignment="0" applyProtection="0">
      <alignment vertical="center"/>
    </xf>
    <xf numFmtId="0" fontId="66" fillId="0" borderId="33" applyNumberFormat="0" applyFill="0" applyAlignment="0" applyProtection="0">
      <alignment vertical="center"/>
    </xf>
    <xf numFmtId="0" fontId="66" fillId="0" borderId="33" applyNumberFormat="0" applyFill="0" applyAlignment="0" applyProtection="0">
      <alignment vertical="center"/>
    </xf>
    <xf numFmtId="0" fontId="66" fillId="0" borderId="33" applyNumberFormat="0" applyFill="0" applyAlignment="0" applyProtection="0">
      <alignment vertical="center"/>
    </xf>
    <xf numFmtId="0" fontId="66" fillId="0" borderId="33" applyNumberFormat="0" applyFill="0" applyAlignment="0" applyProtection="0">
      <alignment vertical="center"/>
    </xf>
    <xf numFmtId="0" fontId="67" fillId="13" borderId="35" applyNumberFormat="0" applyFont="0" applyAlignment="0" applyProtection="0">
      <alignment vertical="center"/>
    </xf>
    <xf numFmtId="0" fontId="67" fillId="13" borderId="35" applyNumberFormat="0" applyFont="0" applyAlignment="0" applyProtection="0">
      <alignment vertical="center"/>
    </xf>
    <xf numFmtId="0" fontId="67" fillId="13" borderId="35" applyNumberFormat="0" applyFont="0" applyAlignment="0" applyProtection="0">
      <alignment vertical="center"/>
    </xf>
    <xf numFmtId="0" fontId="67" fillId="13" borderId="35" applyNumberFormat="0" applyFont="0" applyAlignment="0" applyProtection="0">
      <alignment vertical="center"/>
    </xf>
    <xf numFmtId="0" fontId="67" fillId="13" borderId="35" applyNumberFormat="0" applyFont="0" applyAlignment="0" applyProtection="0">
      <alignment vertical="center"/>
    </xf>
    <xf numFmtId="0" fontId="67" fillId="13" borderId="35" applyNumberFormat="0" applyFont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69" fillId="0" borderId="28" applyNumberFormat="0" applyFill="0" applyAlignment="0" applyProtection="0">
      <alignment vertical="center"/>
    </xf>
    <xf numFmtId="0" fontId="69" fillId="0" borderId="28" applyNumberFormat="0" applyFill="0" applyAlignment="0" applyProtection="0">
      <alignment vertical="center"/>
    </xf>
    <xf numFmtId="0" fontId="69" fillId="0" borderId="28" applyNumberFormat="0" applyFill="0" applyAlignment="0" applyProtection="0">
      <alignment vertical="center"/>
    </xf>
    <xf numFmtId="0" fontId="69" fillId="0" borderId="28" applyNumberFormat="0" applyFill="0" applyAlignment="0" applyProtection="0">
      <alignment vertical="center"/>
    </xf>
    <xf numFmtId="0" fontId="69" fillId="0" borderId="28" applyNumberFormat="0" applyFill="0" applyAlignment="0" applyProtection="0">
      <alignment vertical="center"/>
    </xf>
    <xf numFmtId="0" fontId="69" fillId="0" borderId="28" applyNumberFormat="0" applyFill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29" applyNumberFormat="0" applyFill="0" applyAlignment="0" applyProtection="0">
      <alignment vertical="center"/>
    </xf>
    <xf numFmtId="0" fontId="71" fillId="0" borderId="29" applyNumberFormat="0" applyFill="0" applyAlignment="0" applyProtection="0">
      <alignment vertical="center"/>
    </xf>
    <xf numFmtId="0" fontId="71" fillId="0" borderId="29" applyNumberFormat="0" applyFill="0" applyAlignment="0" applyProtection="0">
      <alignment vertical="center"/>
    </xf>
    <xf numFmtId="0" fontId="71" fillId="0" borderId="29" applyNumberFormat="0" applyFill="0" applyAlignment="0" applyProtection="0">
      <alignment vertical="center"/>
    </xf>
    <xf numFmtId="0" fontId="71" fillId="0" borderId="29" applyNumberFormat="0" applyFill="0" applyAlignment="0" applyProtection="0">
      <alignment vertical="center"/>
    </xf>
    <xf numFmtId="0" fontId="71" fillId="0" borderId="29" applyNumberFormat="0" applyFill="0" applyAlignment="0" applyProtection="0">
      <alignment vertical="center"/>
    </xf>
    <xf numFmtId="0" fontId="72" fillId="0" borderId="30" applyNumberFormat="0" applyFill="0" applyAlignment="0" applyProtection="0">
      <alignment vertical="center"/>
    </xf>
    <xf numFmtId="0" fontId="72" fillId="0" borderId="30" applyNumberFormat="0" applyFill="0" applyAlignment="0" applyProtection="0">
      <alignment vertical="center"/>
    </xf>
    <xf numFmtId="0" fontId="72" fillId="0" borderId="30" applyNumberFormat="0" applyFill="0" applyAlignment="0" applyProtection="0">
      <alignment vertical="center"/>
    </xf>
    <xf numFmtId="0" fontId="72" fillId="0" borderId="30" applyNumberFormat="0" applyFill="0" applyAlignment="0" applyProtection="0">
      <alignment vertical="center"/>
    </xf>
    <xf numFmtId="0" fontId="72" fillId="0" borderId="30" applyNumberFormat="0" applyFill="0" applyAlignment="0" applyProtection="0">
      <alignment vertical="center"/>
    </xf>
    <xf numFmtId="0" fontId="72" fillId="0" borderId="30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3" fillId="10" borderId="31" applyNumberFormat="0" applyAlignment="0" applyProtection="0">
      <alignment vertical="center"/>
    </xf>
    <xf numFmtId="0" fontId="73" fillId="10" borderId="31" applyNumberFormat="0" applyAlignment="0" applyProtection="0">
      <alignment vertical="center"/>
    </xf>
    <xf numFmtId="0" fontId="73" fillId="10" borderId="31" applyNumberFormat="0" applyAlignment="0" applyProtection="0">
      <alignment vertical="center"/>
    </xf>
    <xf numFmtId="0" fontId="73" fillId="10" borderId="31" applyNumberFormat="0" applyAlignment="0" applyProtection="0">
      <alignment vertical="center"/>
    </xf>
    <xf numFmtId="0" fontId="73" fillId="10" borderId="31" applyNumberFormat="0" applyAlignment="0" applyProtection="0">
      <alignment vertical="center"/>
    </xf>
    <xf numFmtId="0" fontId="73" fillId="10" borderId="31" applyNumberFormat="0" applyAlignment="0" applyProtection="0">
      <alignment vertical="center"/>
    </xf>
    <xf numFmtId="0" fontId="74" fillId="11" borderId="32" applyNumberFormat="0" applyAlignment="0" applyProtection="0">
      <alignment vertical="center"/>
    </xf>
    <xf numFmtId="0" fontId="74" fillId="11" borderId="32" applyNumberFormat="0" applyAlignment="0" applyProtection="0">
      <alignment vertical="center"/>
    </xf>
    <xf numFmtId="0" fontId="74" fillId="11" borderId="32" applyNumberFormat="0" applyAlignment="0" applyProtection="0">
      <alignment vertical="center"/>
    </xf>
    <xf numFmtId="0" fontId="74" fillId="11" borderId="32" applyNumberFormat="0" applyAlignment="0" applyProtection="0">
      <alignment vertical="center"/>
    </xf>
    <xf numFmtId="0" fontId="74" fillId="11" borderId="32" applyNumberFormat="0" applyAlignment="0" applyProtection="0">
      <alignment vertical="center"/>
    </xf>
    <xf numFmtId="0" fontId="74" fillId="11" borderId="32" applyNumberFormat="0" applyAlignment="0" applyProtection="0">
      <alignment vertical="center"/>
    </xf>
    <xf numFmtId="0" fontId="75" fillId="12" borderId="34" applyNumberFormat="0" applyAlignment="0" applyProtection="0">
      <alignment vertical="center"/>
    </xf>
    <xf numFmtId="0" fontId="75" fillId="12" borderId="34" applyNumberFormat="0" applyAlignment="0" applyProtection="0">
      <alignment vertical="center"/>
    </xf>
    <xf numFmtId="0" fontId="75" fillId="12" borderId="34" applyNumberFormat="0" applyAlignment="0" applyProtection="0">
      <alignment vertical="center"/>
    </xf>
    <xf numFmtId="0" fontId="75" fillId="12" borderId="34" applyNumberFormat="0" applyAlignment="0" applyProtection="0">
      <alignment vertical="center"/>
    </xf>
    <xf numFmtId="0" fontId="75" fillId="12" borderId="34" applyNumberFormat="0" applyAlignment="0" applyProtection="0">
      <alignment vertical="center"/>
    </xf>
    <xf numFmtId="0" fontId="75" fillId="12" borderId="34" applyNumberFormat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7" fillId="39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79" fillId="0" borderId="0">
      <alignment vertical="center"/>
    </xf>
    <xf numFmtId="0" fontId="22" fillId="0" borderId="0">
      <alignment vertical="center"/>
    </xf>
    <xf numFmtId="0" fontId="79" fillId="0" borderId="0">
      <alignment vertical="center"/>
    </xf>
    <xf numFmtId="0" fontId="22" fillId="0" borderId="0">
      <alignment vertical="center"/>
    </xf>
    <xf numFmtId="0" fontId="2" fillId="0" borderId="0"/>
    <xf numFmtId="0" fontId="67" fillId="0" borderId="0">
      <alignment vertical="center"/>
    </xf>
    <xf numFmtId="0" fontId="80" fillId="38" borderId="0" applyNumberFormat="0" applyBorder="0" applyAlignment="0" applyProtection="0">
      <alignment vertical="center"/>
    </xf>
    <xf numFmtId="0" fontId="81" fillId="39" borderId="0" applyNumberFormat="0" applyBorder="0" applyAlignment="0" applyProtection="0">
      <alignment vertical="center"/>
    </xf>
  </cellStyleXfs>
  <cellXfs count="295">
    <xf numFmtId="0" fontId="0" fillId="0" borderId="0" xfId="0"/>
    <xf numFmtId="3" fontId="3" fillId="0" borderId="0" xfId="1" applyNumberFormat="1" applyFont="1" applyBorder="1" applyAlignment="1">
      <alignment horizontal="center" vertical="center"/>
    </xf>
    <xf numFmtId="3" fontId="6" fillId="0" borderId="0" xfId="1" applyNumberFormat="1" applyFont="1" applyBorder="1" applyAlignment="1">
      <alignment horizontal="center" vertical="center"/>
    </xf>
    <xf numFmtId="176" fontId="6" fillId="0" borderId="0" xfId="1" applyNumberFormat="1" applyFont="1" applyBorder="1" applyAlignment="1">
      <alignment horizontal="center" vertical="center"/>
    </xf>
    <xf numFmtId="3" fontId="3" fillId="0" borderId="0" xfId="1" applyNumberFormat="1" applyFont="1" applyAlignment="1">
      <alignment horizontal="center" vertical="center"/>
    </xf>
    <xf numFmtId="3" fontId="3" fillId="0" borderId="0" xfId="1" applyNumberFormat="1" applyFont="1" applyFill="1" applyAlignment="1">
      <alignment horizontal="center" vertical="center"/>
    </xf>
    <xf numFmtId="3" fontId="3" fillId="0" borderId="0" xfId="1" applyNumberFormat="1" applyFont="1" applyBorder="1" applyAlignment="1">
      <alignment vertical="center"/>
    </xf>
    <xf numFmtId="176" fontId="3" fillId="0" borderId="0" xfId="1" applyNumberFormat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177" fontId="23" fillId="0" borderId="0" xfId="2" applyNumberFormat="1" applyFont="1">
      <alignment vertical="center"/>
    </xf>
    <xf numFmtId="176" fontId="24" fillId="0" borderId="0" xfId="2" applyNumberFormat="1" applyFont="1">
      <alignment vertical="center"/>
    </xf>
    <xf numFmtId="0" fontId="25" fillId="0" borderId="0" xfId="2" applyFont="1" applyAlignment="1">
      <alignment horizontal="center" vertical="center"/>
    </xf>
    <xf numFmtId="0" fontId="24" fillId="0" borderId="0" xfId="2" applyFont="1">
      <alignment vertical="center"/>
    </xf>
    <xf numFmtId="0" fontId="24" fillId="0" borderId="0" xfId="2" applyFont="1" applyFill="1">
      <alignment vertical="center"/>
    </xf>
    <xf numFmtId="3" fontId="3" fillId="0" borderId="0" xfId="1" applyNumberFormat="1" applyFont="1" applyAlignment="1">
      <alignment horizontal="left" vertical="center"/>
    </xf>
    <xf numFmtId="3" fontId="3" fillId="0" borderId="0" xfId="1" applyNumberFormat="1" applyFont="1" applyFill="1" applyBorder="1" applyAlignment="1">
      <alignment horizontal="center" vertical="center"/>
    </xf>
    <xf numFmtId="14" fontId="18" fillId="0" borderId="0" xfId="1" applyNumberFormat="1" applyFont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176" fontId="12" fillId="3" borderId="1" xfId="1" applyNumberFormat="1" applyFont="1" applyFill="1" applyBorder="1" applyAlignment="1">
      <alignment horizontal="center" vertical="center"/>
    </xf>
    <xf numFmtId="3" fontId="16" fillId="0" borderId="1" xfId="1" applyNumberFormat="1" applyFont="1" applyBorder="1" applyAlignment="1">
      <alignment horizontal="center" vertical="center"/>
    </xf>
    <xf numFmtId="3" fontId="16" fillId="4" borderId="1" xfId="1" applyNumberFormat="1" applyFont="1" applyFill="1" applyBorder="1" applyAlignment="1">
      <alignment horizontal="center" vertical="center"/>
    </xf>
    <xf numFmtId="3" fontId="26" fillId="0" borderId="1" xfId="1" applyNumberFormat="1" applyFont="1" applyBorder="1" applyAlignment="1">
      <alignment horizontal="center" vertical="center"/>
    </xf>
    <xf numFmtId="3" fontId="19" fillId="3" borderId="1" xfId="1" applyNumberFormat="1" applyFont="1" applyFill="1" applyBorder="1" applyAlignment="1">
      <alignment horizontal="center" vertical="center"/>
    </xf>
    <xf numFmtId="176" fontId="29" fillId="0" borderId="1" xfId="1" applyNumberFormat="1" applyFont="1" applyBorder="1" applyAlignment="1">
      <alignment horizontal="center" vertical="center"/>
    </xf>
    <xf numFmtId="3" fontId="3" fillId="0" borderId="1" xfId="1" applyNumberFormat="1" applyFont="1" applyBorder="1" applyAlignment="1">
      <alignment horizontal="center" vertical="center"/>
    </xf>
    <xf numFmtId="176" fontId="14" fillId="0" borderId="1" xfId="1" applyNumberFormat="1" applyFont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right" vertical="center"/>
    </xf>
    <xf numFmtId="3" fontId="20" fillId="0" borderId="1" xfId="1" applyNumberFormat="1" applyFont="1" applyBorder="1" applyAlignment="1">
      <alignment horizontal="right" vertical="center"/>
    </xf>
    <xf numFmtId="3" fontId="14" fillId="0" borderId="1" xfId="1" applyNumberFormat="1" applyFont="1" applyFill="1" applyBorder="1" applyAlignment="1">
      <alignment horizontal="right" vertical="center"/>
    </xf>
    <xf numFmtId="177" fontId="24" fillId="0" borderId="0" xfId="2" applyNumberFormat="1" applyFont="1">
      <alignment vertical="center"/>
    </xf>
    <xf numFmtId="3" fontId="25" fillId="0" borderId="0" xfId="2" applyNumberFormat="1" applyFont="1" applyAlignment="1">
      <alignment horizontal="center" vertical="center"/>
    </xf>
    <xf numFmtId="3" fontId="24" fillId="0" borderId="0" xfId="2" applyNumberFormat="1" applyFont="1">
      <alignment vertical="center"/>
    </xf>
    <xf numFmtId="3" fontId="5" fillId="0" borderId="1" xfId="1" applyNumberFormat="1" applyFont="1" applyBorder="1" applyAlignment="1">
      <alignment horizontal="center" vertical="center"/>
    </xf>
    <xf numFmtId="3" fontId="6" fillId="3" borderId="1" xfId="1" applyNumberFormat="1" applyFont="1" applyFill="1" applyBorder="1" applyAlignment="1">
      <alignment horizontal="center" vertical="center"/>
    </xf>
    <xf numFmtId="176" fontId="14" fillId="3" borderId="1" xfId="1" applyNumberFormat="1" applyFont="1" applyFill="1" applyBorder="1" applyAlignment="1">
      <alignment horizontal="center" vertical="center"/>
    </xf>
    <xf numFmtId="3" fontId="6" fillId="3" borderId="1" xfId="1" applyNumberFormat="1" applyFont="1" applyFill="1" applyBorder="1" applyAlignment="1">
      <alignment horizontal="right" vertical="center"/>
    </xf>
    <xf numFmtId="3" fontId="14" fillId="3" borderId="1" xfId="1" applyNumberFormat="1" applyFont="1" applyFill="1" applyBorder="1" applyAlignment="1">
      <alignment horizontal="right" vertical="center"/>
    </xf>
    <xf numFmtId="3" fontId="30" fillId="0" borderId="1" xfId="1" applyNumberFormat="1" applyFont="1" applyFill="1" applyBorder="1" applyAlignment="1">
      <alignment horizontal="right" vertical="center"/>
    </xf>
    <xf numFmtId="176" fontId="14" fillId="2" borderId="1" xfId="1" applyNumberFormat="1" applyFont="1" applyFill="1" applyBorder="1" applyAlignment="1">
      <alignment horizontal="center" vertical="center"/>
    </xf>
    <xf numFmtId="3" fontId="21" fillId="0" borderId="1" xfId="1" applyNumberFormat="1" applyFont="1" applyBorder="1" applyAlignment="1">
      <alignment horizontal="center" vertical="center"/>
    </xf>
    <xf numFmtId="3" fontId="6" fillId="5" borderId="1" xfId="1" applyNumberFormat="1" applyFont="1" applyFill="1" applyBorder="1" applyAlignment="1">
      <alignment horizontal="center" vertical="center"/>
    </xf>
    <xf numFmtId="176" fontId="14" fillId="5" borderId="1" xfId="1" applyNumberFormat="1" applyFont="1" applyFill="1" applyBorder="1" applyAlignment="1">
      <alignment horizontal="center" vertical="center"/>
    </xf>
    <xf numFmtId="3" fontId="6" fillId="5" borderId="1" xfId="1" applyNumberFormat="1" applyFont="1" applyFill="1" applyBorder="1" applyAlignment="1">
      <alignment horizontal="right" vertical="center"/>
    </xf>
    <xf numFmtId="3" fontId="14" fillId="5" borderId="1" xfId="1" applyNumberFormat="1" applyFont="1" applyFill="1" applyBorder="1" applyAlignment="1">
      <alignment horizontal="right" vertical="center"/>
    </xf>
    <xf numFmtId="3" fontId="3" fillId="3" borderId="1" xfId="1" applyNumberFormat="1" applyFont="1" applyFill="1" applyBorder="1" applyAlignment="1">
      <alignment horizontal="center" vertical="center"/>
    </xf>
    <xf numFmtId="3" fontId="3" fillId="3" borderId="1" xfId="1" applyNumberFormat="1" applyFont="1" applyFill="1" applyBorder="1" applyAlignment="1">
      <alignment horizontal="right" vertical="center"/>
    </xf>
    <xf numFmtId="3" fontId="20" fillId="3" borderId="1" xfId="1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left" vertical="center"/>
    </xf>
    <xf numFmtId="3" fontId="23" fillId="0" borderId="0" xfId="1" applyNumberFormat="1" applyFont="1" applyFill="1" applyBorder="1" applyAlignment="1">
      <alignment horizontal="center" vertical="center"/>
    </xf>
    <xf numFmtId="176" fontId="3" fillId="0" borderId="0" xfId="1" applyNumberFormat="1" applyFont="1" applyFill="1" applyBorder="1" applyAlignment="1">
      <alignment horizontal="center" vertical="center"/>
    </xf>
    <xf numFmtId="3" fontId="20" fillId="5" borderId="4" xfId="1" applyNumberFormat="1" applyFont="1" applyFill="1" applyBorder="1" applyAlignment="1">
      <alignment horizontal="right" vertical="center"/>
    </xf>
    <xf numFmtId="3" fontId="14" fillId="5" borderId="5" xfId="1" applyNumberFormat="1" applyFont="1" applyFill="1" applyBorder="1" applyAlignment="1">
      <alignment horizontal="right" vertical="center"/>
    </xf>
    <xf numFmtId="176" fontId="24" fillId="2" borderId="0" xfId="2" applyNumberFormat="1" applyFont="1" applyFill="1">
      <alignment vertical="center"/>
    </xf>
    <xf numFmtId="3" fontId="25" fillId="0" borderId="0" xfId="1" applyNumberFormat="1" applyFont="1" applyBorder="1" applyAlignment="1">
      <alignment horizontal="left" vertical="center"/>
    </xf>
    <xf numFmtId="3" fontId="3" fillId="0" borderId="0" xfId="1" applyNumberFormat="1" applyFont="1" applyBorder="1" applyAlignment="1">
      <alignment horizontal="right" vertical="center"/>
    </xf>
    <xf numFmtId="3" fontId="17" fillId="0" borderId="0" xfId="1" applyNumberFormat="1" applyFont="1" applyBorder="1" applyAlignment="1">
      <alignment horizontal="left" vertical="center"/>
    </xf>
    <xf numFmtId="0" fontId="34" fillId="0" borderId="0" xfId="0" applyFont="1" applyAlignment="1">
      <alignment vertical="center"/>
    </xf>
    <xf numFmtId="14" fontId="34" fillId="0" borderId="0" xfId="0" applyNumberFormat="1" applyFont="1" applyAlignment="1">
      <alignment vertical="center"/>
    </xf>
    <xf numFmtId="3" fontId="34" fillId="6" borderId="9" xfId="2" applyNumberFormat="1" applyFont="1" applyFill="1" applyBorder="1" applyAlignment="1">
      <alignment horizontal="center" vertical="center"/>
    </xf>
    <xf numFmtId="0" fontId="38" fillId="6" borderId="10" xfId="2" applyFont="1" applyFill="1" applyBorder="1" applyAlignment="1">
      <alignment horizontal="center" vertical="center"/>
    </xf>
    <xf numFmtId="3" fontId="40" fillId="0" borderId="0" xfId="1" applyNumberFormat="1" applyFont="1" applyAlignment="1">
      <alignment vertical="center"/>
    </xf>
    <xf numFmtId="0" fontId="41" fillId="0" borderId="0" xfId="0" applyFont="1" applyAlignment="1">
      <alignment vertical="center"/>
    </xf>
    <xf numFmtId="3" fontId="16" fillId="0" borderId="0" xfId="1" applyNumberFormat="1" applyFont="1" applyBorder="1" applyAlignment="1">
      <alignment vertical="center"/>
    </xf>
    <xf numFmtId="176" fontId="42" fillId="0" borderId="0" xfId="0" applyNumberFormat="1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3" fontId="46" fillId="0" borderId="0" xfId="1" applyNumberFormat="1" applyFont="1" applyBorder="1" applyAlignment="1">
      <alignment horizontal="center" vertical="center"/>
    </xf>
    <xf numFmtId="0" fontId="36" fillId="0" borderId="0" xfId="2" applyFont="1">
      <alignment vertical="center"/>
    </xf>
    <xf numFmtId="14" fontId="46" fillId="0" borderId="0" xfId="1" applyNumberFormat="1" applyFont="1" applyBorder="1" applyAlignment="1">
      <alignment horizontal="center" vertical="center"/>
    </xf>
    <xf numFmtId="3" fontId="40" fillId="0" borderId="0" xfId="1" applyNumberFormat="1" applyFont="1" applyFill="1" applyBorder="1" applyAlignment="1">
      <alignment horizontal="center" vertical="center"/>
    </xf>
    <xf numFmtId="3" fontId="40" fillId="0" borderId="0" xfId="1" applyNumberFormat="1" applyFont="1" applyBorder="1" applyAlignment="1">
      <alignment horizontal="center" vertical="center"/>
    </xf>
    <xf numFmtId="176" fontId="40" fillId="0" borderId="0" xfId="1" applyNumberFormat="1" applyFont="1" applyAlignment="1">
      <alignment horizontal="center" vertical="center"/>
    </xf>
    <xf numFmtId="176" fontId="40" fillId="0" borderId="0" xfId="1" applyNumberFormat="1" applyFont="1" applyBorder="1" applyAlignment="1">
      <alignment horizontal="center" vertical="center"/>
    </xf>
    <xf numFmtId="3" fontId="40" fillId="0" borderId="0" xfId="1" applyNumberFormat="1" applyFont="1" applyAlignment="1">
      <alignment horizontal="center" vertical="center"/>
    </xf>
    <xf numFmtId="3" fontId="40" fillId="0" borderId="0" xfId="1" applyNumberFormat="1" applyFont="1" applyFill="1" applyAlignment="1">
      <alignment horizontal="center" vertical="center"/>
    </xf>
    <xf numFmtId="0" fontId="36" fillId="0" borderId="0" xfId="2" applyFont="1" applyFill="1">
      <alignment vertical="center"/>
    </xf>
    <xf numFmtId="3" fontId="40" fillId="0" borderId="12" xfId="1" applyNumberFormat="1" applyFont="1" applyBorder="1" applyAlignment="1">
      <alignment horizontal="center" vertical="center"/>
    </xf>
    <xf numFmtId="3" fontId="40" fillId="0" borderId="12" xfId="1" applyNumberFormat="1" applyFont="1" applyFill="1" applyBorder="1" applyAlignment="1">
      <alignment horizontal="right" vertical="center"/>
    </xf>
    <xf numFmtId="3" fontId="37" fillId="0" borderId="12" xfId="1" applyNumberFormat="1" applyFont="1" applyFill="1" applyBorder="1" applyAlignment="1">
      <alignment horizontal="right" vertical="center"/>
    </xf>
    <xf numFmtId="176" fontId="36" fillId="0" borderId="12" xfId="0" applyNumberFormat="1" applyFont="1" applyBorder="1" applyAlignment="1">
      <alignment horizontal="center" vertical="center"/>
    </xf>
    <xf numFmtId="3" fontId="36" fillId="0" borderId="12" xfId="0" applyNumberFormat="1" applyFont="1" applyBorder="1" applyAlignment="1">
      <alignment horizontal="center" vertical="center"/>
    </xf>
    <xf numFmtId="3" fontId="49" fillId="0" borderId="12" xfId="1" applyNumberFormat="1" applyFont="1" applyFill="1" applyBorder="1" applyAlignment="1">
      <alignment horizontal="right" vertical="center"/>
    </xf>
    <xf numFmtId="3" fontId="48" fillId="0" borderId="0" xfId="1" applyNumberFormat="1" applyFont="1" applyBorder="1" applyAlignment="1">
      <alignment horizontal="center" vertical="center"/>
    </xf>
    <xf numFmtId="3" fontId="47" fillId="0" borderId="0" xfId="1" applyNumberFormat="1" applyFont="1" applyAlignment="1">
      <alignment horizontal="left" vertical="center"/>
    </xf>
    <xf numFmtId="3" fontId="47" fillId="0" borderId="0" xfId="1" applyNumberFormat="1" applyFont="1" applyAlignment="1">
      <alignment horizontal="center" vertical="center"/>
    </xf>
    <xf numFmtId="0" fontId="50" fillId="6" borderId="11" xfId="2" applyFont="1" applyFill="1" applyBorder="1" applyAlignment="1">
      <alignment horizontal="center" vertical="center"/>
    </xf>
    <xf numFmtId="3" fontId="47" fillId="0" borderId="16" xfId="1" applyNumberFormat="1" applyFont="1" applyBorder="1" applyAlignment="1">
      <alignment horizontal="center" vertical="center"/>
    </xf>
    <xf numFmtId="3" fontId="37" fillId="0" borderId="17" xfId="0" applyNumberFormat="1" applyFont="1" applyFill="1" applyBorder="1" applyAlignment="1">
      <alignment horizontal="right" vertical="center"/>
    </xf>
    <xf numFmtId="3" fontId="47" fillId="0" borderId="18" xfId="1" applyNumberFormat="1" applyFont="1" applyBorder="1" applyAlignment="1">
      <alignment horizontal="center" vertical="center"/>
    </xf>
    <xf numFmtId="0" fontId="34" fillId="0" borderId="0" xfId="0" applyFont="1" applyBorder="1" applyAlignment="1">
      <alignment vertical="center"/>
    </xf>
    <xf numFmtId="0" fontId="34" fillId="0" borderId="19" xfId="0" applyFont="1" applyBorder="1" applyAlignment="1">
      <alignment vertical="center"/>
    </xf>
    <xf numFmtId="3" fontId="48" fillId="0" borderId="20" xfId="1" applyNumberFormat="1" applyFont="1" applyFill="1" applyBorder="1" applyAlignment="1">
      <alignment horizontal="center" vertical="center"/>
    </xf>
    <xf numFmtId="3" fontId="40" fillId="0" borderId="21" xfId="1" applyNumberFormat="1" applyFont="1" applyFill="1" applyBorder="1" applyAlignment="1">
      <alignment horizontal="center" vertical="center"/>
    </xf>
    <xf numFmtId="3" fontId="40" fillId="0" borderId="21" xfId="1" applyNumberFormat="1" applyFont="1" applyFill="1" applyBorder="1" applyAlignment="1">
      <alignment horizontal="right" vertical="center"/>
    </xf>
    <xf numFmtId="3" fontId="37" fillId="0" borderId="21" xfId="1" applyNumberFormat="1" applyFont="1" applyFill="1" applyBorder="1" applyAlignment="1">
      <alignment horizontal="right" vertical="center"/>
    </xf>
    <xf numFmtId="176" fontId="36" fillId="0" borderId="21" xfId="0" applyNumberFormat="1" applyFont="1" applyFill="1" applyBorder="1" applyAlignment="1">
      <alignment horizontal="center" vertical="center"/>
    </xf>
    <xf numFmtId="3" fontId="36" fillId="0" borderId="21" xfId="0" applyNumberFormat="1" applyFont="1" applyFill="1" applyBorder="1" applyAlignment="1">
      <alignment horizontal="center" vertical="center"/>
    </xf>
    <xf numFmtId="3" fontId="37" fillId="0" borderId="22" xfId="0" applyNumberFormat="1" applyFont="1" applyFill="1" applyBorder="1" applyAlignment="1">
      <alignment horizontal="right" vertical="center"/>
    </xf>
    <xf numFmtId="3" fontId="46" fillId="6" borderId="23" xfId="1" applyNumberFormat="1" applyFont="1" applyFill="1" applyBorder="1" applyAlignment="1">
      <alignment horizontal="center" vertical="center"/>
    </xf>
    <xf numFmtId="3" fontId="46" fillId="6" borderId="23" xfId="1" applyNumberFormat="1" applyFont="1" applyFill="1" applyBorder="1" applyAlignment="1">
      <alignment horizontal="right" vertical="center"/>
    </xf>
    <xf numFmtId="3" fontId="37" fillId="6" borderId="23" xfId="1" applyNumberFormat="1" applyFont="1" applyFill="1" applyBorder="1" applyAlignment="1">
      <alignment horizontal="right" vertical="center"/>
    </xf>
    <xf numFmtId="176" fontId="36" fillId="6" borderId="23" xfId="0" applyNumberFormat="1" applyFont="1" applyFill="1" applyBorder="1" applyAlignment="1">
      <alignment horizontal="center" vertical="center"/>
    </xf>
    <xf numFmtId="3" fontId="36" fillId="6" borderId="23" xfId="0" applyNumberFormat="1" applyFont="1" applyFill="1" applyBorder="1" applyAlignment="1">
      <alignment horizontal="center" vertical="center"/>
    </xf>
    <xf numFmtId="3" fontId="37" fillId="6" borderId="24" xfId="0" applyNumberFormat="1" applyFont="1" applyFill="1" applyBorder="1" applyAlignment="1">
      <alignment horizontal="right" vertical="center"/>
    </xf>
    <xf numFmtId="3" fontId="47" fillId="0" borderId="20" xfId="1" applyNumberFormat="1" applyFont="1" applyBorder="1" applyAlignment="1">
      <alignment horizontal="center" vertical="center"/>
    </xf>
    <xf numFmtId="3" fontId="40" fillId="0" borderId="21" xfId="1" applyNumberFormat="1" applyFont="1" applyBorder="1" applyAlignment="1">
      <alignment horizontal="center" vertical="center"/>
    </xf>
    <xf numFmtId="176" fontId="36" fillId="0" borderId="21" xfId="0" applyNumberFormat="1" applyFont="1" applyBorder="1" applyAlignment="1">
      <alignment horizontal="center" vertical="center"/>
    </xf>
    <xf numFmtId="3" fontId="36" fillId="0" borderId="21" xfId="0" applyNumberFormat="1" applyFont="1" applyBorder="1" applyAlignment="1">
      <alignment horizontal="center" vertical="center"/>
    </xf>
    <xf numFmtId="3" fontId="48" fillId="6" borderId="25" xfId="1" applyNumberFormat="1" applyFont="1" applyFill="1" applyBorder="1" applyAlignment="1">
      <alignment horizontal="center" vertical="center"/>
    </xf>
    <xf numFmtId="3" fontId="47" fillId="0" borderId="26" xfId="1" applyNumberFormat="1" applyFont="1" applyBorder="1" applyAlignment="1">
      <alignment horizontal="center" vertical="center"/>
    </xf>
    <xf numFmtId="3" fontId="40" fillId="0" borderId="27" xfId="1" applyNumberFormat="1" applyFont="1" applyBorder="1" applyAlignment="1">
      <alignment horizontal="center" vertical="center"/>
    </xf>
    <xf numFmtId="3" fontId="40" fillId="0" borderId="27" xfId="1" applyNumberFormat="1" applyFont="1" applyFill="1" applyBorder="1" applyAlignment="1">
      <alignment horizontal="right" vertical="center"/>
    </xf>
    <xf numFmtId="3" fontId="37" fillId="0" borderId="27" xfId="1" applyNumberFormat="1" applyFont="1" applyFill="1" applyBorder="1" applyAlignment="1">
      <alignment horizontal="right" vertical="center"/>
    </xf>
    <xf numFmtId="3" fontId="39" fillId="6" borderId="23" xfId="0" applyNumberFormat="1" applyFont="1" applyFill="1" applyBorder="1" applyAlignment="1">
      <alignment horizontal="center" vertical="center"/>
    </xf>
    <xf numFmtId="176" fontId="40" fillId="0" borderId="12" xfId="1" applyNumberFormat="1" applyFont="1" applyBorder="1" applyAlignment="1">
      <alignment horizontal="center" vertical="center"/>
    </xf>
    <xf numFmtId="176" fontId="40" fillId="0" borderId="21" xfId="1" applyNumberFormat="1" applyFont="1" applyBorder="1" applyAlignment="1">
      <alignment horizontal="center" vertical="center"/>
    </xf>
    <xf numFmtId="176" fontId="40" fillId="6" borderId="23" xfId="1" applyNumberFormat="1" applyFont="1" applyFill="1" applyBorder="1" applyAlignment="1">
      <alignment horizontal="center" vertical="center"/>
    </xf>
    <xf numFmtId="176" fontId="40" fillId="0" borderId="27" xfId="1" applyNumberFormat="1" applyFont="1" applyBorder="1" applyAlignment="1">
      <alignment horizontal="center" vertical="center"/>
    </xf>
    <xf numFmtId="176" fontId="40" fillId="0" borderId="21" xfId="1" applyNumberFormat="1" applyFont="1" applyFill="1" applyBorder="1" applyAlignment="1">
      <alignment horizontal="center" vertical="center"/>
    </xf>
    <xf numFmtId="3" fontId="52" fillId="0" borderId="0" xfId="1" applyNumberFormat="1" applyFont="1" applyBorder="1" applyAlignment="1">
      <alignment horizontal="left" vertical="center"/>
    </xf>
    <xf numFmtId="3" fontId="53" fillId="0" borderId="0" xfId="1" applyNumberFormat="1" applyFont="1" applyAlignment="1">
      <alignment vertical="center"/>
    </xf>
    <xf numFmtId="0" fontId="54" fillId="0" borderId="0" xfId="0" applyFont="1" applyAlignment="1">
      <alignment vertical="center"/>
    </xf>
    <xf numFmtId="3" fontId="53" fillId="0" borderId="0" xfId="1" applyNumberFormat="1" applyFont="1" applyBorder="1" applyAlignment="1">
      <alignment vertical="center"/>
    </xf>
    <xf numFmtId="3" fontId="53" fillId="0" borderId="0" xfId="1" applyNumberFormat="1" applyFont="1" applyBorder="1" applyAlignment="1">
      <alignment horizontal="center" vertical="center"/>
    </xf>
    <xf numFmtId="176" fontId="53" fillId="0" borderId="0" xfId="1" applyNumberFormat="1" applyFont="1" applyBorder="1" applyAlignment="1">
      <alignment horizontal="center" vertical="center"/>
    </xf>
    <xf numFmtId="3" fontId="53" fillId="0" borderId="0" xfId="1" applyNumberFormat="1" applyFont="1" applyFill="1" applyBorder="1" applyAlignment="1">
      <alignment horizontal="center" vertical="center"/>
    </xf>
    <xf numFmtId="3" fontId="53" fillId="0" borderId="0" xfId="1" applyNumberFormat="1" applyFont="1" applyBorder="1" applyAlignment="1">
      <alignment horizontal="right" vertical="center"/>
    </xf>
    <xf numFmtId="176" fontId="55" fillId="0" borderId="0" xfId="0" applyNumberFormat="1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5" fillId="0" borderId="0" xfId="0" applyFont="1" applyAlignment="1">
      <alignment vertical="center"/>
    </xf>
    <xf numFmtId="3" fontId="17" fillId="0" borderId="0" xfId="1" applyNumberFormat="1" applyFont="1" applyAlignment="1">
      <alignment horizontal="left" vertical="center"/>
    </xf>
    <xf numFmtId="0" fontId="56" fillId="0" borderId="0" xfId="0" applyFont="1" applyAlignment="1">
      <alignment vertical="center"/>
    </xf>
    <xf numFmtId="3" fontId="17" fillId="0" borderId="0" xfId="1" applyNumberFormat="1" applyFont="1" applyAlignment="1">
      <alignment horizontal="center" vertical="center"/>
    </xf>
    <xf numFmtId="3" fontId="17" fillId="0" borderId="0" xfId="1" applyNumberFormat="1" applyFont="1" applyAlignment="1">
      <alignment horizontal="right" vertical="center"/>
    </xf>
    <xf numFmtId="176" fontId="17" fillId="0" borderId="0" xfId="1" applyNumberFormat="1" applyFont="1" applyAlignment="1">
      <alignment horizontal="center" vertical="center"/>
    </xf>
    <xf numFmtId="3" fontId="17" fillId="0" borderId="0" xfId="1" applyNumberFormat="1" applyFont="1" applyFill="1" applyBorder="1" applyAlignment="1">
      <alignment horizontal="center" vertical="center"/>
    </xf>
    <xf numFmtId="0" fontId="45" fillId="0" borderId="0" xfId="0" applyFont="1" applyAlignment="1">
      <alignment horizontal="left" vertical="center"/>
    </xf>
    <xf numFmtId="3" fontId="40" fillId="6" borderId="14" xfId="1" applyNumberFormat="1" applyFont="1" applyFill="1" applyBorder="1" applyAlignment="1">
      <alignment horizontal="center" vertical="center"/>
    </xf>
    <xf numFmtId="3" fontId="40" fillId="6" borderId="12" xfId="1" applyNumberFormat="1" applyFont="1" applyFill="1" applyBorder="1" applyAlignment="1">
      <alignment horizontal="center" vertical="center"/>
    </xf>
    <xf numFmtId="3" fontId="34" fillId="6" borderId="9" xfId="2" applyNumberFormat="1" applyFont="1" applyFill="1" applyBorder="1" applyAlignment="1">
      <alignment horizontal="right" vertical="center"/>
    </xf>
    <xf numFmtId="3" fontId="16" fillId="6" borderId="42" xfId="1" applyNumberFormat="1" applyFont="1" applyFill="1" applyBorder="1" applyAlignment="1">
      <alignment horizontal="center" vertical="center"/>
    </xf>
    <xf numFmtId="0" fontId="34" fillId="6" borderId="42" xfId="2" applyFont="1" applyFill="1" applyBorder="1" applyAlignment="1">
      <alignment horizontal="center" vertical="center"/>
    </xf>
    <xf numFmtId="0" fontId="38" fillId="6" borderId="42" xfId="2" applyFont="1" applyFill="1" applyBorder="1" applyAlignment="1">
      <alignment horizontal="center" vertical="center"/>
    </xf>
    <xf numFmtId="0" fontId="34" fillId="0" borderId="16" xfId="2" applyFont="1" applyBorder="1" applyAlignment="1">
      <alignment horizontal="center" vertical="center"/>
    </xf>
    <xf numFmtId="3" fontId="40" fillId="0" borderId="12" xfId="2" applyNumberFormat="1" applyFont="1" applyBorder="1" applyAlignment="1">
      <alignment horizontal="center" vertical="center"/>
    </xf>
    <xf numFmtId="176" fontId="34" fillId="0" borderId="12" xfId="2" applyNumberFormat="1" applyFont="1" applyBorder="1" applyAlignment="1">
      <alignment horizontal="center" vertical="center"/>
    </xf>
    <xf numFmtId="3" fontId="57" fillId="0" borderId="12" xfId="2" applyNumberFormat="1" applyFont="1" applyBorder="1" applyAlignment="1">
      <alignment horizontal="right" vertical="center"/>
    </xf>
    <xf numFmtId="3" fontId="37" fillId="0" borderId="17" xfId="4" applyNumberFormat="1" applyFont="1" applyFill="1" applyBorder="1" applyAlignment="1">
      <alignment horizontal="right" vertical="center"/>
    </xf>
    <xf numFmtId="0" fontId="34" fillId="0" borderId="20" xfId="2" applyFont="1" applyBorder="1" applyAlignment="1">
      <alignment horizontal="center" vertical="center"/>
    </xf>
    <xf numFmtId="3" fontId="40" fillId="0" borderId="21" xfId="2" applyNumberFormat="1" applyFont="1" applyBorder="1" applyAlignment="1">
      <alignment horizontal="center" vertical="center"/>
    </xf>
    <xf numFmtId="176" fontId="34" fillId="0" borderId="21" xfId="2" applyNumberFormat="1" applyFont="1" applyBorder="1" applyAlignment="1">
      <alignment horizontal="center" vertical="center"/>
    </xf>
    <xf numFmtId="3" fontId="57" fillId="0" borderId="21" xfId="2" applyNumberFormat="1" applyFont="1" applyBorder="1" applyAlignment="1">
      <alignment horizontal="right" vertical="center"/>
    </xf>
    <xf numFmtId="0" fontId="34" fillId="6" borderId="25" xfId="2" applyFont="1" applyFill="1" applyBorder="1" applyAlignment="1">
      <alignment horizontal="center" vertical="center"/>
    </xf>
    <xf numFmtId="3" fontId="57" fillId="6" borderId="23" xfId="2" applyNumberFormat="1" applyFont="1" applyFill="1" applyBorder="1" applyAlignment="1">
      <alignment horizontal="center" vertical="center"/>
    </xf>
    <xf numFmtId="176" fontId="34" fillId="6" borderId="23" xfId="2" applyNumberFormat="1" applyFont="1" applyFill="1" applyBorder="1" applyAlignment="1">
      <alignment horizontal="center" vertical="center"/>
    </xf>
    <xf numFmtId="3" fontId="57" fillId="6" borderId="23" xfId="2" applyNumberFormat="1" applyFont="1" applyFill="1" applyBorder="1" applyAlignment="1">
      <alignment horizontal="right" vertical="center"/>
    </xf>
    <xf numFmtId="0" fontId="34" fillId="0" borderId="26" xfId="2" applyFont="1" applyBorder="1" applyAlignment="1">
      <alignment horizontal="center" vertical="center"/>
    </xf>
    <xf numFmtId="0" fontId="34" fillId="0" borderId="16" xfId="3" applyFont="1" applyBorder="1" applyAlignment="1">
      <alignment horizontal="center" vertical="center"/>
    </xf>
    <xf numFmtId="0" fontId="34" fillId="6" borderId="11" xfId="2" applyFont="1" applyFill="1" applyBorder="1" applyAlignment="1">
      <alignment horizontal="center" vertical="center"/>
    </xf>
    <xf numFmtId="3" fontId="57" fillId="6" borderId="44" xfId="2" applyNumberFormat="1" applyFont="1" applyFill="1" applyBorder="1" applyAlignment="1">
      <alignment horizontal="center" vertical="center"/>
    </xf>
    <xf numFmtId="176" fontId="34" fillId="6" borderId="44" xfId="2" applyNumberFormat="1" applyFont="1" applyFill="1" applyBorder="1" applyAlignment="1">
      <alignment horizontal="center" vertical="center"/>
    </xf>
    <xf numFmtId="3" fontId="57" fillId="6" borderId="44" xfId="2" applyNumberFormat="1" applyFont="1" applyFill="1" applyBorder="1" applyAlignment="1">
      <alignment vertical="center"/>
    </xf>
    <xf numFmtId="0" fontId="34" fillId="0" borderId="0" xfId="2" applyFont="1" applyFill="1" applyBorder="1" applyAlignment="1">
      <alignment horizontal="center" vertical="center"/>
    </xf>
    <xf numFmtId="3" fontId="57" fillId="0" borderId="0" xfId="2" applyNumberFormat="1" applyFont="1" applyFill="1" applyBorder="1" applyAlignment="1">
      <alignment horizontal="center" vertical="center"/>
    </xf>
    <xf numFmtId="176" fontId="34" fillId="0" borderId="0" xfId="2" applyNumberFormat="1" applyFont="1" applyFill="1" applyBorder="1" applyAlignment="1">
      <alignment horizontal="center" vertical="center"/>
    </xf>
    <xf numFmtId="3" fontId="57" fillId="0" borderId="0" xfId="2" applyNumberFormat="1" applyFont="1" applyFill="1" applyBorder="1" applyAlignment="1">
      <alignment vertical="center"/>
    </xf>
    <xf numFmtId="3" fontId="16" fillId="0" borderId="0" xfId="1" applyNumberFormat="1" applyFont="1" applyAlignment="1">
      <alignment vertical="center"/>
    </xf>
    <xf numFmtId="3" fontId="57" fillId="6" borderId="0" xfId="2" applyNumberFormat="1" applyFont="1" applyFill="1" applyBorder="1" applyAlignment="1">
      <alignment horizontal="center" vertical="center"/>
    </xf>
    <xf numFmtId="176" fontId="34" fillId="6" borderId="0" xfId="2" applyNumberFormat="1" applyFont="1" applyFill="1" applyBorder="1" applyAlignment="1">
      <alignment horizontal="center" vertical="center"/>
    </xf>
    <xf numFmtId="3" fontId="57" fillId="6" borderId="0" xfId="2" applyNumberFormat="1" applyFont="1" applyFill="1" applyBorder="1" applyAlignment="1">
      <alignment vertical="center"/>
    </xf>
    <xf numFmtId="3" fontId="37" fillId="6" borderId="0" xfId="4" applyNumberFormat="1" applyFont="1" applyFill="1" applyBorder="1" applyAlignment="1">
      <alignment horizontal="right" vertical="center"/>
    </xf>
    <xf numFmtId="0" fontId="50" fillId="6" borderId="0" xfId="2" applyFont="1" applyFill="1" applyBorder="1" applyAlignment="1">
      <alignment horizontal="center" vertical="center"/>
    </xf>
    <xf numFmtId="3" fontId="57" fillId="6" borderId="23" xfId="1" applyNumberFormat="1" applyFont="1" applyFill="1" applyBorder="1" applyAlignment="1">
      <alignment horizontal="right" vertical="center"/>
    </xf>
    <xf numFmtId="3" fontId="39" fillId="6" borderId="23" xfId="1" applyNumberFormat="1" applyFont="1" applyFill="1" applyBorder="1" applyAlignment="1">
      <alignment horizontal="center" vertical="center"/>
    </xf>
    <xf numFmtId="178" fontId="34" fillId="0" borderId="0" xfId="0" applyNumberFormat="1" applyFont="1" applyAlignment="1">
      <alignment vertical="center"/>
    </xf>
    <xf numFmtId="178" fontId="36" fillId="0" borderId="46" xfId="0" applyNumberFormat="1" applyFont="1" applyBorder="1" applyAlignment="1">
      <alignment horizontal="center" vertical="center"/>
    </xf>
    <xf numFmtId="178" fontId="36" fillId="0" borderId="47" xfId="0" applyNumberFormat="1" applyFont="1" applyBorder="1" applyAlignment="1">
      <alignment horizontal="center" vertical="center"/>
    </xf>
    <xf numFmtId="178" fontId="39" fillId="6" borderId="48" xfId="0" applyNumberFormat="1" applyFont="1" applyFill="1" applyBorder="1" applyAlignment="1">
      <alignment horizontal="center" vertical="center"/>
    </xf>
    <xf numFmtId="178" fontId="36" fillId="6" borderId="48" xfId="0" applyNumberFormat="1" applyFont="1" applyFill="1" applyBorder="1" applyAlignment="1">
      <alignment horizontal="center" vertical="center"/>
    </xf>
    <xf numFmtId="178" fontId="34" fillId="0" borderId="0" xfId="0" applyNumberFormat="1" applyFont="1" applyBorder="1" applyAlignment="1">
      <alignment vertical="center"/>
    </xf>
    <xf numFmtId="178" fontId="36" fillId="0" borderId="47" xfId="0" applyNumberFormat="1" applyFont="1" applyFill="1" applyBorder="1" applyAlignment="1">
      <alignment horizontal="center" vertical="center"/>
    </xf>
    <xf numFmtId="178" fontId="39" fillId="6" borderId="48" xfId="1" applyNumberFormat="1" applyFont="1" applyFill="1" applyBorder="1" applyAlignment="1">
      <alignment horizontal="center" vertical="center"/>
    </xf>
    <xf numFmtId="178" fontId="53" fillId="0" borderId="0" xfId="1" applyNumberFormat="1" applyFont="1" applyBorder="1" applyAlignment="1">
      <alignment horizontal="center" vertical="center"/>
    </xf>
    <xf numFmtId="178" fontId="3" fillId="0" borderId="0" xfId="1" applyNumberFormat="1" applyFont="1" applyBorder="1" applyAlignment="1">
      <alignment horizontal="center" vertical="center"/>
    </xf>
    <xf numFmtId="178" fontId="45" fillId="0" borderId="0" xfId="0" applyNumberFormat="1" applyFont="1" applyAlignment="1">
      <alignment horizontal="left" vertical="center"/>
    </xf>
    <xf numFmtId="178" fontId="39" fillId="6" borderId="0" xfId="4" applyNumberFormat="1" applyFont="1" applyFill="1" applyBorder="1" applyAlignment="1">
      <alignment horizontal="center" vertical="center"/>
    </xf>
    <xf numFmtId="3" fontId="84" fillId="0" borderId="0" xfId="1" applyNumberFormat="1" applyFont="1" applyAlignment="1">
      <alignment vertical="center"/>
    </xf>
    <xf numFmtId="0" fontId="85" fillId="0" borderId="0" xfId="0" applyFont="1" applyAlignment="1">
      <alignment vertical="center"/>
    </xf>
    <xf numFmtId="3" fontId="84" fillId="0" borderId="0" xfId="1" applyNumberFormat="1" applyFont="1" applyBorder="1" applyAlignment="1">
      <alignment vertical="center"/>
    </xf>
    <xf numFmtId="3" fontId="84" fillId="0" borderId="0" xfId="1" applyNumberFormat="1" applyFont="1" applyBorder="1" applyAlignment="1">
      <alignment horizontal="center" vertical="center"/>
    </xf>
    <xf numFmtId="176" fontId="84" fillId="0" borderId="0" xfId="1" applyNumberFormat="1" applyFont="1" applyBorder="1" applyAlignment="1">
      <alignment horizontal="center" vertical="center"/>
    </xf>
    <xf numFmtId="3" fontId="84" fillId="0" borderId="0" xfId="1" applyNumberFormat="1" applyFont="1" applyFill="1" applyBorder="1" applyAlignment="1">
      <alignment horizontal="center" vertical="center"/>
    </xf>
    <xf numFmtId="3" fontId="84" fillId="0" borderId="0" xfId="1" applyNumberFormat="1" applyFont="1" applyBorder="1" applyAlignment="1">
      <alignment horizontal="right" vertical="center"/>
    </xf>
    <xf numFmtId="3" fontId="47" fillId="0" borderId="0" xfId="1" applyNumberFormat="1" applyFont="1" applyBorder="1" applyAlignment="1">
      <alignment horizontal="center" vertical="center"/>
    </xf>
    <xf numFmtId="3" fontId="40" fillId="0" borderId="0" xfId="1" applyNumberFormat="1" applyFont="1" applyFill="1" applyBorder="1" applyAlignment="1">
      <alignment horizontal="right" vertical="center"/>
    </xf>
    <xf numFmtId="3" fontId="37" fillId="0" borderId="0" xfId="1" applyNumberFormat="1" applyFont="1" applyFill="1" applyBorder="1" applyAlignment="1">
      <alignment horizontal="right" vertical="center"/>
    </xf>
    <xf numFmtId="176" fontId="36" fillId="0" borderId="0" xfId="0" applyNumberFormat="1" applyFont="1" applyBorder="1" applyAlignment="1">
      <alignment horizontal="center" vertical="center"/>
    </xf>
    <xf numFmtId="3" fontId="36" fillId="0" borderId="0" xfId="0" applyNumberFormat="1" applyFont="1" applyBorder="1" applyAlignment="1">
      <alignment horizontal="center" vertical="center"/>
    </xf>
    <xf numFmtId="178" fontId="36" fillId="0" borderId="0" xfId="0" applyNumberFormat="1" applyFont="1" applyBorder="1" applyAlignment="1">
      <alignment horizontal="center" vertical="center"/>
    </xf>
    <xf numFmtId="3" fontId="37" fillId="0" borderId="0" xfId="0" applyNumberFormat="1" applyFont="1" applyFill="1" applyBorder="1" applyAlignment="1">
      <alignment horizontal="right" vertical="center"/>
    </xf>
    <xf numFmtId="176" fontId="40" fillId="0" borderId="0" xfId="1" applyNumberFormat="1" applyFont="1" applyFill="1" applyBorder="1" applyAlignment="1">
      <alignment horizontal="center" vertical="center"/>
    </xf>
    <xf numFmtId="3" fontId="37" fillId="0" borderId="12" xfId="0" applyNumberFormat="1" applyFont="1" applyFill="1" applyBorder="1" applyAlignment="1">
      <alignment horizontal="right" vertical="center"/>
    </xf>
    <xf numFmtId="0" fontId="58" fillId="0" borderId="0" xfId="0" applyFont="1" applyAlignment="1">
      <alignment vertical="center"/>
    </xf>
    <xf numFmtId="3" fontId="40" fillId="6" borderId="23" xfId="2" applyNumberFormat="1" applyFont="1" applyFill="1" applyBorder="1" applyAlignment="1">
      <alignment horizontal="center" vertical="center"/>
    </xf>
    <xf numFmtId="0" fontId="34" fillId="0" borderId="51" xfId="2" applyFont="1" applyBorder="1" applyAlignment="1">
      <alignment horizontal="center" vertical="center"/>
    </xf>
    <xf numFmtId="3" fontId="40" fillId="0" borderId="52" xfId="2" applyNumberFormat="1" applyFont="1" applyBorder="1" applyAlignment="1">
      <alignment horizontal="center" vertical="center"/>
    </xf>
    <xf numFmtId="176" fontId="34" fillId="0" borderId="52" xfId="2" applyNumberFormat="1" applyFont="1" applyBorder="1" applyAlignment="1">
      <alignment horizontal="center" vertical="center"/>
    </xf>
    <xf numFmtId="3" fontId="57" fillId="0" borderId="52" xfId="2" applyNumberFormat="1" applyFont="1" applyBorder="1" applyAlignment="1">
      <alignment horizontal="right" vertical="center"/>
    </xf>
    <xf numFmtId="3" fontId="57" fillId="6" borderId="23" xfId="2" applyNumberFormat="1" applyFont="1" applyFill="1" applyBorder="1" applyAlignment="1">
      <alignment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right" vertical="center"/>
    </xf>
    <xf numFmtId="3" fontId="87" fillId="0" borderId="0" xfId="1" applyNumberFormat="1" applyFont="1" applyBorder="1" applyAlignment="1">
      <alignment horizontal="left" vertical="center"/>
    </xf>
    <xf numFmtId="0" fontId="34" fillId="0" borderId="26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176" fontId="36" fillId="0" borderId="52" xfId="0" applyNumberFormat="1" applyFont="1" applyFill="1" applyBorder="1" applyAlignment="1">
      <alignment horizontal="center" vertical="center"/>
    </xf>
    <xf numFmtId="3" fontId="36" fillId="0" borderId="52" xfId="0" applyNumberFormat="1" applyFont="1" applyFill="1" applyBorder="1" applyAlignment="1">
      <alignment horizontal="center" vertical="center"/>
    </xf>
    <xf numFmtId="3" fontId="37" fillId="0" borderId="54" xfId="0" applyNumberFormat="1" applyFont="1" applyFill="1" applyBorder="1" applyAlignment="1">
      <alignment horizontal="right" vertical="center"/>
    </xf>
    <xf numFmtId="176" fontId="36" fillId="6" borderId="44" xfId="0" applyNumberFormat="1" applyFont="1" applyFill="1" applyBorder="1" applyAlignment="1">
      <alignment horizontal="center" vertical="center"/>
    </xf>
    <xf numFmtId="3" fontId="39" fillId="6" borderId="44" xfId="0" applyNumberFormat="1" applyFont="1" applyFill="1" applyBorder="1" applyAlignment="1">
      <alignment horizontal="center" vertical="center"/>
    </xf>
    <xf numFmtId="3" fontId="37" fillId="6" borderId="45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vertical="center"/>
    </xf>
    <xf numFmtId="176" fontId="36" fillId="0" borderId="0" xfId="0" applyNumberFormat="1" applyFont="1" applyFill="1" applyBorder="1" applyAlignment="1">
      <alignment horizontal="center" vertical="center"/>
    </xf>
    <xf numFmtId="3" fontId="39" fillId="0" borderId="0" xfId="0" applyNumberFormat="1" applyFont="1" applyFill="1" applyBorder="1" applyAlignment="1">
      <alignment horizontal="center" vertical="center"/>
    </xf>
    <xf numFmtId="176" fontId="58" fillId="0" borderId="0" xfId="0" applyNumberFormat="1" applyFont="1" applyAlignment="1">
      <alignment horizontal="center" vertical="center"/>
    </xf>
    <xf numFmtId="0" fontId="85" fillId="0" borderId="0" xfId="0" applyFont="1" applyAlignment="1">
      <alignment horizontal="center" vertical="center"/>
    </xf>
    <xf numFmtId="3" fontId="16" fillId="0" borderId="0" xfId="1" applyNumberFormat="1" applyFont="1" applyAlignment="1">
      <alignment horizontal="left" vertical="center"/>
    </xf>
    <xf numFmtId="0" fontId="86" fillId="0" borderId="0" xfId="0" applyFont="1" applyAlignment="1">
      <alignment vertical="center"/>
    </xf>
    <xf numFmtId="3" fontId="16" fillId="0" borderId="0" xfId="1" applyNumberFormat="1" applyFont="1" applyAlignment="1">
      <alignment horizontal="center" vertical="center"/>
    </xf>
    <xf numFmtId="3" fontId="16" fillId="0" borderId="0" xfId="1" applyNumberFormat="1" applyFont="1" applyAlignment="1">
      <alignment horizontal="right" vertical="center"/>
    </xf>
    <xf numFmtId="176" fontId="16" fillId="0" borderId="0" xfId="1" applyNumberFormat="1" applyFont="1" applyAlignment="1">
      <alignment horizontal="center" vertical="center"/>
    </xf>
    <xf numFmtId="3" fontId="16" fillId="0" borderId="0" xfId="1" applyNumberFormat="1" applyFont="1" applyFill="1" applyBorder="1" applyAlignment="1">
      <alignment horizontal="center" vertical="center"/>
    </xf>
    <xf numFmtId="0" fontId="88" fillId="0" borderId="0" xfId="0" applyFont="1" applyAlignment="1">
      <alignment horizontal="left" vertical="center"/>
    </xf>
    <xf numFmtId="179" fontId="34" fillId="0" borderId="0" xfId="0" applyNumberFormat="1" applyFont="1" applyAlignment="1">
      <alignment vertical="center"/>
    </xf>
    <xf numFmtId="179" fontId="36" fillId="0" borderId="46" xfId="0" applyNumberFormat="1" applyFont="1" applyBorder="1" applyAlignment="1">
      <alignment horizontal="center" vertical="center"/>
    </xf>
    <xf numFmtId="179" fontId="39" fillId="6" borderId="48" xfId="0" applyNumberFormat="1" applyFont="1" applyFill="1" applyBorder="1" applyAlignment="1">
      <alignment horizontal="center" vertical="center"/>
    </xf>
    <xf numFmtId="179" fontId="36" fillId="0" borderId="47" xfId="0" applyNumberFormat="1" applyFont="1" applyBorder="1" applyAlignment="1">
      <alignment horizontal="center" vertical="center"/>
    </xf>
    <xf numFmtId="179" fontId="36" fillId="6" borderId="48" xfId="0" applyNumberFormat="1" applyFont="1" applyFill="1" applyBorder="1" applyAlignment="1">
      <alignment horizontal="center" vertical="center"/>
    </xf>
    <xf numFmtId="179" fontId="36" fillId="0" borderId="53" xfId="0" applyNumberFormat="1" applyFont="1" applyFill="1" applyBorder="1" applyAlignment="1">
      <alignment horizontal="center" vertical="center"/>
    </xf>
    <xf numFmtId="179" fontId="39" fillId="6" borderId="49" xfId="0" applyNumberFormat="1" applyFont="1" applyFill="1" applyBorder="1" applyAlignment="1">
      <alignment horizontal="center" vertical="center"/>
    </xf>
    <xf numFmtId="179" fontId="39" fillId="0" borderId="0" xfId="0" applyNumberFormat="1" applyFont="1" applyFill="1" applyBorder="1" applyAlignment="1">
      <alignment horizontal="center" vertical="center"/>
    </xf>
    <xf numFmtId="179" fontId="84" fillId="0" borderId="0" xfId="1" applyNumberFormat="1" applyFont="1" applyBorder="1" applyAlignment="1">
      <alignment horizontal="center" vertical="center"/>
    </xf>
    <xf numFmtId="179" fontId="3" fillId="0" borderId="0" xfId="1" applyNumberFormat="1" applyFont="1" applyBorder="1" applyAlignment="1">
      <alignment horizontal="center" vertical="center"/>
    </xf>
    <xf numFmtId="179" fontId="88" fillId="0" borderId="0" xfId="0" applyNumberFormat="1" applyFont="1" applyAlignment="1">
      <alignment horizontal="left" vertical="center"/>
    </xf>
    <xf numFmtId="176" fontId="36" fillId="6" borderId="0" xfId="0" applyNumberFormat="1" applyFont="1" applyFill="1" applyBorder="1" applyAlignment="1">
      <alignment horizontal="center" vertical="center"/>
    </xf>
    <xf numFmtId="3" fontId="39" fillId="6" borderId="0" xfId="0" applyNumberFormat="1" applyFont="1" applyFill="1" applyBorder="1" applyAlignment="1">
      <alignment horizontal="center" vertical="center"/>
    </xf>
    <xf numFmtId="3" fontId="48" fillId="0" borderId="0" xfId="1" applyNumberFormat="1" applyFont="1" applyFill="1" applyBorder="1" applyAlignment="1">
      <alignment horizontal="center" vertical="center"/>
    </xf>
    <xf numFmtId="3" fontId="46" fillId="0" borderId="0" xfId="1" applyNumberFormat="1" applyFont="1" applyFill="1" applyBorder="1" applyAlignment="1">
      <alignment horizontal="center" vertical="center"/>
    </xf>
    <xf numFmtId="3" fontId="46" fillId="0" borderId="0" xfId="1" applyNumberFormat="1" applyFont="1" applyFill="1" applyBorder="1" applyAlignment="1">
      <alignment horizontal="right" vertical="center"/>
    </xf>
    <xf numFmtId="3" fontId="57" fillId="0" borderId="0" xfId="1" applyNumberFormat="1" applyFont="1" applyFill="1" applyBorder="1" applyAlignment="1">
      <alignment horizontal="right" vertical="center"/>
    </xf>
    <xf numFmtId="3" fontId="39" fillId="0" borderId="0" xfId="1" applyNumberFormat="1" applyFont="1" applyFill="1" applyBorder="1" applyAlignment="1">
      <alignment horizontal="center" vertical="center"/>
    </xf>
    <xf numFmtId="178" fontId="39" fillId="0" borderId="0" xfId="1" applyNumberFormat="1" applyFont="1" applyFill="1" applyBorder="1" applyAlignment="1">
      <alignment horizontal="center" vertical="center"/>
    </xf>
    <xf numFmtId="3" fontId="7" fillId="0" borderId="0" xfId="1" applyNumberFormat="1" applyFont="1" applyBorder="1" applyAlignment="1">
      <alignment horizontal="center" vertical="center"/>
    </xf>
    <xf numFmtId="3" fontId="3" fillId="0" borderId="1" xfId="1" applyNumberFormat="1" applyFont="1" applyBorder="1" applyAlignment="1">
      <alignment horizontal="center" vertical="center"/>
    </xf>
    <xf numFmtId="3" fontId="16" fillId="0" borderId="1" xfId="1" applyNumberFormat="1" applyFont="1" applyBorder="1" applyAlignment="1">
      <alignment horizontal="center" vertical="center" wrapText="1"/>
    </xf>
    <xf numFmtId="3" fontId="16" fillId="0" borderId="1" xfId="1" applyNumberFormat="1" applyFont="1" applyBorder="1" applyAlignment="1">
      <alignment horizontal="center" vertical="center"/>
    </xf>
    <xf numFmtId="176" fontId="12" fillId="3" borderId="2" xfId="1" applyNumberFormat="1" applyFont="1" applyFill="1" applyBorder="1" applyAlignment="1">
      <alignment horizontal="center" vertical="center"/>
    </xf>
    <xf numFmtId="176" fontId="12" fillId="3" borderId="3" xfId="1" applyNumberFormat="1" applyFont="1" applyFill="1" applyBorder="1" applyAlignment="1">
      <alignment horizontal="center" vertical="center"/>
    </xf>
    <xf numFmtId="3" fontId="3" fillId="0" borderId="2" xfId="1" applyNumberFormat="1" applyFont="1" applyFill="1" applyBorder="1" applyAlignment="1">
      <alignment horizontal="center" vertical="center"/>
    </xf>
    <xf numFmtId="3" fontId="3" fillId="0" borderId="3" xfId="1" applyNumberFormat="1" applyFont="1" applyFill="1" applyBorder="1" applyAlignment="1">
      <alignment horizontal="center" vertical="center"/>
    </xf>
    <xf numFmtId="3" fontId="14" fillId="0" borderId="1" xfId="1" applyNumberFormat="1" applyFont="1" applyBorder="1" applyAlignment="1">
      <alignment horizontal="center" vertical="center"/>
    </xf>
    <xf numFmtId="0" fontId="34" fillId="6" borderId="40" xfId="2" applyFont="1" applyFill="1" applyBorder="1" applyAlignment="1">
      <alignment horizontal="center" vertical="center" wrapText="1"/>
    </xf>
    <xf numFmtId="0" fontId="34" fillId="6" borderId="43" xfId="2" applyFont="1" applyFill="1" applyBorder="1" applyAlignment="1">
      <alignment horizontal="center" vertical="center"/>
    </xf>
    <xf numFmtId="3" fontId="6" fillId="0" borderId="6" xfId="1" applyNumberFormat="1" applyFont="1" applyBorder="1" applyAlignment="1">
      <alignment horizontal="center" vertical="center"/>
    </xf>
    <xf numFmtId="3" fontId="6" fillId="0" borderId="7" xfId="1" applyNumberFormat="1" applyFont="1" applyBorder="1" applyAlignment="1">
      <alignment horizontal="center" vertical="center"/>
    </xf>
    <xf numFmtId="3" fontId="6" fillId="0" borderId="8" xfId="1" applyNumberFormat="1" applyFont="1" applyBorder="1" applyAlignment="1">
      <alignment horizontal="center" vertical="center"/>
    </xf>
    <xf numFmtId="0" fontId="34" fillId="6" borderId="37" xfId="2" applyFont="1" applyFill="1" applyBorder="1" applyAlignment="1">
      <alignment horizontal="center" vertical="center"/>
    </xf>
    <xf numFmtId="0" fontId="34" fillId="6" borderId="41" xfId="2" applyFont="1" applyFill="1" applyBorder="1" applyAlignment="1">
      <alignment horizontal="center" vertical="center"/>
    </xf>
    <xf numFmtId="3" fontId="34" fillId="6" borderId="38" xfId="2" applyNumberFormat="1" applyFont="1" applyFill="1" applyBorder="1" applyAlignment="1">
      <alignment horizontal="center" vertical="center"/>
    </xf>
    <xf numFmtId="3" fontId="34" fillId="6" borderId="39" xfId="2" applyNumberFormat="1" applyFont="1" applyFill="1" applyBorder="1" applyAlignment="1">
      <alignment horizontal="center" vertical="center"/>
    </xf>
    <xf numFmtId="3" fontId="37" fillId="6" borderId="55" xfId="0" applyNumberFormat="1" applyFont="1" applyFill="1" applyBorder="1" applyAlignment="1">
      <alignment horizontal="center" vertical="center"/>
    </xf>
    <xf numFmtId="3" fontId="37" fillId="6" borderId="56" xfId="0" applyNumberFormat="1" applyFont="1" applyFill="1" applyBorder="1" applyAlignment="1">
      <alignment horizontal="center" vertical="center"/>
    </xf>
    <xf numFmtId="176" fontId="34" fillId="6" borderId="9" xfId="2" applyNumberFormat="1" applyFont="1" applyFill="1" applyBorder="1" applyAlignment="1">
      <alignment horizontal="center" vertical="center"/>
    </xf>
    <xf numFmtId="176" fontId="34" fillId="6" borderId="42" xfId="2" applyNumberFormat="1" applyFont="1" applyFill="1" applyBorder="1" applyAlignment="1">
      <alignment horizontal="center" vertical="center"/>
    </xf>
    <xf numFmtId="176" fontId="36" fillId="6" borderId="9" xfId="0" applyNumberFormat="1" applyFont="1" applyFill="1" applyBorder="1" applyAlignment="1">
      <alignment horizontal="center" vertical="center"/>
    </xf>
    <xf numFmtId="176" fontId="36" fillId="6" borderId="42" xfId="0" applyNumberFormat="1" applyFont="1" applyFill="1" applyBorder="1" applyAlignment="1">
      <alignment horizontal="center" vertical="center"/>
    </xf>
    <xf numFmtId="0" fontId="36" fillId="6" borderId="9" xfId="0" applyFont="1" applyFill="1" applyBorder="1" applyAlignment="1">
      <alignment horizontal="center" vertical="center"/>
    </xf>
    <xf numFmtId="0" fontId="36" fillId="6" borderId="42" xfId="0" applyFont="1" applyFill="1" applyBorder="1" applyAlignment="1">
      <alignment horizontal="center" vertical="center"/>
    </xf>
    <xf numFmtId="179" fontId="82" fillId="6" borderId="50" xfId="0" applyNumberFormat="1" applyFont="1" applyFill="1" applyBorder="1" applyAlignment="1">
      <alignment horizontal="center" vertical="center" wrapText="1"/>
    </xf>
    <xf numFmtId="179" fontId="82" fillId="6" borderId="27" xfId="0" applyNumberFormat="1" applyFont="1" applyFill="1" applyBorder="1" applyAlignment="1">
      <alignment horizontal="center" vertical="center" wrapText="1"/>
    </xf>
    <xf numFmtId="176" fontId="36" fillId="6" borderId="14" xfId="0" applyNumberFormat="1" applyFont="1" applyFill="1" applyBorder="1" applyAlignment="1">
      <alignment horizontal="center" vertical="center"/>
    </xf>
    <xf numFmtId="176" fontId="36" fillId="6" borderId="12" xfId="0" applyNumberFormat="1" applyFont="1" applyFill="1" applyBorder="1" applyAlignment="1">
      <alignment horizontal="center" vertical="center"/>
    </xf>
    <xf numFmtId="0" fontId="36" fillId="6" borderId="14" xfId="0" applyFont="1" applyFill="1" applyBorder="1" applyAlignment="1">
      <alignment horizontal="center" vertical="center"/>
    </xf>
    <xf numFmtId="0" fontId="36" fillId="6" borderId="12" xfId="0" applyFont="1" applyFill="1" applyBorder="1" applyAlignment="1">
      <alignment horizontal="center" vertical="center"/>
    </xf>
    <xf numFmtId="3" fontId="37" fillId="6" borderId="15" xfId="0" applyNumberFormat="1" applyFont="1" applyFill="1" applyBorder="1" applyAlignment="1">
      <alignment horizontal="center" vertical="center"/>
    </xf>
    <xf numFmtId="3" fontId="37" fillId="6" borderId="17" xfId="0" applyNumberFormat="1" applyFont="1" applyFill="1" applyBorder="1" applyAlignment="1">
      <alignment horizontal="center" vertical="center"/>
    </xf>
    <xf numFmtId="3" fontId="47" fillId="6" borderId="13" xfId="1" applyNumberFormat="1" applyFont="1" applyFill="1" applyBorder="1" applyAlignment="1">
      <alignment horizontal="center" vertical="center"/>
    </xf>
    <xf numFmtId="3" fontId="47" fillId="6" borderId="16" xfId="1" applyNumberFormat="1" applyFont="1" applyFill="1" applyBorder="1" applyAlignment="1">
      <alignment horizontal="center" vertical="center"/>
    </xf>
    <xf numFmtId="3" fontId="40" fillId="6" borderId="14" xfId="1" applyNumberFormat="1" applyFont="1" applyFill="1" applyBorder="1" applyAlignment="1">
      <alignment horizontal="center" vertical="center"/>
    </xf>
    <xf numFmtId="3" fontId="47" fillId="6" borderId="14" xfId="1" applyNumberFormat="1" applyFont="1" applyFill="1" applyBorder="1" applyAlignment="1">
      <alignment horizontal="center" vertical="center" wrapText="1"/>
    </xf>
    <xf numFmtId="3" fontId="40" fillId="6" borderId="12" xfId="1" applyNumberFormat="1" applyFont="1" applyFill="1" applyBorder="1" applyAlignment="1">
      <alignment horizontal="center" vertical="center" wrapText="1"/>
    </xf>
    <xf numFmtId="3" fontId="40" fillId="6" borderId="14" xfId="1" applyNumberFormat="1" applyFont="1" applyFill="1" applyBorder="1" applyAlignment="1">
      <alignment horizontal="center" vertical="center" wrapText="1"/>
    </xf>
    <xf numFmtId="176" fontId="40" fillId="6" borderId="14" xfId="1" applyNumberFormat="1" applyFont="1" applyFill="1" applyBorder="1" applyAlignment="1">
      <alignment horizontal="center" vertical="center"/>
    </xf>
    <xf numFmtId="176" fontId="40" fillId="6" borderId="12" xfId="1" applyNumberFormat="1" applyFont="1" applyFill="1" applyBorder="1" applyAlignment="1">
      <alignment horizontal="center" vertical="center"/>
    </xf>
    <xf numFmtId="3" fontId="40" fillId="6" borderId="12" xfId="1" applyNumberFormat="1" applyFont="1" applyFill="1" applyBorder="1" applyAlignment="1">
      <alignment horizontal="center" vertical="center"/>
    </xf>
    <xf numFmtId="178" fontId="82" fillId="6" borderId="50" xfId="0" applyNumberFormat="1" applyFont="1" applyFill="1" applyBorder="1" applyAlignment="1">
      <alignment horizontal="center" vertical="center" wrapText="1"/>
    </xf>
    <xf numFmtId="178" fontId="82" fillId="6" borderId="27" xfId="0" applyNumberFormat="1" applyFont="1" applyFill="1" applyBorder="1" applyAlignment="1">
      <alignment horizontal="center" vertical="center" wrapText="1"/>
    </xf>
  </cellXfs>
  <cellStyles count="270">
    <cellStyle name="20% - 輔色1 2" xfId="5"/>
    <cellStyle name="20% - 輔色1 3" xfId="6"/>
    <cellStyle name="20% - 輔色1 4" xfId="7"/>
    <cellStyle name="20% - 輔色1 5" xfId="8"/>
    <cellStyle name="20% - 輔色1 6" xfId="9"/>
    <cellStyle name="20% - 輔色1 7" xfId="10"/>
    <cellStyle name="20% - 輔色2 2" xfId="11"/>
    <cellStyle name="20% - 輔色2 3" xfId="12"/>
    <cellStyle name="20% - 輔色2 4" xfId="13"/>
    <cellStyle name="20% - 輔色2 5" xfId="14"/>
    <cellStyle name="20% - 輔色2 6" xfId="15"/>
    <cellStyle name="20% - 輔色2 7" xfId="16"/>
    <cellStyle name="20% - 輔色3 2" xfId="17"/>
    <cellStyle name="20% - 輔色3 3" xfId="18"/>
    <cellStyle name="20% - 輔色3 4" xfId="19"/>
    <cellStyle name="20% - 輔色3 5" xfId="20"/>
    <cellStyle name="20% - 輔色3 6" xfId="21"/>
    <cellStyle name="20% - 輔色3 7" xfId="22"/>
    <cellStyle name="20% - 輔色4 2" xfId="23"/>
    <cellStyle name="20% - 輔色4 3" xfId="24"/>
    <cellStyle name="20% - 輔色4 4" xfId="25"/>
    <cellStyle name="20% - 輔色4 5" xfId="26"/>
    <cellStyle name="20% - 輔色4 6" xfId="27"/>
    <cellStyle name="20% - 輔色4 7" xfId="28"/>
    <cellStyle name="20% - 輔色5 2" xfId="29"/>
    <cellStyle name="20% - 輔色5 3" xfId="30"/>
    <cellStyle name="20% - 輔色5 4" xfId="31"/>
    <cellStyle name="20% - 輔色5 5" xfId="32"/>
    <cellStyle name="20% - 輔色5 6" xfId="33"/>
    <cellStyle name="20% - 輔色5 7" xfId="34"/>
    <cellStyle name="20% - 輔色6 2" xfId="35"/>
    <cellStyle name="20% - 輔色6 3" xfId="36"/>
    <cellStyle name="20% - 輔色6 4" xfId="37"/>
    <cellStyle name="20% - 輔色6 5" xfId="38"/>
    <cellStyle name="20% - 輔色6 6" xfId="39"/>
    <cellStyle name="20% - 輔色6 7" xfId="40"/>
    <cellStyle name="40% - 輔色1 2" xfId="41"/>
    <cellStyle name="40% - 輔色1 3" xfId="42"/>
    <cellStyle name="40% - 輔色1 4" xfId="43"/>
    <cellStyle name="40% - 輔色1 5" xfId="44"/>
    <cellStyle name="40% - 輔色1 6" xfId="45"/>
    <cellStyle name="40% - 輔色1 7" xfId="46"/>
    <cellStyle name="40% - 輔色2 2" xfId="47"/>
    <cellStyle name="40% - 輔色2 3" xfId="48"/>
    <cellStyle name="40% - 輔色2 4" xfId="49"/>
    <cellStyle name="40% - 輔色2 5" xfId="50"/>
    <cellStyle name="40% - 輔色2 6" xfId="51"/>
    <cellStyle name="40% - 輔色2 7" xfId="52"/>
    <cellStyle name="40% - 輔色3 2" xfId="53"/>
    <cellStyle name="40% - 輔色3 3" xfId="54"/>
    <cellStyle name="40% - 輔色3 4" xfId="55"/>
    <cellStyle name="40% - 輔色3 5" xfId="56"/>
    <cellStyle name="40% - 輔色3 6" xfId="57"/>
    <cellStyle name="40% - 輔色3 7" xfId="58"/>
    <cellStyle name="40% - 輔色4 2" xfId="59"/>
    <cellStyle name="40% - 輔色4 3" xfId="60"/>
    <cellStyle name="40% - 輔色4 4" xfId="61"/>
    <cellStyle name="40% - 輔色4 5" xfId="62"/>
    <cellStyle name="40% - 輔色4 6" xfId="63"/>
    <cellStyle name="40% - 輔色4 7" xfId="64"/>
    <cellStyle name="40% - 輔色5 2" xfId="65"/>
    <cellStyle name="40% - 輔色5 3" xfId="66"/>
    <cellStyle name="40% - 輔色5 4" xfId="67"/>
    <cellStyle name="40% - 輔色5 5" xfId="68"/>
    <cellStyle name="40% - 輔色5 6" xfId="69"/>
    <cellStyle name="40% - 輔色5 7" xfId="70"/>
    <cellStyle name="40% - 輔色6 2" xfId="71"/>
    <cellStyle name="40% - 輔色6 3" xfId="72"/>
    <cellStyle name="40% - 輔色6 4" xfId="73"/>
    <cellStyle name="40% - 輔色6 5" xfId="74"/>
    <cellStyle name="40% - 輔色6 6" xfId="75"/>
    <cellStyle name="40% - 輔色6 7" xfId="76"/>
    <cellStyle name="60% - 輔色1 2" xfId="77"/>
    <cellStyle name="60% - 輔色1 3" xfId="78"/>
    <cellStyle name="60% - 輔色1 4" xfId="79"/>
    <cellStyle name="60% - 輔色1 5" xfId="80"/>
    <cellStyle name="60% - 輔色1 6" xfId="81"/>
    <cellStyle name="60% - 輔色1 7" xfId="82"/>
    <cellStyle name="60% - 輔色2 2" xfId="83"/>
    <cellStyle name="60% - 輔色2 3" xfId="84"/>
    <cellStyle name="60% - 輔色2 4" xfId="85"/>
    <cellStyle name="60% - 輔色2 5" xfId="86"/>
    <cellStyle name="60% - 輔色2 6" xfId="87"/>
    <cellStyle name="60% - 輔色2 7" xfId="88"/>
    <cellStyle name="60% - 輔色3 2" xfId="89"/>
    <cellStyle name="60% - 輔色3 3" xfId="90"/>
    <cellStyle name="60% - 輔色3 4" xfId="91"/>
    <cellStyle name="60% - 輔色3 5" xfId="92"/>
    <cellStyle name="60% - 輔色3 6" xfId="93"/>
    <cellStyle name="60% - 輔色3 7" xfId="94"/>
    <cellStyle name="60% - 輔色4 2" xfId="95"/>
    <cellStyle name="60% - 輔色4 3" xfId="96"/>
    <cellStyle name="60% - 輔色4 4" xfId="97"/>
    <cellStyle name="60% - 輔色4 5" xfId="98"/>
    <cellStyle name="60% - 輔色4 6" xfId="99"/>
    <cellStyle name="60% - 輔色4 7" xfId="100"/>
    <cellStyle name="60% - 輔色5 2" xfId="101"/>
    <cellStyle name="60% - 輔色5 3" xfId="102"/>
    <cellStyle name="60% - 輔色5 4" xfId="103"/>
    <cellStyle name="60% - 輔色5 5" xfId="104"/>
    <cellStyle name="60% - 輔色5 6" xfId="105"/>
    <cellStyle name="60% - 輔色5 7" xfId="106"/>
    <cellStyle name="60% - 輔色6 2" xfId="107"/>
    <cellStyle name="60% - 輔色6 3" xfId="108"/>
    <cellStyle name="60% - 輔色6 4" xfId="109"/>
    <cellStyle name="60% - 輔色6 5" xfId="110"/>
    <cellStyle name="60% - 輔色6 6" xfId="111"/>
    <cellStyle name="60% - 輔色6 7" xfId="112"/>
    <cellStyle name="一般" xfId="0" builtinId="0"/>
    <cellStyle name="一般 10" xfId="261"/>
    <cellStyle name="一般 2" xfId="1"/>
    <cellStyle name="一般 2 2" xfId="113"/>
    <cellStyle name="一般 2 2 2" xfId="114"/>
    <cellStyle name="一般 2 2_2012-12月續保" xfId="262"/>
    <cellStyle name="一般 2 3" xfId="2"/>
    <cellStyle name="一般 2 3 2" xfId="263"/>
    <cellStyle name="一般 2 4" xfId="115"/>
    <cellStyle name="一般 2_2012續保明細" xfId="264"/>
    <cellStyle name="一般 3" xfId="4"/>
    <cellStyle name="一般 3 2" xfId="265"/>
    <cellStyle name="一般 3 3" xfId="266"/>
    <cellStyle name="一般 3_1010521" xfId="267"/>
    <cellStyle name="一般 4" xfId="116"/>
    <cellStyle name="一般 5" xfId="117"/>
    <cellStyle name="一般 6" xfId="118"/>
    <cellStyle name="一般 7" xfId="119"/>
    <cellStyle name="一般 8" xfId="120"/>
    <cellStyle name="一般 9" xfId="3"/>
    <cellStyle name="中等 2" xfId="121"/>
    <cellStyle name="中等 3" xfId="122"/>
    <cellStyle name="中等 4" xfId="123"/>
    <cellStyle name="中等 5" xfId="124"/>
    <cellStyle name="中等 6" xfId="125"/>
    <cellStyle name="中等 7" xfId="126"/>
    <cellStyle name="合計 2" xfId="127"/>
    <cellStyle name="合計 3" xfId="128"/>
    <cellStyle name="合計 4" xfId="129"/>
    <cellStyle name="合計 5" xfId="130"/>
    <cellStyle name="合計 6" xfId="131"/>
    <cellStyle name="合計 7" xfId="132"/>
    <cellStyle name="好 2" xfId="133"/>
    <cellStyle name="好 3" xfId="134"/>
    <cellStyle name="好 4" xfId="135"/>
    <cellStyle name="好 5" xfId="136"/>
    <cellStyle name="好 6" xfId="137"/>
    <cellStyle name="好 7" xfId="138"/>
    <cellStyle name="好_1010521" xfId="139"/>
    <cellStyle name="好_2012續保明細" xfId="268"/>
    <cellStyle name="計算方式 2" xfId="140"/>
    <cellStyle name="計算方式 3" xfId="141"/>
    <cellStyle name="計算方式 4" xfId="142"/>
    <cellStyle name="計算方式 5" xfId="143"/>
    <cellStyle name="計算方式 6" xfId="144"/>
    <cellStyle name="計算方式 7" xfId="145"/>
    <cellStyle name="連結的儲存格 2" xfId="146"/>
    <cellStyle name="連結的儲存格 3" xfId="147"/>
    <cellStyle name="連結的儲存格 4" xfId="148"/>
    <cellStyle name="連結的儲存格 5" xfId="149"/>
    <cellStyle name="連結的儲存格 6" xfId="150"/>
    <cellStyle name="連結的儲存格 7" xfId="151"/>
    <cellStyle name="備註 2" xfId="152"/>
    <cellStyle name="備註 3" xfId="153"/>
    <cellStyle name="備註 4" xfId="154"/>
    <cellStyle name="備註 5" xfId="155"/>
    <cellStyle name="備註 6" xfId="156"/>
    <cellStyle name="備註 7" xfId="157"/>
    <cellStyle name="說明文字 2" xfId="158"/>
    <cellStyle name="說明文字 3" xfId="159"/>
    <cellStyle name="說明文字 4" xfId="160"/>
    <cellStyle name="說明文字 5" xfId="161"/>
    <cellStyle name="說明文字 6" xfId="162"/>
    <cellStyle name="說明文字 7" xfId="163"/>
    <cellStyle name="輔色1 2" xfId="164"/>
    <cellStyle name="輔色1 3" xfId="165"/>
    <cellStyle name="輔色1 4" xfId="166"/>
    <cellStyle name="輔色1 5" xfId="167"/>
    <cellStyle name="輔色1 6" xfId="168"/>
    <cellStyle name="輔色1 7" xfId="169"/>
    <cellStyle name="輔色2 2" xfId="170"/>
    <cellStyle name="輔色2 3" xfId="171"/>
    <cellStyle name="輔色2 4" xfId="172"/>
    <cellStyle name="輔色2 5" xfId="173"/>
    <cellStyle name="輔色2 6" xfId="174"/>
    <cellStyle name="輔色2 7" xfId="175"/>
    <cellStyle name="輔色3 2" xfId="176"/>
    <cellStyle name="輔色3 3" xfId="177"/>
    <cellStyle name="輔色3 4" xfId="178"/>
    <cellStyle name="輔色3 5" xfId="179"/>
    <cellStyle name="輔色3 6" xfId="180"/>
    <cellStyle name="輔色3 7" xfId="181"/>
    <cellStyle name="輔色4 2" xfId="182"/>
    <cellStyle name="輔色4 3" xfId="183"/>
    <cellStyle name="輔色4 4" xfId="184"/>
    <cellStyle name="輔色4 5" xfId="185"/>
    <cellStyle name="輔色4 6" xfId="186"/>
    <cellStyle name="輔色4 7" xfId="187"/>
    <cellStyle name="輔色5 2" xfId="188"/>
    <cellStyle name="輔色5 3" xfId="189"/>
    <cellStyle name="輔色5 4" xfId="190"/>
    <cellStyle name="輔色5 5" xfId="191"/>
    <cellStyle name="輔色5 6" xfId="192"/>
    <cellStyle name="輔色5 7" xfId="193"/>
    <cellStyle name="輔色6 2" xfId="194"/>
    <cellStyle name="輔色6 3" xfId="195"/>
    <cellStyle name="輔色6 4" xfId="196"/>
    <cellStyle name="輔色6 5" xfId="197"/>
    <cellStyle name="輔色6 6" xfId="198"/>
    <cellStyle name="輔色6 7" xfId="199"/>
    <cellStyle name="標題 1 2" xfId="200"/>
    <cellStyle name="標題 1 3" xfId="201"/>
    <cellStyle name="標題 1 4" xfId="202"/>
    <cellStyle name="標題 1 5" xfId="203"/>
    <cellStyle name="標題 1 6" xfId="204"/>
    <cellStyle name="標題 1 7" xfId="205"/>
    <cellStyle name="標題 10" xfId="206"/>
    <cellStyle name="標題 2 2" xfId="207"/>
    <cellStyle name="標題 2 3" xfId="208"/>
    <cellStyle name="標題 2 4" xfId="209"/>
    <cellStyle name="標題 2 5" xfId="210"/>
    <cellStyle name="標題 2 6" xfId="211"/>
    <cellStyle name="標題 2 7" xfId="212"/>
    <cellStyle name="標題 3 2" xfId="213"/>
    <cellStyle name="標題 3 3" xfId="214"/>
    <cellStyle name="標題 3 4" xfId="215"/>
    <cellStyle name="標題 3 5" xfId="216"/>
    <cellStyle name="標題 3 6" xfId="217"/>
    <cellStyle name="標題 3 7" xfId="218"/>
    <cellStyle name="標題 4 2" xfId="219"/>
    <cellStyle name="標題 4 3" xfId="220"/>
    <cellStyle name="標題 4 4" xfId="221"/>
    <cellStyle name="標題 4 5" xfId="222"/>
    <cellStyle name="標題 4 6" xfId="223"/>
    <cellStyle name="標題 4 7" xfId="224"/>
    <cellStyle name="標題 5" xfId="225"/>
    <cellStyle name="標題 6" xfId="226"/>
    <cellStyle name="標題 7" xfId="227"/>
    <cellStyle name="標題 8" xfId="228"/>
    <cellStyle name="標題 9" xfId="229"/>
    <cellStyle name="輸入 2" xfId="230"/>
    <cellStyle name="輸入 3" xfId="231"/>
    <cellStyle name="輸入 4" xfId="232"/>
    <cellStyle name="輸入 5" xfId="233"/>
    <cellStyle name="輸入 6" xfId="234"/>
    <cellStyle name="輸入 7" xfId="235"/>
    <cellStyle name="輸出 2" xfId="236"/>
    <cellStyle name="輸出 3" xfId="237"/>
    <cellStyle name="輸出 4" xfId="238"/>
    <cellStyle name="輸出 5" xfId="239"/>
    <cellStyle name="輸出 6" xfId="240"/>
    <cellStyle name="輸出 7" xfId="241"/>
    <cellStyle name="檢查儲存格 2" xfId="242"/>
    <cellStyle name="檢查儲存格 3" xfId="243"/>
    <cellStyle name="檢查儲存格 4" xfId="244"/>
    <cellStyle name="檢查儲存格 5" xfId="245"/>
    <cellStyle name="檢查儲存格 6" xfId="246"/>
    <cellStyle name="檢查儲存格 7" xfId="247"/>
    <cellStyle name="壞 2" xfId="248"/>
    <cellStyle name="壞 3" xfId="249"/>
    <cellStyle name="壞 4" xfId="250"/>
    <cellStyle name="壞 5" xfId="251"/>
    <cellStyle name="壞 6" xfId="252"/>
    <cellStyle name="壞 7" xfId="253"/>
    <cellStyle name="壞_1010521" xfId="254"/>
    <cellStyle name="壞_2012續保明細" xfId="269"/>
    <cellStyle name="警告文字 2" xfId="255"/>
    <cellStyle name="警告文字 3" xfId="256"/>
    <cellStyle name="警告文字 4" xfId="257"/>
    <cellStyle name="警告文字 5" xfId="258"/>
    <cellStyle name="警告文字 6" xfId="259"/>
    <cellStyle name="警告文字 7" xfId="26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9518;&#21237;&#37329;/2013&#24180;/2013&#24180;&#31532;&#20108;&#23395;&#26032;&#20445;&#29518;&#21237;&#32113;&#35336;(&#20381;&#24503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"/>
      <sheetName val="5"/>
      <sheetName val="6"/>
      <sheetName val="更新版"/>
      <sheetName val="依德"/>
    </sheetNames>
    <sheetDataSet>
      <sheetData sheetId="0">
        <row r="43">
          <cell r="B43">
            <v>3</v>
          </cell>
          <cell r="C43">
            <v>0</v>
          </cell>
          <cell r="D43">
            <v>0</v>
          </cell>
          <cell r="E43">
            <v>0</v>
          </cell>
          <cell r="F43">
            <v>3</v>
          </cell>
          <cell r="G43">
            <v>4194</v>
          </cell>
          <cell r="H43">
            <v>4194</v>
          </cell>
        </row>
      </sheetData>
      <sheetData sheetId="1">
        <row r="43">
          <cell r="B43">
            <v>9</v>
          </cell>
          <cell r="C43">
            <v>0</v>
          </cell>
          <cell r="D43">
            <v>8</v>
          </cell>
          <cell r="E43">
            <v>0</v>
          </cell>
          <cell r="F43">
            <v>0</v>
          </cell>
          <cell r="G43">
            <v>0</v>
          </cell>
          <cell r="H43">
            <v>495265</v>
          </cell>
        </row>
      </sheetData>
      <sheetData sheetId="2">
        <row r="43">
          <cell r="B43">
            <v>11</v>
          </cell>
          <cell r="C43">
            <v>0</v>
          </cell>
          <cell r="D43">
            <v>8</v>
          </cell>
          <cell r="E43">
            <v>0</v>
          </cell>
          <cell r="F43">
            <v>0</v>
          </cell>
          <cell r="G43">
            <v>0</v>
          </cell>
          <cell r="H43">
            <v>439655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4"/>
  <sheetViews>
    <sheetView workbookViewId="0">
      <selection activeCell="A19" sqref="A1:XFD1048576"/>
    </sheetView>
  </sheetViews>
  <sheetFormatPr defaultRowHeight="15" x14ac:dyDescent="0.25"/>
  <cols>
    <col min="1" max="1" width="11.25" style="4" customWidth="1"/>
    <col min="2" max="2" width="5.375" style="4" bestFit="1" customWidth="1"/>
    <col min="3" max="3" width="4.375" style="4" customWidth="1"/>
    <col min="4" max="4" width="5.875" style="4" customWidth="1"/>
    <col min="5" max="5" width="7.75" style="4" customWidth="1"/>
    <col min="6" max="6" width="7.875" style="4" customWidth="1"/>
    <col min="7" max="7" width="7.75" style="4" customWidth="1"/>
    <col min="8" max="8" width="12.125" style="8" bestFit="1" customWidth="1"/>
    <col min="9" max="9" width="12" style="5" customWidth="1"/>
    <col min="10" max="10" width="12.625" style="15" customWidth="1"/>
    <col min="11" max="11" width="10.5" style="15" customWidth="1"/>
    <col min="12" max="12" width="10.875" style="4" customWidth="1"/>
    <col min="13" max="13" width="12.125" style="4" bestFit="1" customWidth="1"/>
    <col min="14" max="14" width="11.375" style="9" bestFit="1" customWidth="1"/>
    <col min="15" max="15" width="12.125" style="10" bestFit="1" customWidth="1"/>
    <col min="16" max="16" width="11.375" style="11" bestFit="1" customWidth="1"/>
    <col min="17" max="17" width="9" style="12"/>
    <col min="18" max="55" width="9" style="13"/>
    <col min="56" max="256" width="9" style="12"/>
    <col min="257" max="257" width="11.25" style="12" customWidth="1"/>
    <col min="258" max="258" width="5.375" style="12" bestFit="1" customWidth="1"/>
    <col min="259" max="259" width="4.375" style="12" customWidth="1"/>
    <col min="260" max="260" width="5.875" style="12" customWidth="1"/>
    <col min="261" max="261" width="7.75" style="12" customWidth="1"/>
    <col min="262" max="262" width="7.875" style="12" customWidth="1"/>
    <col min="263" max="263" width="7.75" style="12" customWidth="1"/>
    <col min="264" max="264" width="12.125" style="12" bestFit="1" customWidth="1"/>
    <col min="265" max="265" width="12" style="12" customWidth="1"/>
    <col min="266" max="266" width="12.625" style="12" customWidth="1"/>
    <col min="267" max="267" width="10.5" style="12" customWidth="1"/>
    <col min="268" max="268" width="10.875" style="12" customWidth="1"/>
    <col min="269" max="269" width="12.125" style="12" bestFit="1" customWidth="1"/>
    <col min="270" max="270" width="11.375" style="12" bestFit="1" customWidth="1"/>
    <col min="271" max="271" width="12.125" style="12" bestFit="1" customWidth="1"/>
    <col min="272" max="272" width="11.375" style="12" bestFit="1" customWidth="1"/>
    <col min="273" max="512" width="9" style="12"/>
    <col min="513" max="513" width="11.25" style="12" customWidth="1"/>
    <col min="514" max="514" width="5.375" style="12" bestFit="1" customWidth="1"/>
    <col min="515" max="515" width="4.375" style="12" customWidth="1"/>
    <col min="516" max="516" width="5.875" style="12" customWidth="1"/>
    <col min="517" max="517" width="7.75" style="12" customWidth="1"/>
    <col min="518" max="518" width="7.875" style="12" customWidth="1"/>
    <col min="519" max="519" width="7.75" style="12" customWidth="1"/>
    <col min="520" max="520" width="12.125" style="12" bestFit="1" customWidth="1"/>
    <col min="521" max="521" width="12" style="12" customWidth="1"/>
    <col min="522" max="522" width="12.625" style="12" customWidth="1"/>
    <col min="523" max="523" width="10.5" style="12" customWidth="1"/>
    <col min="524" max="524" width="10.875" style="12" customWidth="1"/>
    <col min="525" max="525" width="12.125" style="12" bestFit="1" customWidth="1"/>
    <col min="526" max="526" width="11.375" style="12" bestFit="1" customWidth="1"/>
    <col min="527" max="527" width="12.125" style="12" bestFit="1" customWidth="1"/>
    <col min="528" max="528" width="11.375" style="12" bestFit="1" customWidth="1"/>
    <col min="529" max="768" width="9" style="12"/>
    <col min="769" max="769" width="11.25" style="12" customWidth="1"/>
    <col min="770" max="770" width="5.375" style="12" bestFit="1" customWidth="1"/>
    <col min="771" max="771" width="4.375" style="12" customWidth="1"/>
    <col min="772" max="772" width="5.875" style="12" customWidth="1"/>
    <col min="773" max="773" width="7.75" style="12" customWidth="1"/>
    <col min="774" max="774" width="7.875" style="12" customWidth="1"/>
    <col min="775" max="775" width="7.75" style="12" customWidth="1"/>
    <col min="776" max="776" width="12.125" style="12" bestFit="1" customWidth="1"/>
    <col min="777" max="777" width="12" style="12" customWidth="1"/>
    <col min="778" max="778" width="12.625" style="12" customWidth="1"/>
    <col min="779" max="779" width="10.5" style="12" customWidth="1"/>
    <col min="780" max="780" width="10.875" style="12" customWidth="1"/>
    <col min="781" max="781" width="12.125" style="12" bestFit="1" customWidth="1"/>
    <col min="782" max="782" width="11.375" style="12" bestFit="1" customWidth="1"/>
    <col min="783" max="783" width="12.125" style="12" bestFit="1" customWidth="1"/>
    <col min="784" max="784" width="11.375" style="12" bestFit="1" customWidth="1"/>
    <col min="785" max="1024" width="9" style="12"/>
    <col min="1025" max="1025" width="11.25" style="12" customWidth="1"/>
    <col min="1026" max="1026" width="5.375" style="12" bestFit="1" customWidth="1"/>
    <col min="1027" max="1027" width="4.375" style="12" customWidth="1"/>
    <col min="1028" max="1028" width="5.875" style="12" customWidth="1"/>
    <col min="1029" max="1029" width="7.75" style="12" customWidth="1"/>
    <col min="1030" max="1030" width="7.875" style="12" customWidth="1"/>
    <col min="1031" max="1031" width="7.75" style="12" customWidth="1"/>
    <col min="1032" max="1032" width="12.125" style="12" bestFit="1" customWidth="1"/>
    <col min="1033" max="1033" width="12" style="12" customWidth="1"/>
    <col min="1034" max="1034" width="12.625" style="12" customWidth="1"/>
    <col min="1035" max="1035" width="10.5" style="12" customWidth="1"/>
    <col min="1036" max="1036" width="10.875" style="12" customWidth="1"/>
    <col min="1037" max="1037" width="12.125" style="12" bestFit="1" customWidth="1"/>
    <col min="1038" max="1038" width="11.375" style="12" bestFit="1" customWidth="1"/>
    <col min="1039" max="1039" width="12.125" style="12" bestFit="1" customWidth="1"/>
    <col min="1040" max="1040" width="11.375" style="12" bestFit="1" customWidth="1"/>
    <col min="1041" max="1280" width="9" style="12"/>
    <col min="1281" max="1281" width="11.25" style="12" customWidth="1"/>
    <col min="1282" max="1282" width="5.375" style="12" bestFit="1" customWidth="1"/>
    <col min="1283" max="1283" width="4.375" style="12" customWidth="1"/>
    <col min="1284" max="1284" width="5.875" style="12" customWidth="1"/>
    <col min="1285" max="1285" width="7.75" style="12" customWidth="1"/>
    <col min="1286" max="1286" width="7.875" style="12" customWidth="1"/>
    <col min="1287" max="1287" width="7.75" style="12" customWidth="1"/>
    <col min="1288" max="1288" width="12.125" style="12" bestFit="1" customWidth="1"/>
    <col min="1289" max="1289" width="12" style="12" customWidth="1"/>
    <col min="1290" max="1290" width="12.625" style="12" customWidth="1"/>
    <col min="1291" max="1291" width="10.5" style="12" customWidth="1"/>
    <col min="1292" max="1292" width="10.875" style="12" customWidth="1"/>
    <col min="1293" max="1293" width="12.125" style="12" bestFit="1" customWidth="1"/>
    <col min="1294" max="1294" width="11.375" style="12" bestFit="1" customWidth="1"/>
    <col min="1295" max="1295" width="12.125" style="12" bestFit="1" customWidth="1"/>
    <col min="1296" max="1296" width="11.375" style="12" bestFit="1" customWidth="1"/>
    <col min="1297" max="1536" width="9" style="12"/>
    <col min="1537" max="1537" width="11.25" style="12" customWidth="1"/>
    <col min="1538" max="1538" width="5.375" style="12" bestFit="1" customWidth="1"/>
    <col min="1539" max="1539" width="4.375" style="12" customWidth="1"/>
    <col min="1540" max="1540" width="5.875" style="12" customWidth="1"/>
    <col min="1541" max="1541" width="7.75" style="12" customWidth="1"/>
    <col min="1542" max="1542" width="7.875" style="12" customWidth="1"/>
    <col min="1543" max="1543" width="7.75" style="12" customWidth="1"/>
    <col min="1544" max="1544" width="12.125" style="12" bestFit="1" customWidth="1"/>
    <col min="1545" max="1545" width="12" style="12" customWidth="1"/>
    <col min="1546" max="1546" width="12.625" style="12" customWidth="1"/>
    <col min="1547" max="1547" width="10.5" style="12" customWidth="1"/>
    <col min="1548" max="1548" width="10.875" style="12" customWidth="1"/>
    <col min="1549" max="1549" width="12.125" style="12" bestFit="1" customWidth="1"/>
    <col min="1550" max="1550" width="11.375" style="12" bestFit="1" customWidth="1"/>
    <col min="1551" max="1551" width="12.125" style="12" bestFit="1" customWidth="1"/>
    <col min="1552" max="1552" width="11.375" style="12" bestFit="1" customWidth="1"/>
    <col min="1553" max="1792" width="9" style="12"/>
    <col min="1793" max="1793" width="11.25" style="12" customWidth="1"/>
    <col min="1794" max="1794" width="5.375" style="12" bestFit="1" customWidth="1"/>
    <col min="1795" max="1795" width="4.375" style="12" customWidth="1"/>
    <col min="1796" max="1796" width="5.875" style="12" customWidth="1"/>
    <col min="1797" max="1797" width="7.75" style="12" customWidth="1"/>
    <col min="1798" max="1798" width="7.875" style="12" customWidth="1"/>
    <col min="1799" max="1799" width="7.75" style="12" customWidth="1"/>
    <col min="1800" max="1800" width="12.125" style="12" bestFit="1" customWidth="1"/>
    <col min="1801" max="1801" width="12" style="12" customWidth="1"/>
    <col min="1802" max="1802" width="12.625" style="12" customWidth="1"/>
    <col min="1803" max="1803" width="10.5" style="12" customWidth="1"/>
    <col min="1804" max="1804" width="10.875" style="12" customWidth="1"/>
    <col min="1805" max="1805" width="12.125" style="12" bestFit="1" customWidth="1"/>
    <col min="1806" max="1806" width="11.375" style="12" bestFit="1" customWidth="1"/>
    <col min="1807" max="1807" width="12.125" style="12" bestFit="1" customWidth="1"/>
    <col min="1808" max="1808" width="11.375" style="12" bestFit="1" customWidth="1"/>
    <col min="1809" max="2048" width="9" style="12"/>
    <col min="2049" max="2049" width="11.25" style="12" customWidth="1"/>
    <col min="2050" max="2050" width="5.375" style="12" bestFit="1" customWidth="1"/>
    <col min="2051" max="2051" width="4.375" style="12" customWidth="1"/>
    <col min="2052" max="2052" width="5.875" style="12" customWidth="1"/>
    <col min="2053" max="2053" width="7.75" style="12" customWidth="1"/>
    <col min="2054" max="2054" width="7.875" style="12" customWidth="1"/>
    <col min="2055" max="2055" width="7.75" style="12" customWidth="1"/>
    <col min="2056" max="2056" width="12.125" style="12" bestFit="1" customWidth="1"/>
    <col min="2057" max="2057" width="12" style="12" customWidth="1"/>
    <col min="2058" max="2058" width="12.625" style="12" customWidth="1"/>
    <col min="2059" max="2059" width="10.5" style="12" customWidth="1"/>
    <col min="2060" max="2060" width="10.875" style="12" customWidth="1"/>
    <col min="2061" max="2061" width="12.125" style="12" bestFit="1" customWidth="1"/>
    <col min="2062" max="2062" width="11.375" style="12" bestFit="1" customWidth="1"/>
    <col min="2063" max="2063" width="12.125" style="12" bestFit="1" customWidth="1"/>
    <col min="2064" max="2064" width="11.375" style="12" bestFit="1" customWidth="1"/>
    <col min="2065" max="2304" width="9" style="12"/>
    <col min="2305" max="2305" width="11.25" style="12" customWidth="1"/>
    <col min="2306" max="2306" width="5.375" style="12" bestFit="1" customWidth="1"/>
    <col min="2307" max="2307" width="4.375" style="12" customWidth="1"/>
    <col min="2308" max="2308" width="5.875" style="12" customWidth="1"/>
    <col min="2309" max="2309" width="7.75" style="12" customWidth="1"/>
    <col min="2310" max="2310" width="7.875" style="12" customWidth="1"/>
    <col min="2311" max="2311" width="7.75" style="12" customWidth="1"/>
    <col min="2312" max="2312" width="12.125" style="12" bestFit="1" customWidth="1"/>
    <col min="2313" max="2313" width="12" style="12" customWidth="1"/>
    <col min="2314" max="2314" width="12.625" style="12" customWidth="1"/>
    <col min="2315" max="2315" width="10.5" style="12" customWidth="1"/>
    <col min="2316" max="2316" width="10.875" style="12" customWidth="1"/>
    <col min="2317" max="2317" width="12.125" style="12" bestFit="1" customWidth="1"/>
    <col min="2318" max="2318" width="11.375" style="12" bestFit="1" customWidth="1"/>
    <col min="2319" max="2319" width="12.125" style="12" bestFit="1" customWidth="1"/>
    <col min="2320" max="2320" width="11.375" style="12" bestFit="1" customWidth="1"/>
    <col min="2321" max="2560" width="9" style="12"/>
    <col min="2561" max="2561" width="11.25" style="12" customWidth="1"/>
    <col min="2562" max="2562" width="5.375" style="12" bestFit="1" customWidth="1"/>
    <col min="2563" max="2563" width="4.375" style="12" customWidth="1"/>
    <col min="2564" max="2564" width="5.875" style="12" customWidth="1"/>
    <col min="2565" max="2565" width="7.75" style="12" customWidth="1"/>
    <col min="2566" max="2566" width="7.875" style="12" customWidth="1"/>
    <col min="2567" max="2567" width="7.75" style="12" customWidth="1"/>
    <col min="2568" max="2568" width="12.125" style="12" bestFit="1" customWidth="1"/>
    <col min="2569" max="2569" width="12" style="12" customWidth="1"/>
    <col min="2570" max="2570" width="12.625" style="12" customWidth="1"/>
    <col min="2571" max="2571" width="10.5" style="12" customWidth="1"/>
    <col min="2572" max="2572" width="10.875" style="12" customWidth="1"/>
    <col min="2573" max="2573" width="12.125" style="12" bestFit="1" customWidth="1"/>
    <col min="2574" max="2574" width="11.375" style="12" bestFit="1" customWidth="1"/>
    <col min="2575" max="2575" width="12.125" style="12" bestFit="1" customWidth="1"/>
    <col min="2576" max="2576" width="11.375" style="12" bestFit="1" customWidth="1"/>
    <col min="2577" max="2816" width="9" style="12"/>
    <col min="2817" max="2817" width="11.25" style="12" customWidth="1"/>
    <col min="2818" max="2818" width="5.375" style="12" bestFit="1" customWidth="1"/>
    <col min="2819" max="2819" width="4.375" style="12" customWidth="1"/>
    <col min="2820" max="2820" width="5.875" style="12" customWidth="1"/>
    <col min="2821" max="2821" width="7.75" style="12" customWidth="1"/>
    <col min="2822" max="2822" width="7.875" style="12" customWidth="1"/>
    <col min="2823" max="2823" width="7.75" style="12" customWidth="1"/>
    <col min="2824" max="2824" width="12.125" style="12" bestFit="1" customWidth="1"/>
    <col min="2825" max="2825" width="12" style="12" customWidth="1"/>
    <col min="2826" max="2826" width="12.625" style="12" customWidth="1"/>
    <col min="2827" max="2827" width="10.5" style="12" customWidth="1"/>
    <col min="2828" max="2828" width="10.875" style="12" customWidth="1"/>
    <col min="2829" max="2829" width="12.125" style="12" bestFit="1" customWidth="1"/>
    <col min="2830" max="2830" width="11.375" style="12" bestFit="1" customWidth="1"/>
    <col min="2831" max="2831" width="12.125" style="12" bestFit="1" customWidth="1"/>
    <col min="2832" max="2832" width="11.375" style="12" bestFit="1" customWidth="1"/>
    <col min="2833" max="3072" width="9" style="12"/>
    <col min="3073" max="3073" width="11.25" style="12" customWidth="1"/>
    <col min="3074" max="3074" width="5.375" style="12" bestFit="1" customWidth="1"/>
    <col min="3075" max="3075" width="4.375" style="12" customWidth="1"/>
    <col min="3076" max="3076" width="5.875" style="12" customWidth="1"/>
    <col min="3077" max="3077" width="7.75" style="12" customWidth="1"/>
    <col min="3078" max="3078" width="7.875" style="12" customWidth="1"/>
    <col min="3079" max="3079" width="7.75" style="12" customWidth="1"/>
    <col min="3080" max="3080" width="12.125" style="12" bestFit="1" customWidth="1"/>
    <col min="3081" max="3081" width="12" style="12" customWidth="1"/>
    <col min="3082" max="3082" width="12.625" style="12" customWidth="1"/>
    <col min="3083" max="3083" width="10.5" style="12" customWidth="1"/>
    <col min="3084" max="3084" width="10.875" style="12" customWidth="1"/>
    <col min="3085" max="3085" width="12.125" style="12" bestFit="1" customWidth="1"/>
    <col min="3086" max="3086" width="11.375" style="12" bestFit="1" customWidth="1"/>
    <col min="3087" max="3087" width="12.125" style="12" bestFit="1" customWidth="1"/>
    <col min="3088" max="3088" width="11.375" style="12" bestFit="1" customWidth="1"/>
    <col min="3089" max="3328" width="9" style="12"/>
    <col min="3329" max="3329" width="11.25" style="12" customWidth="1"/>
    <col min="3330" max="3330" width="5.375" style="12" bestFit="1" customWidth="1"/>
    <col min="3331" max="3331" width="4.375" style="12" customWidth="1"/>
    <col min="3332" max="3332" width="5.875" style="12" customWidth="1"/>
    <col min="3333" max="3333" width="7.75" style="12" customWidth="1"/>
    <col min="3334" max="3334" width="7.875" style="12" customWidth="1"/>
    <col min="3335" max="3335" width="7.75" style="12" customWidth="1"/>
    <col min="3336" max="3336" width="12.125" style="12" bestFit="1" customWidth="1"/>
    <col min="3337" max="3337" width="12" style="12" customWidth="1"/>
    <col min="3338" max="3338" width="12.625" style="12" customWidth="1"/>
    <col min="3339" max="3339" width="10.5" style="12" customWidth="1"/>
    <col min="3340" max="3340" width="10.875" style="12" customWidth="1"/>
    <col min="3341" max="3341" width="12.125" style="12" bestFit="1" customWidth="1"/>
    <col min="3342" max="3342" width="11.375" style="12" bestFit="1" customWidth="1"/>
    <col min="3343" max="3343" width="12.125" style="12" bestFit="1" customWidth="1"/>
    <col min="3344" max="3344" width="11.375" style="12" bestFit="1" customWidth="1"/>
    <col min="3345" max="3584" width="9" style="12"/>
    <col min="3585" max="3585" width="11.25" style="12" customWidth="1"/>
    <col min="3586" max="3586" width="5.375" style="12" bestFit="1" customWidth="1"/>
    <col min="3587" max="3587" width="4.375" style="12" customWidth="1"/>
    <col min="3588" max="3588" width="5.875" style="12" customWidth="1"/>
    <col min="3589" max="3589" width="7.75" style="12" customWidth="1"/>
    <col min="3590" max="3590" width="7.875" style="12" customWidth="1"/>
    <col min="3591" max="3591" width="7.75" style="12" customWidth="1"/>
    <col min="3592" max="3592" width="12.125" style="12" bestFit="1" customWidth="1"/>
    <col min="3593" max="3593" width="12" style="12" customWidth="1"/>
    <col min="3594" max="3594" width="12.625" style="12" customWidth="1"/>
    <col min="3595" max="3595" width="10.5" style="12" customWidth="1"/>
    <col min="3596" max="3596" width="10.875" style="12" customWidth="1"/>
    <col min="3597" max="3597" width="12.125" style="12" bestFit="1" customWidth="1"/>
    <col min="3598" max="3598" width="11.375" style="12" bestFit="1" customWidth="1"/>
    <col min="3599" max="3599" width="12.125" style="12" bestFit="1" customWidth="1"/>
    <col min="3600" max="3600" width="11.375" style="12" bestFit="1" customWidth="1"/>
    <col min="3601" max="3840" width="9" style="12"/>
    <col min="3841" max="3841" width="11.25" style="12" customWidth="1"/>
    <col min="3842" max="3842" width="5.375" style="12" bestFit="1" customWidth="1"/>
    <col min="3843" max="3843" width="4.375" style="12" customWidth="1"/>
    <col min="3844" max="3844" width="5.875" style="12" customWidth="1"/>
    <col min="3845" max="3845" width="7.75" style="12" customWidth="1"/>
    <col min="3846" max="3846" width="7.875" style="12" customWidth="1"/>
    <col min="3847" max="3847" width="7.75" style="12" customWidth="1"/>
    <col min="3848" max="3848" width="12.125" style="12" bestFit="1" customWidth="1"/>
    <col min="3849" max="3849" width="12" style="12" customWidth="1"/>
    <col min="3850" max="3850" width="12.625" style="12" customWidth="1"/>
    <col min="3851" max="3851" width="10.5" style="12" customWidth="1"/>
    <col min="3852" max="3852" width="10.875" style="12" customWidth="1"/>
    <col min="3853" max="3853" width="12.125" style="12" bestFit="1" customWidth="1"/>
    <col min="3854" max="3854" width="11.375" style="12" bestFit="1" customWidth="1"/>
    <col min="3855" max="3855" width="12.125" style="12" bestFit="1" customWidth="1"/>
    <col min="3856" max="3856" width="11.375" style="12" bestFit="1" customWidth="1"/>
    <col min="3857" max="4096" width="9" style="12"/>
    <col min="4097" max="4097" width="11.25" style="12" customWidth="1"/>
    <col min="4098" max="4098" width="5.375" style="12" bestFit="1" customWidth="1"/>
    <col min="4099" max="4099" width="4.375" style="12" customWidth="1"/>
    <col min="4100" max="4100" width="5.875" style="12" customWidth="1"/>
    <col min="4101" max="4101" width="7.75" style="12" customWidth="1"/>
    <col min="4102" max="4102" width="7.875" style="12" customWidth="1"/>
    <col min="4103" max="4103" width="7.75" style="12" customWidth="1"/>
    <col min="4104" max="4104" width="12.125" style="12" bestFit="1" customWidth="1"/>
    <col min="4105" max="4105" width="12" style="12" customWidth="1"/>
    <col min="4106" max="4106" width="12.625" style="12" customWidth="1"/>
    <col min="4107" max="4107" width="10.5" style="12" customWidth="1"/>
    <col min="4108" max="4108" width="10.875" style="12" customWidth="1"/>
    <col min="4109" max="4109" width="12.125" style="12" bestFit="1" customWidth="1"/>
    <col min="4110" max="4110" width="11.375" style="12" bestFit="1" customWidth="1"/>
    <col min="4111" max="4111" width="12.125" style="12" bestFit="1" customWidth="1"/>
    <col min="4112" max="4112" width="11.375" style="12" bestFit="1" customWidth="1"/>
    <col min="4113" max="4352" width="9" style="12"/>
    <col min="4353" max="4353" width="11.25" style="12" customWidth="1"/>
    <col min="4354" max="4354" width="5.375" style="12" bestFit="1" customWidth="1"/>
    <col min="4355" max="4355" width="4.375" style="12" customWidth="1"/>
    <col min="4356" max="4356" width="5.875" style="12" customWidth="1"/>
    <col min="4357" max="4357" width="7.75" style="12" customWidth="1"/>
    <col min="4358" max="4358" width="7.875" style="12" customWidth="1"/>
    <col min="4359" max="4359" width="7.75" style="12" customWidth="1"/>
    <col min="4360" max="4360" width="12.125" style="12" bestFit="1" customWidth="1"/>
    <col min="4361" max="4361" width="12" style="12" customWidth="1"/>
    <col min="4362" max="4362" width="12.625" style="12" customWidth="1"/>
    <col min="4363" max="4363" width="10.5" style="12" customWidth="1"/>
    <col min="4364" max="4364" width="10.875" style="12" customWidth="1"/>
    <col min="4365" max="4365" width="12.125" style="12" bestFit="1" customWidth="1"/>
    <col min="4366" max="4366" width="11.375" style="12" bestFit="1" customWidth="1"/>
    <col min="4367" max="4367" width="12.125" style="12" bestFit="1" customWidth="1"/>
    <col min="4368" max="4368" width="11.375" style="12" bestFit="1" customWidth="1"/>
    <col min="4369" max="4608" width="9" style="12"/>
    <col min="4609" max="4609" width="11.25" style="12" customWidth="1"/>
    <col min="4610" max="4610" width="5.375" style="12" bestFit="1" customWidth="1"/>
    <col min="4611" max="4611" width="4.375" style="12" customWidth="1"/>
    <col min="4612" max="4612" width="5.875" style="12" customWidth="1"/>
    <col min="4613" max="4613" width="7.75" style="12" customWidth="1"/>
    <col min="4614" max="4614" width="7.875" style="12" customWidth="1"/>
    <col min="4615" max="4615" width="7.75" style="12" customWidth="1"/>
    <col min="4616" max="4616" width="12.125" style="12" bestFit="1" customWidth="1"/>
    <col min="4617" max="4617" width="12" style="12" customWidth="1"/>
    <col min="4618" max="4618" width="12.625" style="12" customWidth="1"/>
    <col min="4619" max="4619" width="10.5" style="12" customWidth="1"/>
    <col min="4620" max="4620" width="10.875" style="12" customWidth="1"/>
    <col min="4621" max="4621" width="12.125" style="12" bestFit="1" customWidth="1"/>
    <col min="4622" max="4622" width="11.375" style="12" bestFit="1" customWidth="1"/>
    <col min="4623" max="4623" width="12.125" style="12" bestFit="1" customWidth="1"/>
    <col min="4624" max="4624" width="11.375" style="12" bestFit="1" customWidth="1"/>
    <col min="4625" max="4864" width="9" style="12"/>
    <col min="4865" max="4865" width="11.25" style="12" customWidth="1"/>
    <col min="4866" max="4866" width="5.375" style="12" bestFit="1" customWidth="1"/>
    <col min="4867" max="4867" width="4.375" style="12" customWidth="1"/>
    <col min="4868" max="4868" width="5.875" style="12" customWidth="1"/>
    <col min="4869" max="4869" width="7.75" style="12" customWidth="1"/>
    <col min="4870" max="4870" width="7.875" style="12" customWidth="1"/>
    <col min="4871" max="4871" width="7.75" style="12" customWidth="1"/>
    <col min="4872" max="4872" width="12.125" style="12" bestFit="1" customWidth="1"/>
    <col min="4873" max="4873" width="12" style="12" customWidth="1"/>
    <col min="4874" max="4874" width="12.625" style="12" customWidth="1"/>
    <col min="4875" max="4875" width="10.5" style="12" customWidth="1"/>
    <col min="4876" max="4876" width="10.875" style="12" customWidth="1"/>
    <col min="4877" max="4877" width="12.125" style="12" bestFit="1" customWidth="1"/>
    <col min="4878" max="4878" width="11.375" style="12" bestFit="1" customWidth="1"/>
    <col min="4879" max="4879" width="12.125" style="12" bestFit="1" customWidth="1"/>
    <col min="4880" max="4880" width="11.375" style="12" bestFit="1" customWidth="1"/>
    <col min="4881" max="5120" width="9" style="12"/>
    <col min="5121" max="5121" width="11.25" style="12" customWidth="1"/>
    <col min="5122" max="5122" width="5.375" style="12" bestFit="1" customWidth="1"/>
    <col min="5123" max="5123" width="4.375" style="12" customWidth="1"/>
    <col min="5124" max="5124" width="5.875" style="12" customWidth="1"/>
    <col min="5125" max="5125" width="7.75" style="12" customWidth="1"/>
    <col min="5126" max="5126" width="7.875" style="12" customWidth="1"/>
    <col min="5127" max="5127" width="7.75" style="12" customWidth="1"/>
    <col min="5128" max="5128" width="12.125" style="12" bestFit="1" customWidth="1"/>
    <col min="5129" max="5129" width="12" style="12" customWidth="1"/>
    <col min="5130" max="5130" width="12.625" style="12" customWidth="1"/>
    <col min="5131" max="5131" width="10.5" style="12" customWidth="1"/>
    <col min="5132" max="5132" width="10.875" style="12" customWidth="1"/>
    <col min="5133" max="5133" width="12.125" style="12" bestFit="1" customWidth="1"/>
    <col min="5134" max="5134" width="11.375" style="12" bestFit="1" customWidth="1"/>
    <col min="5135" max="5135" width="12.125" style="12" bestFit="1" customWidth="1"/>
    <col min="5136" max="5136" width="11.375" style="12" bestFit="1" customWidth="1"/>
    <col min="5137" max="5376" width="9" style="12"/>
    <col min="5377" max="5377" width="11.25" style="12" customWidth="1"/>
    <col min="5378" max="5378" width="5.375" style="12" bestFit="1" customWidth="1"/>
    <col min="5379" max="5379" width="4.375" style="12" customWidth="1"/>
    <col min="5380" max="5380" width="5.875" style="12" customWidth="1"/>
    <col min="5381" max="5381" width="7.75" style="12" customWidth="1"/>
    <col min="5382" max="5382" width="7.875" style="12" customWidth="1"/>
    <col min="5383" max="5383" width="7.75" style="12" customWidth="1"/>
    <col min="5384" max="5384" width="12.125" style="12" bestFit="1" customWidth="1"/>
    <col min="5385" max="5385" width="12" style="12" customWidth="1"/>
    <col min="5386" max="5386" width="12.625" style="12" customWidth="1"/>
    <col min="5387" max="5387" width="10.5" style="12" customWidth="1"/>
    <col min="5388" max="5388" width="10.875" style="12" customWidth="1"/>
    <col min="5389" max="5389" width="12.125" style="12" bestFit="1" customWidth="1"/>
    <col min="5390" max="5390" width="11.375" style="12" bestFit="1" customWidth="1"/>
    <col min="5391" max="5391" width="12.125" style="12" bestFit="1" customWidth="1"/>
    <col min="5392" max="5392" width="11.375" style="12" bestFit="1" customWidth="1"/>
    <col min="5393" max="5632" width="9" style="12"/>
    <col min="5633" max="5633" width="11.25" style="12" customWidth="1"/>
    <col min="5634" max="5634" width="5.375" style="12" bestFit="1" customWidth="1"/>
    <col min="5635" max="5635" width="4.375" style="12" customWidth="1"/>
    <col min="5636" max="5636" width="5.875" style="12" customWidth="1"/>
    <col min="5637" max="5637" width="7.75" style="12" customWidth="1"/>
    <col min="5638" max="5638" width="7.875" style="12" customWidth="1"/>
    <col min="5639" max="5639" width="7.75" style="12" customWidth="1"/>
    <col min="5640" max="5640" width="12.125" style="12" bestFit="1" customWidth="1"/>
    <col min="5641" max="5641" width="12" style="12" customWidth="1"/>
    <col min="5642" max="5642" width="12.625" style="12" customWidth="1"/>
    <col min="5643" max="5643" width="10.5" style="12" customWidth="1"/>
    <col min="5644" max="5644" width="10.875" style="12" customWidth="1"/>
    <col min="5645" max="5645" width="12.125" style="12" bestFit="1" customWidth="1"/>
    <col min="5646" max="5646" width="11.375" style="12" bestFit="1" customWidth="1"/>
    <col min="5647" max="5647" width="12.125" style="12" bestFit="1" customWidth="1"/>
    <col min="5648" max="5648" width="11.375" style="12" bestFit="1" customWidth="1"/>
    <col min="5649" max="5888" width="9" style="12"/>
    <col min="5889" max="5889" width="11.25" style="12" customWidth="1"/>
    <col min="5890" max="5890" width="5.375" style="12" bestFit="1" customWidth="1"/>
    <col min="5891" max="5891" width="4.375" style="12" customWidth="1"/>
    <col min="5892" max="5892" width="5.875" style="12" customWidth="1"/>
    <col min="5893" max="5893" width="7.75" style="12" customWidth="1"/>
    <col min="5894" max="5894" width="7.875" style="12" customWidth="1"/>
    <col min="5895" max="5895" width="7.75" style="12" customWidth="1"/>
    <col min="5896" max="5896" width="12.125" style="12" bestFit="1" customWidth="1"/>
    <col min="5897" max="5897" width="12" style="12" customWidth="1"/>
    <col min="5898" max="5898" width="12.625" style="12" customWidth="1"/>
    <col min="5899" max="5899" width="10.5" style="12" customWidth="1"/>
    <col min="5900" max="5900" width="10.875" style="12" customWidth="1"/>
    <col min="5901" max="5901" width="12.125" style="12" bestFit="1" customWidth="1"/>
    <col min="5902" max="5902" width="11.375" style="12" bestFit="1" customWidth="1"/>
    <col min="5903" max="5903" width="12.125" style="12" bestFit="1" customWidth="1"/>
    <col min="5904" max="5904" width="11.375" style="12" bestFit="1" customWidth="1"/>
    <col min="5905" max="6144" width="9" style="12"/>
    <col min="6145" max="6145" width="11.25" style="12" customWidth="1"/>
    <col min="6146" max="6146" width="5.375" style="12" bestFit="1" customWidth="1"/>
    <col min="6147" max="6147" width="4.375" style="12" customWidth="1"/>
    <col min="6148" max="6148" width="5.875" style="12" customWidth="1"/>
    <col min="6149" max="6149" width="7.75" style="12" customWidth="1"/>
    <col min="6150" max="6150" width="7.875" style="12" customWidth="1"/>
    <col min="6151" max="6151" width="7.75" style="12" customWidth="1"/>
    <col min="6152" max="6152" width="12.125" style="12" bestFit="1" customWidth="1"/>
    <col min="6153" max="6153" width="12" style="12" customWidth="1"/>
    <col min="6154" max="6154" width="12.625" style="12" customWidth="1"/>
    <col min="6155" max="6155" width="10.5" style="12" customWidth="1"/>
    <col min="6156" max="6156" width="10.875" style="12" customWidth="1"/>
    <col min="6157" max="6157" width="12.125" style="12" bestFit="1" customWidth="1"/>
    <col min="6158" max="6158" width="11.375" style="12" bestFit="1" customWidth="1"/>
    <col min="6159" max="6159" width="12.125" style="12" bestFit="1" customWidth="1"/>
    <col min="6160" max="6160" width="11.375" style="12" bestFit="1" customWidth="1"/>
    <col min="6161" max="6400" width="9" style="12"/>
    <col min="6401" max="6401" width="11.25" style="12" customWidth="1"/>
    <col min="6402" max="6402" width="5.375" style="12" bestFit="1" customWidth="1"/>
    <col min="6403" max="6403" width="4.375" style="12" customWidth="1"/>
    <col min="6404" max="6404" width="5.875" style="12" customWidth="1"/>
    <col min="6405" max="6405" width="7.75" style="12" customWidth="1"/>
    <col min="6406" max="6406" width="7.875" style="12" customWidth="1"/>
    <col min="6407" max="6407" width="7.75" style="12" customWidth="1"/>
    <col min="6408" max="6408" width="12.125" style="12" bestFit="1" customWidth="1"/>
    <col min="6409" max="6409" width="12" style="12" customWidth="1"/>
    <col min="6410" max="6410" width="12.625" style="12" customWidth="1"/>
    <col min="6411" max="6411" width="10.5" style="12" customWidth="1"/>
    <col min="6412" max="6412" width="10.875" style="12" customWidth="1"/>
    <col min="6413" max="6413" width="12.125" style="12" bestFit="1" customWidth="1"/>
    <col min="6414" max="6414" width="11.375" style="12" bestFit="1" customWidth="1"/>
    <col min="6415" max="6415" width="12.125" style="12" bestFit="1" customWidth="1"/>
    <col min="6416" max="6416" width="11.375" style="12" bestFit="1" customWidth="1"/>
    <col min="6417" max="6656" width="9" style="12"/>
    <col min="6657" max="6657" width="11.25" style="12" customWidth="1"/>
    <col min="6658" max="6658" width="5.375" style="12" bestFit="1" customWidth="1"/>
    <col min="6659" max="6659" width="4.375" style="12" customWidth="1"/>
    <col min="6660" max="6660" width="5.875" style="12" customWidth="1"/>
    <col min="6661" max="6661" width="7.75" style="12" customWidth="1"/>
    <col min="6662" max="6662" width="7.875" style="12" customWidth="1"/>
    <col min="6663" max="6663" width="7.75" style="12" customWidth="1"/>
    <col min="6664" max="6664" width="12.125" style="12" bestFit="1" customWidth="1"/>
    <col min="6665" max="6665" width="12" style="12" customWidth="1"/>
    <col min="6666" max="6666" width="12.625" style="12" customWidth="1"/>
    <col min="6667" max="6667" width="10.5" style="12" customWidth="1"/>
    <col min="6668" max="6668" width="10.875" style="12" customWidth="1"/>
    <col min="6669" max="6669" width="12.125" style="12" bestFit="1" customWidth="1"/>
    <col min="6670" max="6670" width="11.375" style="12" bestFit="1" customWidth="1"/>
    <col min="6671" max="6671" width="12.125" style="12" bestFit="1" customWidth="1"/>
    <col min="6672" max="6672" width="11.375" style="12" bestFit="1" customWidth="1"/>
    <col min="6673" max="6912" width="9" style="12"/>
    <col min="6913" max="6913" width="11.25" style="12" customWidth="1"/>
    <col min="6914" max="6914" width="5.375" style="12" bestFit="1" customWidth="1"/>
    <col min="6915" max="6915" width="4.375" style="12" customWidth="1"/>
    <col min="6916" max="6916" width="5.875" style="12" customWidth="1"/>
    <col min="6917" max="6917" width="7.75" style="12" customWidth="1"/>
    <col min="6918" max="6918" width="7.875" style="12" customWidth="1"/>
    <col min="6919" max="6919" width="7.75" style="12" customWidth="1"/>
    <col min="6920" max="6920" width="12.125" style="12" bestFit="1" customWidth="1"/>
    <col min="6921" max="6921" width="12" style="12" customWidth="1"/>
    <col min="6922" max="6922" width="12.625" style="12" customWidth="1"/>
    <col min="6923" max="6923" width="10.5" style="12" customWidth="1"/>
    <col min="6924" max="6924" width="10.875" style="12" customWidth="1"/>
    <col min="6925" max="6925" width="12.125" style="12" bestFit="1" customWidth="1"/>
    <col min="6926" max="6926" width="11.375" style="12" bestFit="1" customWidth="1"/>
    <col min="6927" max="6927" width="12.125" style="12" bestFit="1" customWidth="1"/>
    <col min="6928" max="6928" width="11.375" style="12" bestFit="1" customWidth="1"/>
    <col min="6929" max="7168" width="9" style="12"/>
    <col min="7169" max="7169" width="11.25" style="12" customWidth="1"/>
    <col min="7170" max="7170" width="5.375" style="12" bestFit="1" customWidth="1"/>
    <col min="7171" max="7171" width="4.375" style="12" customWidth="1"/>
    <col min="7172" max="7172" width="5.875" style="12" customWidth="1"/>
    <col min="7173" max="7173" width="7.75" style="12" customWidth="1"/>
    <col min="7174" max="7174" width="7.875" style="12" customWidth="1"/>
    <col min="7175" max="7175" width="7.75" style="12" customWidth="1"/>
    <col min="7176" max="7176" width="12.125" style="12" bestFit="1" customWidth="1"/>
    <col min="7177" max="7177" width="12" style="12" customWidth="1"/>
    <col min="7178" max="7178" width="12.625" style="12" customWidth="1"/>
    <col min="7179" max="7179" width="10.5" style="12" customWidth="1"/>
    <col min="7180" max="7180" width="10.875" style="12" customWidth="1"/>
    <col min="7181" max="7181" width="12.125" style="12" bestFit="1" customWidth="1"/>
    <col min="7182" max="7182" width="11.375" style="12" bestFit="1" customWidth="1"/>
    <col min="7183" max="7183" width="12.125" style="12" bestFit="1" customWidth="1"/>
    <col min="7184" max="7184" width="11.375" style="12" bestFit="1" customWidth="1"/>
    <col min="7185" max="7424" width="9" style="12"/>
    <col min="7425" max="7425" width="11.25" style="12" customWidth="1"/>
    <col min="7426" max="7426" width="5.375" style="12" bestFit="1" customWidth="1"/>
    <col min="7427" max="7427" width="4.375" style="12" customWidth="1"/>
    <col min="7428" max="7428" width="5.875" style="12" customWidth="1"/>
    <col min="7429" max="7429" width="7.75" style="12" customWidth="1"/>
    <col min="7430" max="7430" width="7.875" style="12" customWidth="1"/>
    <col min="7431" max="7431" width="7.75" style="12" customWidth="1"/>
    <col min="7432" max="7432" width="12.125" style="12" bestFit="1" customWidth="1"/>
    <col min="7433" max="7433" width="12" style="12" customWidth="1"/>
    <col min="7434" max="7434" width="12.625" style="12" customWidth="1"/>
    <col min="7435" max="7435" width="10.5" style="12" customWidth="1"/>
    <col min="7436" max="7436" width="10.875" style="12" customWidth="1"/>
    <col min="7437" max="7437" width="12.125" style="12" bestFit="1" customWidth="1"/>
    <col min="7438" max="7438" width="11.375" style="12" bestFit="1" customWidth="1"/>
    <col min="7439" max="7439" width="12.125" style="12" bestFit="1" customWidth="1"/>
    <col min="7440" max="7440" width="11.375" style="12" bestFit="1" customWidth="1"/>
    <col min="7441" max="7680" width="9" style="12"/>
    <col min="7681" max="7681" width="11.25" style="12" customWidth="1"/>
    <col min="7682" max="7682" width="5.375" style="12" bestFit="1" customWidth="1"/>
    <col min="7683" max="7683" width="4.375" style="12" customWidth="1"/>
    <col min="7684" max="7684" width="5.875" style="12" customWidth="1"/>
    <col min="7685" max="7685" width="7.75" style="12" customWidth="1"/>
    <col min="7686" max="7686" width="7.875" style="12" customWidth="1"/>
    <col min="7687" max="7687" width="7.75" style="12" customWidth="1"/>
    <col min="7688" max="7688" width="12.125" style="12" bestFit="1" customWidth="1"/>
    <col min="7689" max="7689" width="12" style="12" customWidth="1"/>
    <col min="7690" max="7690" width="12.625" style="12" customWidth="1"/>
    <col min="7691" max="7691" width="10.5" style="12" customWidth="1"/>
    <col min="7692" max="7692" width="10.875" style="12" customWidth="1"/>
    <col min="7693" max="7693" width="12.125" style="12" bestFit="1" customWidth="1"/>
    <col min="7694" max="7694" width="11.375" style="12" bestFit="1" customWidth="1"/>
    <col min="7695" max="7695" width="12.125" style="12" bestFit="1" customWidth="1"/>
    <col min="7696" max="7696" width="11.375" style="12" bestFit="1" customWidth="1"/>
    <col min="7697" max="7936" width="9" style="12"/>
    <col min="7937" max="7937" width="11.25" style="12" customWidth="1"/>
    <col min="7938" max="7938" width="5.375" style="12" bestFit="1" customWidth="1"/>
    <col min="7939" max="7939" width="4.375" style="12" customWidth="1"/>
    <col min="7940" max="7940" width="5.875" style="12" customWidth="1"/>
    <col min="7941" max="7941" width="7.75" style="12" customWidth="1"/>
    <col min="7942" max="7942" width="7.875" style="12" customWidth="1"/>
    <col min="7943" max="7943" width="7.75" style="12" customWidth="1"/>
    <col min="7944" max="7944" width="12.125" style="12" bestFit="1" customWidth="1"/>
    <col min="7945" max="7945" width="12" style="12" customWidth="1"/>
    <col min="7946" max="7946" width="12.625" style="12" customWidth="1"/>
    <col min="7947" max="7947" width="10.5" style="12" customWidth="1"/>
    <col min="7948" max="7948" width="10.875" style="12" customWidth="1"/>
    <col min="7949" max="7949" width="12.125" style="12" bestFit="1" customWidth="1"/>
    <col min="7950" max="7950" width="11.375" style="12" bestFit="1" customWidth="1"/>
    <col min="7951" max="7951" width="12.125" style="12" bestFit="1" customWidth="1"/>
    <col min="7952" max="7952" width="11.375" style="12" bestFit="1" customWidth="1"/>
    <col min="7953" max="8192" width="9" style="12"/>
    <col min="8193" max="8193" width="11.25" style="12" customWidth="1"/>
    <col min="8194" max="8194" width="5.375" style="12" bestFit="1" customWidth="1"/>
    <col min="8195" max="8195" width="4.375" style="12" customWidth="1"/>
    <col min="8196" max="8196" width="5.875" style="12" customWidth="1"/>
    <col min="8197" max="8197" width="7.75" style="12" customWidth="1"/>
    <col min="8198" max="8198" width="7.875" style="12" customWidth="1"/>
    <col min="8199" max="8199" width="7.75" style="12" customWidth="1"/>
    <col min="8200" max="8200" width="12.125" style="12" bestFit="1" customWidth="1"/>
    <col min="8201" max="8201" width="12" style="12" customWidth="1"/>
    <col min="8202" max="8202" width="12.625" style="12" customWidth="1"/>
    <col min="8203" max="8203" width="10.5" style="12" customWidth="1"/>
    <col min="8204" max="8204" width="10.875" style="12" customWidth="1"/>
    <col min="8205" max="8205" width="12.125" style="12" bestFit="1" customWidth="1"/>
    <col min="8206" max="8206" width="11.375" style="12" bestFit="1" customWidth="1"/>
    <col min="8207" max="8207" width="12.125" style="12" bestFit="1" customWidth="1"/>
    <col min="8208" max="8208" width="11.375" style="12" bestFit="1" customWidth="1"/>
    <col min="8209" max="8448" width="9" style="12"/>
    <col min="8449" max="8449" width="11.25" style="12" customWidth="1"/>
    <col min="8450" max="8450" width="5.375" style="12" bestFit="1" customWidth="1"/>
    <col min="8451" max="8451" width="4.375" style="12" customWidth="1"/>
    <col min="8452" max="8452" width="5.875" style="12" customWidth="1"/>
    <col min="8453" max="8453" width="7.75" style="12" customWidth="1"/>
    <col min="8454" max="8454" width="7.875" style="12" customWidth="1"/>
    <col min="8455" max="8455" width="7.75" style="12" customWidth="1"/>
    <col min="8456" max="8456" width="12.125" style="12" bestFit="1" customWidth="1"/>
    <col min="8457" max="8457" width="12" style="12" customWidth="1"/>
    <col min="8458" max="8458" width="12.625" style="12" customWidth="1"/>
    <col min="8459" max="8459" width="10.5" style="12" customWidth="1"/>
    <col min="8460" max="8460" width="10.875" style="12" customWidth="1"/>
    <col min="8461" max="8461" width="12.125" style="12" bestFit="1" customWidth="1"/>
    <col min="8462" max="8462" width="11.375" style="12" bestFit="1" customWidth="1"/>
    <col min="8463" max="8463" width="12.125" style="12" bestFit="1" customWidth="1"/>
    <col min="8464" max="8464" width="11.375" style="12" bestFit="1" customWidth="1"/>
    <col min="8465" max="8704" width="9" style="12"/>
    <col min="8705" max="8705" width="11.25" style="12" customWidth="1"/>
    <col min="8706" max="8706" width="5.375" style="12" bestFit="1" customWidth="1"/>
    <col min="8707" max="8707" width="4.375" style="12" customWidth="1"/>
    <col min="8708" max="8708" width="5.875" style="12" customWidth="1"/>
    <col min="8709" max="8709" width="7.75" style="12" customWidth="1"/>
    <col min="8710" max="8710" width="7.875" style="12" customWidth="1"/>
    <col min="8711" max="8711" width="7.75" style="12" customWidth="1"/>
    <col min="8712" max="8712" width="12.125" style="12" bestFit="1" customWidth="1"/>
    <col min="8713" max="8713" width="12" style="12" customWidth="1"/>
    <col min="8714" max="8714" width="12.625" style="12" customWidth="1"/>
    <col min="8715" max="8715" width="10.5" style="12" customWidth="1"/>
    <col min="8716" max="8716" width="10.875" style="12" customWidth="1"/>
    <col min="8717" max="8717" width="12.125" style="12" bestFit="1" customWidth="1"/>
    <col min="8718" max="8718" width="11.375" style="12" bestFit="1" customWidth="1"/>
    <col min="8719" max="8719" width="12.125" style="12" bestFit="1" customWidth="1"/>
    <col min="8720" max="8720" width="11.375" style="12" bestFit="1" customWidth="1"/>
    <col min="8721" max="8960" width="9" style="12"/>
    <col min="8961" max="8961" width="11.25" style="12" customWidth="1"/>
    <col min="8962" max="8962" width="5.375" style="12" bestFit="1" customWidth="1"/>
    <col min="8963" max="8963" width="4.375" style="12" customWidth="1"/>
    <col min="8964" max="8964" width="5.875" style="12" customWidth="1"/>
    <col min="8965" max="8965" width="7.75" style="12" customWidth="1"/>
    <col min="8966" max="8966" width="7.875" style="12" customWidth="1"/>
    <col min="8967" max="8967" width="7.75" style="12" customWidth="1"/>
    <col min="8968" max="8968" width="12.125" style="12" bestFit="1" customWidth="1"/>
    <col min="8969" max="8969" width="12" style="12" customWidth="1"/>
    <col min="8970" max="8970" width="12.625" style="12" customWidth="1"/>
    <col min="8971" max="8971" width="10.5" style="12" customWidth="1"/>
    <col min="8972" max="8972" width="10.875" style="12" customWidth="1"/>
    <col min="8973" max="8973" width="12.125" style="12" bestFit="1" customWidth="1"/>
    <col min="8974" max="8974" width="11.375" style="12" bestFit="1" customWidth="1"/>
    <col min="8975" max="8975" width="12.125" style="12" bestFit="1" customWidth="1"/>
    <col min="8976" max="8976" width="11.375" style="12" bestFit="1" customWidth="1"/>
    <col min="8977" max="9216" width="9" style="12"/>
    <col min="9217" max="9217" width="11.25" style="12" customWidth="1"/>
    <col min="9218" max="9218" width="5.375" style="12" bestFit="1" customWidth="1"/>
    <col min="9219" max="9219" width="4.375" style="12" customWidth="1"/>
    <col min="9220" max="9220" width="5.875" style="12" customWidth="1"/>
    <col min="9221" max="9221" width="7.75" style="12" customWidth="1"/>
    <col min="9222" max="9222" width="7.875" style="12" customWidth="1"/>
    <col min="9223" max="9223" width="7.75" style="12" customWidth="1"/>
    <col min="9224" max="9224" width="12.125" style="12" bestFit="1" customWidth="1"/>
    <col min="9225" max="9225" width="12" style="12" customWidth="1"/>
    <col min="9226" max="9226" width="12.625" style="12" customWidth="1"/>
    <col min="9227" max="9227" width="10.5" style="12" customWidth="1"/>
    <col min="9228" max="9228" width="10.875" style="12" customWidth="1"/>
    <col min="9229" max="9229" width="12.125" style="12" bestFit="1" customWidth="1"/>
    <col min="9230" max="9230" width="11.375" style="12" bestFit="1" customWidth="1"/>
    <col min="9231" max="9231" width="12.125" style="12" bestFit="1" customWidth="1"/>
    <col min="9232" max="9232" width="11.375" style="12" bestFit="1" customWidth="1"/>
    <col min="9233" max="9472" width="9" style="12"/>
    <col min="9473" max="9473" width="11.25" style="12" customWidth="1"/>
    <col min="9474" max="9474" width="5.375" style="12" bestFit="1" customWidth="1"/>
    <col min="9475" max="9475" width="4.375" style="12" customWidth="1"/>
    <col min="9476" max="9476" width="5.875" style="12" customWidth="1"/>
    <col min="9477" max="9477" width="7.75" style="12" customWidth="1"/>
    <col min="9478" max="9478" width="7.875" style="12" customWidth="1"/>
    <col min="9479" max="9479" width="7.75" style="12" customWidth="1"/>
    <col min="9480" max="9480" width="12.125" style="12" bestFit="1" customWidth="1"/>
    <col min="9481" max="9481" width="12" style="12" customWidth="1"/>
    <col min="9482" max="9482" width="12.625" style="12" customWidth="1"/>
    <col min="9483" max="9483" width="10.5" style="12" customWidth="1"/>
    <col min="9484" max="9484" width="10.875" style="12" customWidth="1"/>
    <col min="9485" max="9485" width="12.125" style="12" bestFit="1" customWidth="1"/>
    <col min="9486" max="9486" width="11.375" style="12" bestFit="1" customWidth="1"/>
    <col min="9487" max="9487" width="12.125" style="12" bestFit="1" customWidth="1"/>
    <col min="9488" max="9488" width="11.375" style="12" bestFit="1" customWidth="1"/>
    <col min="9489" max="9728" width="9" style="12"/>
    <col min="9729" max="9729" width="11.25" style="12" customWidth="1"/>
    <col min="9730" max="9730" width="5.375" style="12" bestFit="1" customWidth="1"/>
    <col min="9731" max="9731" width="4.375" style="12" customWidth="1"/>
    <col min="9732" max="9732" width="5.875" style="12" customWidth="1"/>
    <col min="9733" max="9733" width="7.75" style="12" customWidth="1"/>
    <col min="9734" max="9734" width="7.875" style="12" customWidth="1"/>
    <col min="9735" max="9735" width="7.75" style="12" customWidth="1"/>
    <col min="9736" max="9736" width="12.125" style="12" bestFit="1" customWidth="1"/>
    <col min="9737" max="9737" width="12" style="12" customWidth="1"/>
    <col min="9738" max="9738" width="12.625" style="12" customWidth="1"/>
    <col min="9739" max="9739" width="10.5" style="12" customWidth="1"/>
    <col min="9740" max="9740" width="10.875" style="12" customWidth="1"/>
    <col min="9741" max="9741" width="12.125" style="12" bestFit="1" customWidth="1"/>
    <col min="9742" max="9742" width="11.375" style="12" bestFit="1" customWidth="1"/>
    <col min="9743" max="9743" width="12.125" style="12" bestFit="1" customWidth="1"/>
    <col min="9744" max="9744" width="11.375" style="12" bestFit="1" customWidth="1"/>
    <col min="9745" max="9984" width="9" style="12"/>
    <col min="9985" max="9985" width="11.25" style="12" customWidth="1"/>
    <col min="9986" max="9986" width="5.375" style="12" bestFit="1" customWidth="1"/>
    <col min="9987" max="9987" width="4.375" style="12" customWidth="1"/>
    <col min="9988" max="9988" width="5.875" style="12" customWidth="1"/>
    <col min="9989" max="9989" width="7.75" style="12" customWidth="1"/>
    <col min="9990" max="9990" width="7.875" style="12" customWidth="1"/>
    <col min="9991" max="9991" width="7.75" style="12" customWidth="1"/>
    <col min="9992" max="9992" width="12.125" style="12" bestFit="1" customWidth="1"/>
    <col min="9993" max="9993" width="12" style="12" customWidth="1"/>
    <col min="9994" max="9994" width="12.625" style="12" customWidth="1"/>
    <col min="9995" max="9995" width="10.5" style="12" customWidth="1"/>
    <col min="9996" max="9996" width="10.875" style="12" customWidth="1"/>
    <col min="9997" max="9997" width="12.125" style="12" bestFit="1" customWidth="1"/>
    <col min="9998" max="9998" width="11.375" style="12" bestFit="1" customWidth="1"/>
    <col min="9999" max="9999" width="12.125" style="12" bestFit="1" customWidth="1"/>
    <col min="10000" max="10000" width="11.375" style="12" bestFit="1" customWidth="1"/>
    <col min="10001" max="10240" width="9" style="12"/>
    <col min="10241" max="10241" width="11.25" style="12" customWidth="1"/>
    <col min="10242" max="10242" width="5.375" style="12" bestFit="1" customWidth="1"/>
    <col min="10243" max="10243" width="4.375" style="12" customWidth="1"/>
    <col min="10244" max="10244" width="5.875" style="12" customWidth="1"/>
    <col min="10245" max="10245" width="7.75" style="12" customWidth="1"/>
    <col min="10246" max="10246" width="7.875" style="12" customWidth="1"/>
    <col min="10247" max="10247" width="7.75" style="12" customWidth="1"/>
    <col min="10248" max="10248" width="12.125" style="12" bestFit="1" customWidth="1"/>
    <col min="10249" max="10249" width="12" style="12" customWidth="1"/>
    <col min="10250" max="10250" width="12.625" style="12" customWidth="1"/>
    <col min="10251" max="10251" width="10.5" style="12" customWidth="1"/>
    <col min="10252" max="10252" width="10.875" style="12" customWidth="1"/>
    <col min="10253" max="10253" width="12.125" style="12" bestFit="1" customWidth="1"/>
    <col min="10254" max="10254" width="11.375" style="12" bestFit="1" customWidth="1"/>
    <col min="10255" max="10255" width="12.125" style="12" bestFit="1" customWidth="1"/>
    <col min="10256" max="10256" width="11.375" style="12" bestFit="1" customWidth="1"/>
    <col min="10257" max="10496" width="9" style="12"/>
    <col min="10497" max="10497" width="11.25" style="12" customWidth="1"/>
    <col min="10498" max="10498" width="5.375" style="12" bestFit="1" customWidth="1"/>
    <col min="10499" max="10499" width="4.375" style="12" customWidth="1"/>
    <col min="10500" max="10500" width="5.875" style="12" customWidth="1"/>
    <col min="10501" max="10501" width="7.75" style="12" customWidth="1"/>
    <col min="10502" max="10502" width="7.875" style="12" customWidth="1"/>
    <col min="10503" max="10503" width="7.75" style="12" customWidth="1"/>
    <col min="10504" max="10504" width="12.125" style="12" bestFit="1" customWidth="1"/>
    <col min="10505" max="10505" width="12" style="12" customWidth="1"/>
    <col min="10506" max="10506" width="12.625" style="12" customWidth="1"/>
    <col min="10507" max="10507" width="10.5" style="12" customWidth="1"/>
    <col min="10508" max="10508" width="10.875" style="12" customWidth="1"/>
    <col min="10509" max="10509" width="12.125" style="12" bestFit="1" customWidth="1"/>
    <col min="10510" max="10510" width="11.375" style="12" bestFit="1" customWidth="1"/>
    <col min="10511" max="10511" width="12.125" style="12" bestFit="1" customWidth="1"/>
    <col min="10512" max="10512" width="11.375" style="12" bestFit="1" customWidth="1"/>
    <col min="10513" max="10752" width="9" style="12"/>
    <col min="10753" max="10753" width="11.25" style="12" customWidth="1"/>
    <col min="10754" max="10754" width="5.375" style="12" bestFit="1" customWidth="1"/>
    <col min="10755" max="10755" width="4.375" style="12" customWidth="1"/>
    <col min="10756" max="10756" width="5.875" style="12" customWidth="1"/>
    <col min="10757" max="10757" width="7.75" style="12" customWidth="1"/>
    <col min="10758" max="10758" width="7.875" style="12" customWidth="1"/>
    <col min="10759" max="10759" width="7.75" style="12" customWidth="1"/>
    <col min="10760" max="10760" width="12.125" style="12" bestFit="1" customWidth="1"/>
    <col min="10761" max="10761" width="12" style="12" customWidth="1"/>
    <col min="10762" max="10762" width="12.625" style="12" customWidth="1"/>
    <col min="10763" max="10763" width="10.5" style="12" customWidth="1"/>
    <col min="10764" max="10764" width="10.875" style="12" customWidth="1"/>
    <col min="10765" max="10765" width="12.125" style="12" bestFit="1" customWidth="1"/>
    <col min="10766" max="10766" width="11.375" style="12" bestFit="1" customWidth="1"/>
    <col min="10767" max="10767" width="12.125" style="12" bestFit="1" customWidth="1"/>
    <col min="10768" max="10768" width="11.375" style="12" bestFit="1" customWidth="1"/>
    <col min="10769" max="11008" width="9" style="12"/>
    <col min="11009" max="11009" width="11.25" style="12" customWidth="1"/>
    <col min="11010" max="11010" width="5.375" style="12" bestFit="1" customWidth="1"/>
    <col min="11011" max="11011" width="4.375" style="12" customWidth="1"/>
    <col min="11012" max="11012" width="5.875" style="12" customWidth="1"/>
    <col min="11013" max="11013" width="7.75" style="12" customWidth="1"/>
    <col min="11014" max="11014" width="7.875" style="12" customWidth="1"/>
    <col min="11015" max="11015" width="7.75" style="12" customWidth="1"/>
    <col min="11016" max="11016" width="12.125" style="12" bestFit="1" customWidth="1"/>
    <col min="11017" max="11017" width="12" style="12" customWidth="1"/>
    <col min="11018" max="11018" width="12.625" style="12" customWidth="1"/>
    <col min="11019" max="11019" width="10.5" style="12" customWidth="1"/>
    <col min="11020" max="11020" width="10.875" style="12" customWidth="1"/>
    <col min="11021" max="11021" width="12.125" style="12" bestFit="1" customWidth="1"/>
    <col min="11022" max="11022" width="11.375" style="12" bestFit="1" customWidth="1"/>
    <col min="11023" max="11023" width="12.125" style="12" bestFit="1" customWidth="1"/>
    <col min="11024" max="11024" width="11.375" style="12" bestFit="1" customWidth="1"/>
    <col min="11025" max="11264" width="9" style="12"/>
    <col min="11265" max="11265" width="11.25" style="12" customWidth="1"/>
    <col min="11266" max="11266" width="5.375" style="12" bestFit="1" customWidth="1"/>
    <col min="11267" max="11267" width="4.375" style="12" customWidth="1"/>
    <col min="11268" max="11268" width="5.875" style="12" customWidth="1"/>
    <col min="11269" max="11269" width="7.75" style="12" customWidth="1"/>
    <col min="11270" max="11270" width="7.875" style="12" customWidth="1"/>
    <col min="11271" max="11271" width="7.75" style="12" customWidth="1"/>
    <col min="11272" max="11272" width="12.125" style="12" bestFit="1" customWidth="1"/>
    <col min="11273" max="11273" width="12" style="12" customWidth="1"/>
    <col min="11274" max="11274" width="12.625" style="12" customWidth="1"/>
    <col min="11275" max="11275" width="10.5" style="12" customWidth="1"/>
    <col min="11276" max="11276" width="10.875" style="12" customWidth="1"/>
    <col min="11277" max="11277" width="12.125" style="12" bestFit="1" customWidth="1"/>
    <col min="11278" max="11278" width="11.375" style="12" bestFit="1" customWidth="1"/>
    <col min="11279" max="11279" width="12.125" style="12" bestFit="1" customWidth="1"/>
    <col min="11280" max="11280" width="11.375" style="12" bestFit="1" customWidth="1"/>
    <col min="11281" max="11520" width="9" style="12"/>
    <col min="11521" max="11521" width="11.25" style="12" customWidth="1"/>
    <col min="11522" max="11522" width="5.375" style="12" bestFit="1" customWidth="1"/>
    <col min="11523" max="11523" width="4.375" style="12" customWidth="1"/>
    <col min="11524" max="11524" width="5.875" style="12" customWidth="1"/>
    <col min="11525" max="11525" width="7.75" style="12" customWidth="1"/>
    <col min="11526" max="11526" width="7.875" style="12" customWidth="1"/>
    <col min="11527" max="11527" width="7.75" style="12" customWidth="1"/>
    <col min="11528" max="11528" width="12.125" style="12" bestFit="1" customWidth="1"/>
    <col min="11529" max="11529" width="12" style="12" customWidth="1"/>
    <col min="11530" max="11530" width="12.625" style="12" customWidth="1"/>
    <col min="11531" max="11531" width="10.5" style="12" customWidth="1"/>
    <col min="11532" max="11532" width="10.875" style="12" customWidth="1"/>
    <col min="11533" max="11533" width="12.125" style="12" bestFit="1" customWidth="1"/>
    <col min="11534" max="11534" width="11.375" style="12" bestFit="1" customWidth="1"/>
    <col min="11535" max="11535" width="12.125" style="12" bestFit="1" customWidth="1"/>
    <col min="11536" max="11536" width="11.375" style="12" bestFit="1" customWidth="1"/>
    <col min="11537" max="11776" width="9" style="12"/>
    <col min="11777" max="11777" width="11.25" style="12" customWidth="1"/>
    <col min="11778" max="11778" width="5.375" style="12" bestFit="1" customWidth="1"/>
    <col min="11779" max="11779" width="4.375" style="12" customWidth="1"/>
    <col min="11780" max="11780" width="5.875" style="12" customWidth="1"/>
    <col min="11781" max="11781" width="7.75" style="12" customWidth="1"/>
    <col min="11782" max="11782" width="7.875" style="12" customWidth="1"/>
    <col min="11783" max="11783" width="7.75" style="12" customWidth="1"/>
    <col min="11784" max="11784" width="12.125" style="12" bestFit="1" customWidth="1"/>
    <col min="11785" max="11785" width="12" style="12" customWidth="1"/>
    <col min="11786" max="11786" width="12.625" style="12" customWidth="1"/>
    <col min="11787" max="11787" width="10.5" style="12" customWidth="1"/>
    <col min="11788" max="11788" width="10.875" style="12" customWidth="1"/>
    <col min="11789" max="11789" width="12.125" style="12" bestFit="1" customWidth="1"/>
    <col min="11790" max="11790" width="11.375" style="12" bestFit="1" customWidth="1"/>
    <col min="11791" max="11791" width="12.125" style="12" bestFit="1" customWidth="1"/>
    <col min="11792" max="11792" width="11.375" style="12" bestFit="1" customWidth="1"/>
    <col min="11793" max="12032" width="9" style="12"/>
    <col min="12033" max="12033" width="11.25" style="12" customWidth="1"/>
    <col min="12034" max="12034" width="5.375" style="12" bestFit="1" customWidth="1"/>
    <col min="12035" max="12035" width="4.375" style="12" customWidth="1"/>
    <col min="12036" max="12036" width="5.875" style="12" customWidth="1"/>
    <col min="12037" max="12037" width="7.75" style="12" customWidth="1"/>
    <col min="12038" max="12038" width="7.875" style="12" customWidth="1"/>
    <col min="12039" max="12039" width="7.75" style="12" customWidth="1"/>
    <col min="12040" max="12040" width="12.125" style="12" bestFit="1" customWidth="1"/>
    <col min="12041" max="12041" width="12" style="12" customWidth="1"/>
    <col min="12042" max="12042" width="12.625" style="12" customWidth="1"/>
    <col min="12043" max="12043" width="10.5" style="12" customWidth="1"/>
    <col min="12044" max="12044" width="10.875" style="12" customWidth="1"/>
    <col min="12045" max="12045" width="12.125" style="12" bestFit="1" customWidth="1"/>
    <col min="12046" max="12046" width="11.375" style="12" bestFit="1" customWidth="1"/>
    <col min="12047" max="12047" width="12.125" style="12" bestFit="1" customWidth="1"/>
    <col min="12048" max="12048" width="11.375" style="12" bestFit="1" customWidth="1"/>
    <col min="12049" max="12288" width="9" style="12"/>
    <col min="12289" max="12289" width="11.25" style="12" customWidth="1"/>
    <col min="12290" max="12290" width="5.375" style="12" bestFit="1" customWidth="1"/>
    <col min="12291" max="12291" width="4.375" style="12" customWidth="1"/>
    <col min="12292" max="12292" width="5.875" style="12" customWidth="1"/>
    <col min="12293" max="12293" width="7.75" style="12" customWidth="1"/>
    <col min="12294" max="12294" width="7.875" style="12" customWidth="1"/>
    <col min="12295" max="12295" width="7.75" style="12" customWidth="1"/>
    <col min="12296" max="12296" width="12.125" style="12" bestFit="1" customWidth="1"/>
    <col min="12297" max="12297" width="12" style="12" customWidth="1"/>
    <col min="12298" max="12298" width="12.625" style="12" customWidth="1"/>
    <col min="12299" max="12299" width="10.5" style="12" customWidth="1"/>
    <col min="12300" max="12300" width="10.875" style="12" customWidth="1"/>
    <col min="12301" max="12301" width="12.125" style="12" bestFit="1" customWidth="1"/>
    <col min="12302" max="12302" width="11.375" style="12" bestFit="1" customWidth="1"/>
    <col min="12303" max="12303" width="12.125" style="12" bestFit="1" customWidth="1"/>
    <col min="12304" max="12304" width="11.375" style="12" bestFit="1" customWidth="1"/>
    <col min="12305" max="12544" width="9" style="12"/>
    <col min="12545" max="12545" width="11.25" style="12" customWidth="1"/>
    <col min="12546" max="12546" width="5.375" style="12" bestFit="1" customWidth="1"/>
    <col min="12547" max="12547" width="4.375" style="12" customWidth="1"/>
    <col min="12548" max="12548" width="5.875" style="12" customWidth="1"/>
    <col min="12549" max="12549" width="7.75" style="12" customWidth="1"/>
    <col min="12550" max="12550" width="7.875" style="12" customWidth="1"/>
    <col min="12551" max="12551" width="7.75" style="12" customWidth="1"/>
    <col min="12552" max="12552" width="12.125" style="12" bestFit="1" customWidth="1"/>
    <col min="12553" max="12553" width="12" style="12" customWidth="1"/>
    <col min="12554" max="12554" width="12.625" style="12" customWidth="1"/>
    <col min="12555" max="12555" width="10.5" style="12" customWidth="1"/>
    <col min="12556" max="12556" width="10.875" style="12" customWidth="1"/>
    <col min="12557" max="12557" width="12.125" style="12" bestFit="1" customWidth="1"/>
    <col min="12558" max="12558" width="11.375" style="12" bestFit="1" customWidth="1"/>
    <col min="12559" max="12559" width="12.125" style="12" bestFit="1" customWidth="1"/>
    <col min="12560" max="12560" width="11.375" style="12" bestFit="1" customWidth="1"/>
    <col min="12561" max="12800" width="9" style="12"/>
    <col min="12801" max="12801" width="11.25" style="12" customWidth="1"/>
    <col min="12802" max="12802" width="5.375" style="12" bestFit="1" customWidth="1"/>
    <col min="12803" max="12803" width="4.375" style="12" customWidth="1"/>
    <col min="12804" max="12804" width="5.875" style="12" customWidth="1"/>
    <col min="12805" max="12805" width="7.75" style="12" customWidth="1"/>
    <col min="12806" max="12806" width="7.875" style="12" customWidth="1"/>
    <col min="12807" max="12807" width="7.75" style="12" customWidth="1"/>
    <col min="12808" max="12808" width="12.125" style="12" bestFit="1" customWidth="1"/>
    <col min="12809" max="12809" width="12" style="12" customWidth="1"/>
    <col min="12810" max="12810" width="12.625" style="12" customWidth="1"/>
    <col min="12811" max="12811" width="10.5" style="12" customWidth="1"/>
    <col min="12812" max="12812" width="10.875" style="12" customWidth="1"/>
    <col min="12813" max="12813" width="12.125" style="12" bestFit="1" customWidth="1"/>
    <col min="12814" max="12814" width="11.375" style="12" bestFit="1" customWidth="1"/>
    <col min="12815" max="12815" width="12.125" style="12" bestFit="1" customWidth="1"/>
    <col min="12816" max="12816" width="11.375" style="12" bestFit="1" customWidth="1"/>
    <col min="12817" max="13056" width="9" style="12"/>
    <col min="13057" max="13057" width="11.25" style="12" customWidth="1"/>
    <col min="13058" max="13058" width="5.375" style="12" bestFit="1" customWidth="1"/>
    <col min="13059" max="13059" width="4.375" style="12" customWidth="1"/>
    <col min="13060" max="13060" width="5.875" style="12" customWidth="1"/>
    <col min="13061" max="13061" width="7.75" style="12" customWidth="1"/>
    <col min="13062" max="13062" width="7.875" style="12" customWidth="1"/>
    <col min="13063" max="13063" width="7.75" style="12" customWidth="1"/>
    <col min="13064" max="13064" width="12.125" style="12" bestFit="1" customWidth="1"/>
    <col min="13065" max="13065" width="12" style="12" customWidth="1"/>
    <col min="13066" max="13066" width="12.625" style="12" customWidth="1"/>
    <col min="13067" max="13067" width="10.5" style="12" customWidth="1"/>
    <col min="13068" max="13068" width="10.875" style="12" customWidth="1"/>
    <col min="13069" max="13069" width="12.125" style="12" bestFit="1" customWidth="1"/>
    <col min="13070" max="13070" width="11.375" style="12" bestFit="1" customWidth="1"/>
    <col min="13071" max="13071" width="12.125" style="12" bestFit="1" customWidth="1"/>
    <col min="13072" max="13072" width="11.375" style="12" bestFit="1" customWidth="1"/>
    <col min="13073" max="13312" width="9" style="12"/>
    <col min="13313" max="13313" width="11.25" style="12" customWidth="1"/>
    <col min="13314" max="13314" width="5.375" style="12" bestFit="1" customWidth="1"/>
    <col min="13315" max="13315" width="4.375" style="12" customWidth="1"/>
    <col min="13316" max="13316" width="5.875" style="12" customWidth="1"/>
    <col min="13317" max="13317" width="7.75" style="12" customWidth="1"/>
    <col min="13318" max="13318" width="7.875" style="12" customWidth="1"/>
    <col min="13319" max="13319" width="7.75" style="12" customWidth="1"/>
    <col min="13320" max="13320" width="12.125" style="12" bestFit="1" customWidth="1"/>
    <col min="13321" max="13321" width="12" style="12" customWidth="1"/>
    <col min="13322" max="13322" width="12.625" style="12" customWidth="1"/>
    <col min="13323" max="13323" width="10.5" style="12" customWidth="1"/>
    <col min="13324" max="13324" width="10.875" style="12" customWidth="1"/>
    <col min="13325" max="13325" width="12.125" style="12" bestFit="1" customWidth="1"/>
    <col min="13326" max="13326" width="11.375" style="12" bestFit="1" customWidth="1"/>
    <col min="13327" max="13327" width="12.125" style="12" bestFit="1" customWidth="1"/>
    <col min="13328" max="13328" width="11.375" style="12" bestFit="1" customWidth="1"/>
    <col min="13329" max="13568" width="9" style="12"/>
    <col min="13569" max="13569" width="11.25" style="12" customWidth="1"/>
    <col min="13570" max="13570" width="5.375" style="12" bestFit="1" customWidth="1"/>
    <col min="13571" max="13571" width="4.375" style="12" customWidth="1"/>
    <col min="13572" max="13572" width="5.875" style="12" customWidth="1"/>
    <col min="13573" max="13573" width="7.75" style="12" customWidth="1"/>
    <col min="13574" max="13574" width="7.875" style="12" customWidth="1"/>
    <col min="13575" max="13575" width="7.75" style="12" customWidth="1"/>
    <col min="13576" max="13576" width="12.125" style="12" bestFit="1" customWidth="1"/>
    <col min="13577" max="13577" width="12" style="12" customWidth="1"/>
    <col min="13578" max="13578" width="12.625" style="12" customWidth="1"/>
    <col min="13579" max="13579" width="10.5" style="12" customWidth="1"/>
    <col min="13580" max="13580" width="10.875" style="12" customWidth="1"/>
    <col min="13581" max="13581" width="12.125" style="12" bestFit="1" customWidth="1"/>
    <col min="13582" max="13582" width="11.375" style="12" bestFit="1" customWidth="1"/>
    <col min="13583" max="13583" width="12.125" style="12" bestFit="1" customWidth="1"/>
    <col min="13584" max="13584" width="11.375" style="12" bestFit="1" customWidth="1"/>
    <col min="13585" max="13824" width="9" style="12"/>
    <col min="13825" max="13825" width="11.25" style="12" customWidth="1"/>
    <col min="13826" max="13826" width="5.375" style="12" bestFit="1" customWidth="1"/>
    <col min="13827" max="13827" width="4.375" style="12" customWidth="1"/>
    <col min="13828" max="13828" width="5.875" style="12" customWidth="1"/>
    <col min="13829" max="13829" width="7.75" style="12" customWidth="1"/>
    <col min="13830" max="13830" width="7.875" style="12" customWidth="1"/>
    <col min="13831" max="13831" width="7.75" style="12" customWidth="1"/>
    <col min="13832" max="13832" width="12.125" style="12" bestFit="1" customWidth="1"/>
    <col min="13833" max="13833" width="12" style="12" customWidth="1"/>
    <col min="13834" max="13834" width="12.625" style="12" customWidth="1"/>
    <col min="13835" max="13835" width="10.5" style="12" customWidth="1"/>
    <col min="13836" max="13836" width="10.875" style="12" customWidth="1"/>
    <col min="13837" max="13837" width="12.125" style="12" bestFit="1" customWidth="1"/>
    <col min="13838" max="13838" width="11.375" style="12" bestFit="1" customWidth="1"/>
    <col min="13839" max="13839" width="12.125" style="12" bestFit="1" customWidth="1"/>
    <col min="13840" max="13840" width="11.375" style="12" bestFit="1" customWidth="1"/>
    <col min="13841" max="14080" width="9" style="12"/>
    <col min="14081" max="14081" width="11.25" style="12" customWidth="1"/>
    <col min="14082" max="14082" width="5.375" style="12" bestFit="1" customWidth="1"/>
    <col min="14083" max="14083" width="4.375" style="12" customWidth="1"/>
    <col min="14084" max="14084" width="5.875" style="12" customWidth="1"/>
    <col min="14085" max="14085" width="7.75" style="12" customWidth="1"/>
    <col min="14086" max="14086" width="7.875" style="12" customWidth="1"/>
    <col min="14087" max="14087" width="7.75" style="12" customWidth="1"/>
    <col min="14088" max="14088" width="12.125" style="12" bestFit="1" customWidth="1"/>
    <col min="14089" max="14089" width="12" style="12" customWidth="1"/>
    <col min="14090" max="14090" width="12.625" style="12" customWidth="1"/>
    <col min="14091" max="14091" width="10.5" style="12" customWidth="1"/>
    <col min="14092" max="14092" width="10.875" style="12" customWidth="1"/>
    <col min="14093" max="14093" width="12.125" style="12" bestFit="1" customWidth="1"/>
    <col min="14094" max="14094" width="11.375" style="12" bestFit="1" customWidth="1"/>
    <col min="14095" max="14095" width="12.125" style="12" bestFit="1" customWidth="1"/>
    <col min="14096" max="14096" width="11.375" style="12" bestFit="1" customWidth="1"/>
    <col min="14097" max="14336" width="9" style="12"/>
    <col min="14337" max="14337" width="11.25" style="12" customWidth="1"/>
    <col min="14338" max="14338" width="5.375" style="12" bestFit="1" customWidth="1"/>
    <col min="14339" max="14339" width="4.375" style="12" customWidth="1"/>
    <col min="14340" max="14340" width="5.875" style="12" customWidth="1"/>
    <col min="14341" max="14341" width="7.75" style="12" customWidth="1"/>
    <col min="14342" max="14342" width="7.875" style="12" customWidth="1"/>
    <col min="14343" max="14343" width="7.75" style="12" customWidth="1"/>
    <col min="14344" max="14344" width="12.125" style="12" bestFit="1" customWidth="1"/>
    <col min="14345" max="14345" width="12" style="12" customWidth="1"/>
    <col min="14346" max="14346" width="12.625" style="12" customWidth="1"/>
    <col min="14347" max="14347" width="10.5" style="12" customWidth="1"/>
    <col min="14348" max="14348" width="10.875" style="12" customWidth="1"/>
    <col min="14349" max="14349" width="12.125" style="12" bestFit="1" customWidth="1"/>
    <col min="14350" max="14350" width="11.375" style="12" bestFit="1" customWidth="1"/>
    <col min="14351" max="14351" width="12.125" style="12" bestFit="1" customWidth="1"/>
    <col min="14352" max="14352" width="11.375" style="12" bestFit="1" customWidth="1"/>
    <col min="14353" max="14592" width="9" style="12"/>
    <col min="14593" max="14593" width="11.25" style="12" customWidth="1"/>
    <col min="14594" max="14594" width="5.375" style="12" bestFit="1" customWidth="1"/>
    <col min="14595" max="14595" width="4.375" style="12" customWidth="1"/>
    <col min="14596" max="14596" width="5.875" style="12" customWidth="1"/>
    <col min="14597" max="14597" width="7.75" style="12" customWidth="1"/>
    <col min="14598" max="14598" width="7.875" style="12" customWidth="1"/>
    <col min="14599" max="14599" width="7.75" style="12" customWidth="1"/>
    <col min="14600" max="14600" width="12.125" style="12" bestFit="1" customWidth="1"/>
    <col min="14601" max="14601" width="12" style="12" customWidth="1"/>
    <col min="14602" max="14602" width="12.625" style="12" customWidth="1"/>
    <col min="14603" max="14603" width="10.5" style="12" customWidth="1"/>
    <col min="14604" max="14604" width="10.875" style="12" customWidth="1"/>
    <col min="14605" max="14605" width="12.125" style="12" bestFit="1" customWidth="1"/>
    <col min="14606" max="14606" width="11.375" style="12" bestFit="1" customWidth="1"/>
    <col min="14607" max="14607" width="12.125" style="12" bestFit="1" customWidth="1"/>
    <col min="14608" max="14608" width="11.375" style="12" bestFit="1" customWidth="1"/>
    <col min="14609" max="14848" width="9" style="12"/>
    <col min="14849" max="14849" width="11.25" style="12" customWidth="1"/>
    <col min="14850" max="14850" width="5.375" style="12" bestFit="1" customWidth="1"/>
    <col min="14851" max="14851" width="4.375" style="12" customWidth="1"/>
    <col min="14852" max="14852" width="5.875" style="12" customWidth="1"/>
    <col min="14853" max="14853" width="7.75" style="12" customWidth="1"/>
    <col min="14854" max="14854" width="7.875" style="12" customWidth="1"/>
    <col min="14855" max="14855" width="7.75" style="12" customWidth="1"/>
    <col min="14856" max="14856" width="12.125" style="12" bestFit="1" customWidth="1"/>
    <col min="14857" max="14857" width="12" style="12" customWidth="1"/>
    <col min="14858" max="14858" width="12.625" style="12" customWidth="1"/>
    <col min="14859" max="14859" width="10.5" style="12" customWidth="1"/>
    <col min="14860" max="14860" width="10.875" style="12" customWidth="1"/>
    <col min="14861" max="14861" width="12.125" style="12" bestFit="1" customWidth="1"/>
    <col min="14862" max="14862" width="11.375" style="12" bestFit="1" customWidth="1"/>
    <col min="14863" max="14863" width="12.125" style="12" bestFit="1" customWidth="1"/>
    <col min="14864" max="14864" width="11.375" style="12" bestFit="1" customWidth="1"/>
    <col min="14865" max="15104" width="9" style="12"/>
    <col min="15105" max="15105" width="11.25" style="12" customWidth="1"/>
    <col min="15106" max="15106" width="5.375" style="12" bestFit="1" customWidth="1"/>
    <col min="15107" max="15107" width="4.375" style="12" customWidth="1"/>
    <col min="15108" max="15108" width="5.875" style="12" customWidth="1"/>
    <col min="15109" max="15109" width="7.75" style="12" customWidth="1"/>
    <col min="15110" max="15110" width="7.875" style="12" customWidth="1"/>
    <col min="15111" max="15111" width="7.75" style="12" customWidth="1"/>
    <col min="15112" max="15112" width="12.125" style="12" bestFit="1" customWidth="1"/>
    <col min="15113" max="15113" width="12" style="12" customWidth="1"/>
    <col min="15114" max="15114" width="12.625" style="12" customWidth="1"/>
    <col min="15115" max="15115" width="10.5" style="12" customWidth="1"/>
    <col min="15116" max="15116" width="10.875" style="12" customWidth="1"/>
    <col min="15117" max="15117" width="12.125" style="12" bestFit="1" customWidth="1"/>
    <col min="15118" max="15118" width="11.375" style="12" bestFit="1" customWidth="1"/>
    <col min="15119" max="15119" width="12.125" style="12" bestFit="1" customWidth="1"/>
    <col min="15120" max="15120" width="11.375" style="12" bestFit="1" customWidth="1"/>
    <col min="15121" max="15360" width="9" style="12"/>
    <col min="15361" max="15361" width="11.25" style="12" customWidth="1"/>
    <col min="15362" max="15362" width="5.375" style="12" bestFit="1" customWidth="1"/>
    <col min="15363" max="15363" width="4.375" style="12" customWidth="1"/>
    <col min="15364" max="15364" width="5.875" style="12" customWidth="1"/>
    <col min="15365" max="15365" width="7.75" style="12" customWidth="1"/>
    <col min="15366" max="15366" width="7.875" style="12" customWidth="1"/>
    <col min="15367" max="15367" width="7.75" style="12" customWidth="1"/>
    <col min="15368" max="15368" width="12.125" style="12" bestFit="1" customWidth="1"/>
    <col min="15369" max="15369" width="12" style="12" customWidth="1"/>
    <col min="15370" max="15370" width="12.625" style="12" customWidth="1"/>
    <col min="15371" max="15371" width="10.5" style="12" customWidth="1"/>
    <col min="15372" max="15372" width="10.875" style="12" customWidth="1"/>
    <col min="15373" max="15373" width="12.125" style="12" bestFit="1" customWidth="1"/>
    <col min="15374" max="15374" width="11.375" style="12" bestFit="1" customWidth="1"/>
    <col min="15375" max="15375" width="12.125" style="12" bestFit="1" customWidth="1"/>
    <col min="15376" max="15376" width="11.375" style="12" bestFit="1" customWidth="1"/>
    <col min="15377" max="15616" width="9" style="12"/>
    <col min="15617" max="15617" width="11.25" style="12" customWidth="1"/>
    <col min="15618" max="15618" width="5.375" style="12" bestFit="1" customWidth="1"/>
    <col min="15619" max="15619" width="4.375" style="12" customWidth="1"/>
    <col min="15620" max="15620" width="5.875" style="12" customWidth="1"/>
    <col min="15621" max="15621" width="7.75" style="12" customWidth="1"/>
    <col min="15622" max="15622" width="7.875" style="12" customWidth="1"/>
    <col min="15623" max="15623" width="7.75" style="12" customWidth="1"/>
    <col min="15624" max="15624" width="12.125" style="12" bestFit="1" customWidth="1"/>
    <col min="15625" max="15625" width="12" style="12" customWidth="1"/>
    <col min="15626" max="15626" width="12.625" style="12" customWidth="1"/>
    <col min="15627" max="15627" width="10.5" style="12" customWidth="1"/>
    <col min="15628" max="15628" width="10.875" style="12" customWidth="1"/>
    <col min="15629" max="15629" width="12.125" style="12" bestFit="1" customWidth="1"/>
    <col min="15630" max="15630" width="11.375" style="12" bestFit="1" customWidth="1"/>
    <col min="15631" max="15631" width="12.125" style="12" bestFit="1" customWidth="1"/>
    <col min="15632" max="15632" width="11.375" style="12" bestFit="1" customWidth="1"/>
    <col min="15633" max="15872" width="9" style="12"/>
    <col min="15873" max="15873" width="11.25" style="12" customWidth="1"/>
    <col min="15874" max="15874" width="5.375" style="12" bestFit="1" customWidth="1"/>
    <col min="15875" max="15875" width="4.375" style="12" customWidth="1"/>
    <col min="15876" max="15876" width="5.875" style="12" customWidth="1"/>
    <col min="15877" max="15877" width="7.75" style="12" customWidth="1"/>
    <col min="15878" max="15878" width="7.875" style="12" customWidth="1"/>
    <col min="15879" max="15879" width="7.75" style="12" customWidth="1"/>
    <col min="15880" max="15880" width="12.125" style="12" bestFit="1" customWidth="1"/>
    <col min="15881" max="15881" width="12" style="12" customWidth="1"/>
    <col min="15882" max="15882" width="12.625" style="12" customWidth="1"/>
    <col min="15883" max="15883" width="10.5" style="12" customWidth="1"/>
    <col min="15884" max="15884" width="10.875" style="12" customWidth="1"/>
    <col min="15885" max="15885" width="12.125" style="12" bestFit="1" customWidth="1"/>
    <col min="15886" max="15886" width="11.375" style="12" bestFit="1" customWidth="1"/>
    <col min="15887" max="15887" width="12.125" style="12" bestFit="1" customWidth="1"/>
    <col min="15888" max="15888" width="11.375" style="12" bestFit="1" customWidth="1"/>
    <col min="15889" max="16128" width="9" style="12"/>
    <col min="16129" max="16129" width="11.25" style="12" customWidth="1"/>
    <col min="16130" max="16130" width="5.375" style="12" bestFit="1" customWidth="1"/>
    <col min="16131" max="16131" width="4.375" style="12" customWidth="1"/>
    <col min="16132" max="16132" width="5.875" style="12" customWidth="1"/>
    <col min="16133" max="16133" width="7.75" style="12" customWidth="1"/>
    <col min="16134" max="16134" width="7.875" style="12" customWidth="1"/>
    <col min="16135" max="16135" width="7.75" style="12" customWidth="1"/>
    <col min="16136" max="16136" width="12.125" style="12" bestFit="1" customWidth="1"/>
    <col min="16137" max="16137" width="12" style="12" customWidth="1"/>
    <col min="16138" max="16138" width="12.625" style="12" customWidth="1"/>
    <col min="16139" max="16139" width="10.5" style="12" customWidth="1"/>
    <col min="16140" max="16140" width="10.875" style="12" customWidth="1"/>
    <col min="16141" max="16141" width="12.125" style="12" bestFit="1" customWidth="1"/>
    <col min="16142" max="16142" width="11.375" style="12" bestFit="1" customWidth="1"/>
    <col min="16143" max="16143" width="12.125" style="12" bestFit="1" customWidth="1"/>
    <col min="16144" max="16144" width="11.375" style="12" bestFit="1" customWidth="1"/>
    <col min="16145" max="16384" width="9" style="12"/>
  </cols>
  <sheetData>
    <row r="1" spans="1:17" ht="36" customHeight="1" x14ac:dyDescent="0.25">
      <c r="A1" s="250" t="s">
        <v>0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</row>
    <row r="2" spans="1:17" x14ac:dyDescent="0.25">
      <c r="A2" s="14"/>
      <c r="B2" s="2"/>
      <c r="C2" s="2"/>
      <c r="D2" s="2"/>
      <c r="E2" s="2"/>
      <c r="F2" s="2"/>
      <c r="G2" s="2"/>
      <c r="H2" s="3"/>
      <c r="I2" s="2"/>
      <c r="J2" s="2"/>
      <c r="M2" s="16">
        <v>41400</v>
      </c>
    </row>
    <row r="3" spans="1:17" ht="16.5" x14ac:dyDescent="0.25">
      <c r="A3" s="251" t="s">
        <v>1</v>
      </c>
      <c r="B3" s="251" t="s">
        <v>2</v>
      </c>
      <c r="C3" s="251"/>
      <c r="D3" s="251"/>
      <c r="E3" s="252" t="s">
        <v>3</v>
      </c>
      <c r="F3" s="252" t="s">
        <v>4</v>
      </c>
      <c r="G3" s="252" t="s">
        <v>5</v>
      </c>
      <c r="H3" s="254" t="s">
        <v>6</v>
      </c>
      <c r="I3" s="256" t="s">
        <v>7</v>
      </c>
      <c r="J3" s="17" t="s">
        <v>8</v>
      </c>
      <c r="K3" s="256" t="s">
        <v>9</v>
      </c>
      <c r="L3" s="258" t="s">
        <v>10</v>
      </c>
      <c r="M3" s="258"/>
      <c r="O3" s="18" t="s">
        <v>11</v>
      </c>
    </row>
    <row r="4" spans="1:17" x14ac:dyDescent="0.25">
      <c r="A4" s="251"/>
      <c r="B4" s="19" t="s">
        <v>12</v>
      </c>
      <c r="C4" s="19" t="s">
        <v>13</v>
      </c>
      <c r="D4" s="20" t="s">
        <v>14</v>
      </c>
      <c r="E4" s="253"/>
      <c r="F4" s="253"/>
      <c r="G4" s="253"/>
      <c r="H4" s="255"/>
      <c r="I4" s="257"/>
      <c r="J4" s="19" t="s">
        <v>15</v>
      </c>
      <c r="K4" s="257"/>
      <c r="L4" s="21" t="s">
        <v>16</v>
      </c>
      <c r="M4" s="22" t="s">
        <v>17</v>
      </c>
      <c r="O4" s="23"/>
    </row>
    <row r="5" spans="1:17" ht="15.75" x14ac:dyDescent="0.25">
      <c r="A5" s="24" t="s">
        <v>18</v>
      </c>
      <c r="B5" s="24"/>
      <c r="C5" s="24"/>
      <c r="D5" s="24">
        <f t="shared" ref="D5:D26" si="0">B5+C5</f>
        <v>0</v>
      </c>
      <c r="E5" s="24"/>
      <c r="F5" s="24"/>
      <c r="G5" s="24"/>
      <c r="H5" s="25" t="str">
        <f>(IF(B5=0,"",(E6+F6)/B5))</f>
        <v/>
      </c>
      <c r="I5" s="26"/>
      <c r="J5" s="26"/>
      <c r="K5" s="26"/>
      <c r="L5" s="27"/>
      <c r="M5" s="28">
        <f t="shared" ref="M5:M13" si="1">N5-L5</f>
        <v>0</v>
      </c>
      <c r="N5" s="29">
        <v>0</v>
      </c>
      <c r="O5" s="25" t="str">
        <f>(IF($B5=0,"",($E6)/$B5))</f>
        <v/>
      </c>
      <c r="P5" s="30"/>
      <c r="Q5" s="31"/>
    </row>
    <row r="6" spans="1:17" ht="15" customHeight="1" x14ac:dyDescent="0.25">
      <c r="A6" s="32" t="s">
        <v>19</v>
      </c>
      <c r="B6" s="24">
        <v>4</v>
      </c>
      <c r="C6" s="24"/>
      <c r="D6" s="24">
        <f>B6+C6</f>
        <v>4</v>
      </c>
      <c r="E6" s="24">
        <v>4</v>
      </c>
      <c r="F6" s="24"/>
      <c r="G6" s="24"/>
      <c r="H6" s="25">
        <f t="shared" ref="H6:H14" si="2">(IF(B6=0,"",(E6+F6)/B6))</f>
        <v>1</v>
      </c>
      <c r="I6" s="26">
        <v>189253</v>
      </c>
      <c r="J6" s="26">
        <v>119563</v>
      </c>
      <c r="K6" s="26">
        <v>4693</v>
      </c>
      <c r="L6" s="27"/>
      <c r="M6" s="28">
        <f t="shared" si="1"/>
        <v>313509</v>
      </c>
      <c r="N6" s="29">
        <v>313509</v>
      </c>
      <c r="O6" s="25">
        <f t="shared" ref="O6:O14" si="3">(IF($B6=0,"",($E6)/$B6))</f>
        <v>1</v>
      </c>
      <c r="P6" s="30">
        <f>I6+J6+K6-L6-M6</f>
        <v>0</v>
      </c>
    </row>
    <row r="7" spans="1:17" ht="15.75" x14ac:dyDescent="0.25">
      <c r="A7" s="32" t="s">
        <v>20</v>
      </c>
      <c r="B7" s="24">
        <v>4</v>
      </c>
      <c r="C7" s="24">
        <v>1</v>
      </c>
      <c r="D7" s="24">
        <f t="shared" si="0"/>
        <v>5</v>
      </c>
      <c r="E7" s="24">
        <v>3</v>
      </c>
      <c r="F7" s="24">
        <v>1</v>
      </c>
      <c r="G7" s="24"/>
      <c r="H7" s="25">
        <f t="shared" si="2"/>
        <v>1</v>
      </c>
      <c r="I7" s="26">
        <v>110950</v>
      </c>
      <c r="J7" s="26">
        <v>120835</v>
      </c>
      <c r="K7" s="26">
        <v>4076</v>
      </c>
      <c r="L7" s="27"/>
      <c r="M7" s="28">
        <f t="shared" si="1"/>
        <v>235861</v>
      </c>
      <c r="N7" s="29">
        <v>235861</v>
      </c>
      <c r="O7" s="25">
        <f t="shared" si="3"/>
        <v>0.75</v>
      </c>
      <c r="P7" s="30">
        <f t="shared" ref="P7:P16" si="4">I7+J7+K7-L7-M7</f>
        <v>0</v>
      </c>
      <c r="Q7" s="31"/>
    </row>
    <row r="8" spans="1:17" ht="15.75" x14ac:dyDescent="0.25">
      <c r="A8" s="32" t="s">
        <v>21</v>
      </c>
      <c r="B8" s="24"/>
      <c r="C8" s="24"/>
      <c r="D8" s="24">
        <f>SUM(B8:C8)</f>
        <v>0</v>
      </c>
      <c r="E8" s="24"/>
      <c r="F8" s="24"/>
      <c r="G8" s="24"/>
      <c r="H8" s="25" t="str">
        <f t="shared" si="2"/>
        <v/>
      </c>
      <c r="I8" s="26"/>
      <c r="J8" s="26"/>
      <c r="K8" s="26"/>
      <c r="L8" s="27"/>
      <c r="M8" s="28">
        <f t="shared" si="1"/>
        <v>0</v>
      </c>
      <c r="N8" s="29">
        <v>0</v>
      </c>
      <c r="O8" s="25" t="str">
        <f t="shared" si="3"/>
        <v/>
      </c>
      <c r="P8" s="30">
        <f t="shared" si="4"/>
        <v>0</v>
      </c>
      <c r="Q8" s="31"/>
    </row>
    <row r="9" spans="1:17" ht="15.75" x14ac:dyDescent="0.25">
      <c r="A9" s="24" t="s">
        <v>22</v>
      </c>
      <c r="B9" s="24">
        <v>1</v>
      </c>
      <c r="C9" s="24"/>
      <c r="D9" s="24">
        <f t="shared" si="0"/>
        <v>1</v>
      </c>
      <c r="E9" s="24">
        <v>1</v>
      </c>
      <c r="F9" s="24"/>
      <c r="G9" s="24"/>
      <c r="H9" s="25">
        <f t="shared" si="2"/>
        <v>1</v>
      </c>
      <c r="I9" s="26">
        <v>14259</v>
      </c>
      <c r="J9" s="26">
        <v>44710</v>
      </c>
      <c r="K9" s="26">
        <v>1019</v>
      </c>
      <c r="L9" s="27"/>
      <c r="M9" s="28">
        <f t="shared" si="1"/>
        <v>59988</v>
      </c>
      <c r="N9" s="29">
        <v>59988</v>
      </c>
      <c r="O9" s="25">
        <f t="shared" si="3"/>
        <v>1</v>
      </c>
      <c r="P9" s="30">
        <f t="shared" si="4"/>
        <v>0</v>
      </c>
      <c r="Q9" s="31"/>
    </row>
    <row r="10" spans="1:17" ht="15.75" x14ac:dyDescent="0.25">
      <c r="A10" s="24" t="s">
        <v>23</v>
      </c>
      <c r="B10" s="24">
        <v>7</v>
      </c>
      <c r="C10" s="24">
        <v>2</v>
      </c>
      <c r="D10" s="24">
        <f t="shared" si="0"/>
        <v>9</v>
      </c>
      <c r="E10" s="24">
        <v>4</v>
      </c>
      <c r="F10" s="24">
        <v>1</v>
      </c>
      <c r="G10" s="24">
        <v>2</v>
      </c>
      <c r="H10" s="25">
        <f t="shared" si="2"/>
        <v>0.7142857142857143</v>
      </c>
      <c r="I10" s="26">
        <v>109478</v>
      </c>
      <c r="J10" s="26">
        <v>137760</v>
      </c>
      <c r="K10" s="26">
        <v>7891</v>
      </c>
      <c r="L10" s="27">
        <v>2417</v>
      </c>
      <c r="M10" s="28">
        <f t="shared" si="1"/>
        <v>252712</v>
      </c>
      <c r="N10" s="29">
        <v>255129</v>
      </c>
      <c r="O10" s="25">
        <f t="shared" si="3"/>
        <v>0.5714285714285714</v>
      </c>
      <c r="P10" s="30">
        <f t="shared" si="4"/>
        <v>0</v>
      </c>
      <c r="Q10" s="31"/>
    </row>
    <row r="11" spans="1:17" ht="15.75" x14ac:dyDescent="0.25">
      <c r="A11" s="32" t="s">
        <v>24</v>
      </c>
      <c r="B11" s="24">
        <v>5</v>
      </c>
      <c r="C11" s="24"/>
      <c r="D11" s="24">
        <f t="shared" si="0"/>
        <v>5</v>
      </c>
      <c r="E11" s="24">
        <v>2</v>
      </c>
      <c r="F11" s="24"/>
      <c r="G11" s="24">
        <v>2</v>
      </c>
      <c r="H11" s="25">
        <f t="shared" si="2"/>
        <v>0.4</v>
      </c>
      <c r="I11" s="26">
        <v>50543</v>
      </c>
      <c r="J11" s="26">
        <v>46761</v>
      </c>
      <c r="K11" s="26">
        <v>4365</v>
      </c>
      <c r="L11" s="27">
        <v>2167</v>
      </c>
      <c r="M11" s="28">
        <f t="shared" si="1"/>
        <v>99502</v>
      </c>
      <c r="N11" s="29">
        <v>101669</v>
      </c>
      <c r="O11" s="25">
        <f t="shared" si="3"/>
        <v>0.4</v>
      </c>
      <c r="P11" s="30">
        <f t="shared" si="4"/>
        <v>0</v>
      </c>
      <c r="Q11" s="31"/>
    </row>
    <row r="12" spans="1:17" ht="15.75" x14ac:dyDescent="0.25">
      <c r="A12" s="32" t="s">
        <v>25</v>
      </c>
      <c r="B12" s="24"/>
      <c r="C12" s="24"/>
      <c r="D12" s="24">
        <f t="shared" si="0"/>
        <v>0</v>
      </c>
      <c r="E12" s="24"/>
      <c r="F12" s="24"/>
      <c r="G12" s="24"/>
      <c r="H12" s="25" t="str">
        <f t="shared" si="2"/>
        <v/>
      </c>
      <c r="I12" s="26"/>
      <c r="J12" s="26"/>
      <c r="K12" s="26"/>
      <c r="L12" s="27"/>
      <c r="M12" s="28">
        <f t="shared" si="1"/>
        <v>0</v>
      </c>
      <c r="N12" s="29"/>
      <c r="O12" s="25" t="str">
        <f t="shared" si="3"/>
        <v/>
      </c>
      <c r="P12" s="30">
        <f t="shared" si="4"/>
        <v>0</v>
      </c>
      <c r="Q12" s="31"/>
    </row>
    <row r="13" spans="1:17" ht="15.75" x14ac:dyDescent="0.25">
      <c r="A13" s="32" t="s">
        <v>26</v>
      </c>
      <c r="B13" s="24">
        <v>1</v>
      </c>
      <c r="C13" s="24">
        <v>2</v>
      </c>
      <c r="D13" s="24">
        <f t="shared" si="0"/>
        <v>3</v>
      </c>
      <c r="E13" s="24"/>
      <c r="F13" s="24">
        <v>1</v>
      </c>
      <c r="G13" s="24"/>
      <c r="H13" s="25">
        <f t="shared" si="2"/>
        <v>1</v>
      </c>
      <c r="I13" s="26">
        <v>0</v>
      </c>
      <c r="J13" s="26">
        <v>34713</v>
      </c>
      <c r="K13" s="26">
        <v>1218</v>
      </c>
      <c r="L13" s="27"/>
      <c r="M13" s="28">
        <f t="shared" si="1"/>
        <v>35931</v>
      </c>
      <c r="N13" s="29">
        <v>35931</v>
      </c>
      <c r="O13" s="25">
        <f t="shared" si="3"/>
        <v>0</v>
      </c>
      <c r="P13" s="30">
        <f t="shared" si="4"/>
        <v>0</v>
      </c>
      <c r="Q13" s="31"/>
    </row>
    <row r="14" spans="1:17" ht="15.75" x14ac:dyDescent="0.25">
      <c r="A14" s="32" t="s">
        <v>27</v>
      </c>
      <c r="B14" s="24">
        <v>4</v>
      </c>
      <c r="C14" s="24">
        <v>2</v>
      </c>
      <c r="D14" s="24">
        <f t="shared" si="0"/>
        <v>6</v>
      </c>
      <c r="E14" s="24">
        <v>3</v>
      </c>
      <c r="F14" s="24"/>
      <c r="G14" s="24"/>
      <c r="H14" s="25">
        <f t="shared" si="2"/>
        <v>0.75</v>
      </c>
      <c r="I14" s="26">
        <v>71724</v>
      </c>
      <c r="J14" s="26">
        <v>104181</v>
      </c>
      <c r="K14" s="26">
        <v>3356</v>
      </c>
      <c r="L14" s="27"/>
      <c r="M14" s="28">
        <f>N14-L14</f>
        <v>179261</v>
      </c>
      <c r="N14" s="29">
        <v>179261</v>
      </c>
      <c r="O14" s="25">
        <f t="shared" si="3"/>
        <v>0.75</v>
      </c>
      <c r="P14" s="30">
        <f t="shared" si="4"/>
        <v>0</v>
      </c>
      <c r="Q14" s="31"/>
    </row>
    <row r="15" spans="1:17" ht="15.75" x14ac:dyDescent="0.25">
      <c r="A15" s="32" t="s">
        <v>28</v>
      </c>
      <c r="B15" s="24">
        <v>2</v>
      </c>
      <c r="C15" s="24"/>
      <c r="D15" s="24">
        <f t="shared" si="0"/>
        <v>2</v>
      </c>
      <c r="E15" s="24">
        <v>2</v>
      </c>
      <c r="F15" s="24"/>
      <c r="G15" s="24"/>
      <c r="H15" s="25"/>
      <c r="I15" s="26">
        <v>91815</v>
      </c>
      <c r="J15" s="26">
        <v>80354</v>
      </c>
      <c r="K15" s="26">
        <v>3005</v>
      </c>
      <c r="L15" s="27"/>
      <c r="M15" s="28">
        <f>N15-L15</f>
        <v>175174</v>
      </c>
      <c r="N15" s="29">
        <v>175174</v>
      </c>
      <c r="O15" s="25"/>
      <c r="P15" s="30">
        <f t="shared" si="4"/>
        <v>0</v>
      </c>
      <c r="Q15" s="31"/>
    </row>
    <row r="16" spans="1:17" ht="15.75" x14ac:dyDescent="0.25">
      <c r="A16" s="32" t="s">
        <v>29</v>
      </c>
      <c r="B16" s="24">
        <v>2</v>
      </c>
      <c r="C16" s="24"/>
      <c r="D16" s="24">
        <f t="shared" si="0"/>
        <v>2</v>
      </c>
      <c r="E16" s="24">
        <v>1</v>
      </c>
      <c r="F16" s="24"/>
      <c r="G16" s="24">
        <v>1</v>
      </c>
      <c r="H16" s="25"/>
      <c r="I16" s="26">
        <v>41951</v>
      </c>
      <c r="J16" s="26">
        <v>26897</v>
      </c>
      <c r="K16" s="26">
        <v>2417</v>
      </c>
      <c r="L16" s="27">
        <v>1398</v>
      </c>
      <c r="M16" s="28">
        <f>N16-L16</f>
        <v>69867</v>
      </c>
      <c r="N16" s="29">
        <v>71265</v>
      </c>
      <c r="O16" s="25"/>
      <c r="P16" s="30">
        <f t="shared" si="4"/>
        <v>0</v>
      </c>
      <c r="Q16" s="31"/>
    </row>
    <row r="17" spans="1:17" ht="15" customHeight="1" x14ac:dyDescent="0.25">
      <c r="A17" s="24"/>
      <c r="B17" s="24"/>
      <c r="C17" s="24"/>
      <c r="D17" s="24">
        <f t="shared" si="0"/>
        <v>0</v>
      </c>
      <c r="E17" s="24"/>
      <c r="F17" s="24"/>
      <c r="G17" s="24"/>
      <c r="H17" s="25" t="str">
        <f>(IF(B17=0,"",(#REF!+#REF!)/B17))</f>
        <v/>
      </c>
      <c r="I17" s="26"/>
      <c r="J17" s="26"/>
      <c r="K17" s="26"/>
      <c r="L17" s="27"/>
      <c r="M17" s="28">
        <f>N17-L17</f>
        <v>0</v>
      </c>
      <c r="N17" s="29">
        <v>0</v>
      </c>
      <c r="O17" s="25" t="str">
        <f>(IF($B17=0,"",($E17)/$B17))</f>
        <v/>
      </c>
      <c r="P17" s="30"/>
      <c r="Q17" s="31"/>
    </row>
    <row r="18" spans="1:17" ht="16.5" x14ac:dyDescent="0.25">
      <c r="A18" s="33" t="s">
        <v>30</v>
      </c>
      <c r="B18" s="33">
        <f>SUM(B5:B17)</f>
        <v>30</v>
      </c>
      <c r="C18" s="33">
        <f>SUM(C5:C17)</f>
        <v>7</v>
      </c>
      <c r="D18" s="33">
        <f>SUM(D5:D17)</f>
        <v>37</v>
      </c>
      <c r="E18" s="33">
        <f>SUM(E6:E17)</f>
        <v>20</v>
      </c>
      <c r="F18" s="33">
        <f>SUM(F6:F17)</f>
        <v>3</v>
      </c>
      <c r="G18" s="33">
        <f>SUM(G6:G17)</f>
        <v>5</v>
      </c>
      <c r="H18" s="34">
        <f>IF(B18=0,"",((E18+F18)/B18))</f>
        <v>0.76666666666666672</v>
      </c>
      <c r="I18" s="35">
        <f t="shared" ref="I18:M18" si="5">SUM(I5:I17)</f>
        <v>679973</v>
      </c>
      <c r="J18" s="35">
        <f t="shared" si="5"/>
        <v>715774</v>
      </c>
      <c r="K18" s="35">
        <f t="shared" si="5"/>
        <v>32040</v>
      </c>
      <c r="L18" s="36">
        <f t="shared" si="5"/>
        <v>5982</v>
      </c>
      <c r="M18" s="36">
        <f t="shared" si="5"/>
        <v>1421805</v>
      </c>
      <c r="N18" s="29">
        <v>1427787</v>
      </c>
      <c r="O18" s="34">
        <f>(IF($B18=0,"",($E18)/$B18))</f>
        <v>0.66666666666666663</v>
      </c>
      <c r="P18" s="30">
        <f>M18+L18-N18</f>
        <v>0</v>
      </c>
      <c r="Q18" s="31"/>
    </row>
    <row r="19" spans="1:17" ht="15" customHeight="1" x14ac:dyDescent="0.25">
      <c r="A19" s="32" t="s">
        <v>31</v>
      </c>
      <c r="B19" s="24"/>
      <c r="C19" s="24"/>
      <c r="D19" s="24">
        <f t="shared" si="0"/>
        <v>0</v>
      </c>
      <c r="E19" s="24"/>
      <c r="F19" s="24"/>
      <c r="G19" s="24"/>
      <c r="H19" s="25" t="str">
        <f>(IF(B19=0,"",(E19+F19)/B19))</f>
        <v/>
      </c>
      <c r="I19" s="26"/>
      <c r="J19" s="26"/>
      <c r="K19" s="26"/>
      <c r="L19" s="27"/>
      <c r="M19" s="28">
        <f t="shared" ref="M19:M32" si="6">N19-L19</f>
        <v>0</v>
      </c>
      <c r="N19" s="29">
        <v>0</v>
      </c>
      <c r="O19" s="25" t="str">
        <f t="shared" ref="O19:O37" si="7">(IF($B19=0,"",($E19)/$B19))</f>
        <v/>
      </c>
      <c r="P19" s="30"/>
      <c r="Q19" s="31"/>
    </row>
    <row r="20" spans="1:17" ht="15.75" x14ac:dyDescent="0.25">
      <c r="A20" s="32" t="s">
        <v>32</v>
      </c>
      <c r="B20" s="24">
        <v>4</v>
      </c>
      <c r="C20" s="24"/>
      <c r="D20" s="24">
        <f t="shared" si="0"/>
        <v>4</v>
      </c>
      <c r="E20" s="24">
        <v>3</v>
      </c>
      <c r="F20" s="24"/>
      <c r="G20" s="24">
        <v>1</v>
      </c>
      <c r="H20" s="25">
        <f t="shared" ref="H20:H32" si="8">(IF(B20=0,"",(E20+F20)/B20))</f>
        <v>0.75</v>
      </c>
      <c r="I20" s="26">
        <v>102398</v>
      </c>
      <c r="J20" s="26">
        <v>88575</v>
      </c>
      <c r="K20" s="26">
        <v>4674</v>
      </c>
      <c r="L20" s="27">
        <v>1019</v>
      </c>
      <c r="M20" s="28">
        <f t="shared" si="6"/>
        <v>194628</v>
      </c>
      <c r="N20" s="29">
        <v>195647</v>
      </c>
      <c r="O20" s="25">
        <f t="shared" si="7"/>
        <v>0.75</v>
      </c>
      <c r="P20" s="30">
        <f t="shared" ref="P20:P26" si="9">I20+J20+K20-L20-M20</f>
        <v>0</v>
      </c>
      <c r="Q20" s="31"/>
    </row>
    <row r="21" spans="1:17" ht="15.75" x14ac:dyDescent="0.25">
      <c r="A21" s="32" t="s">
        <v>33</v>
      </c>
      <c r="B21" s="24">
        <v>1</v>
      </c>
      <c r="C21" s="24"/>
      <c r="D21" s="24">
        <f t="shared" si="0"/>
        <v>1</v>
      </c>
      <c r="E21" s="24">
        <v>1</v>
      </c>
      <c r="F21" s="24"/>
      <c r="G21" s="24"/>
      <c r="H21" s="25">
        <f t="shared" si="8"/>
        <v>1</v>
      </c>
      <c r="I21" s="26">
        <v>12379</v>
      </c>
      <c r="J21" s="26">
        <v>17105</v>
      </c>
      <c r="K21" s="26">
        <v>1099</v>
      </c>
      <c r="L21" s="27"/>
      <c r="M21" s="28">
        <f t="shared" si="6"/>
        <v>30583</v>
      </c>
      <c r="N21" s="29">
        <v>30583</v>
      </c>
      <c r="O21" s="25">
        <f t="shared" si="7"/>
        <v>1</v>
      </c>
      <c r="P21" s="30">
        <f t="shared" si="9"/>
        <v>0</v>
      </c>
      <c r="Q21" s="31"/>
    </row>
    <row r="22" spans="1:17" ht="15.75" x14ac:dyDescent="0.25">
      <c r="A22" s="32" t="s">
        <v>34</v>
      </c>
      <c r="B22" s="24">
        <v>1</v>
      </c>
      <c r="C22" s="24"/>
      <c r="D22" s="24">
        <f t="shared" si="0"/>
        <v>1</v>
      </c>
      <c r="E22" s="24">
        <v>1</v>
      </c>
      <c r="F22" s="24"/>
      <c r="G22" s="24"/>
      <c r="H22" s="25">
        <f t="shared" si="8"/>
        <v>1</v>
      </c>
      <c r="I22" s="26">
        <v>52776</v>
      </c>
      <c r="J22" s="26">
        <v>39465</v>
      </c>
      <c r="K22" s="26">
        <v>1398</v>
      </c>
      <c r="L22" s="27"/>
      <c r="M22" s="28">
        <f t="shared" si="6"/>
        <v>93639</v>
      </c>
      <c r="N22" s="29">
        <v>93639</v>
      </c>
      <c r="O22" s="25">
        <f t="shared" si="7"/>
        <v>1</v>
      </c>
      <c r="P22" s="30">
        <f t="shared" si="9"/>
        <v>0</v>
      </c>
      <c r="Q22" s="31"/>
    </row>
    <row r="23" spans="1:17" ht="15.75" x14ac:dyDescent="0.25">
      <c r="A23" s="32" t="s">
        <v>35</v>
      </c>
      <c r="B23" s="24">
        <v>3</v>
      </c>
      <c r="C23" s="24">
        <v>1</v>
      </c>
      <c r="D23" s="24">
        <f t="shared" si="0"/>
        <v>4</v>
      </c>
      <c r="E23" s="24">
        <v>2</v>
      </c>
      <c r="F23" s="24"/>
      <c r="G23" s="24">
        <v>1</v>
      </c>
      <c r="H23" s="25">
        <f t="shared" si="8"/>
        <v>0.66666666666666663</v>
      </c>
      <c r="I23" s="26">
        <v>98836</v>
      </c>
      <c r="J23" s="26">
        <v>80385</v>
      </c>
      <c r="K23" s="26">
        <v>3556</v>
      </c>
      <c r="L23" s="27">
        <v>1139</v>
      </c>
      <c r="M23" s="28">
        <f t="shared" si="6"/>
        <v>181638</v>
      </c>
      <c r="N23" s="29">
        <v>182777</v>
      </c>
      <c r="O23" s="25">
        <f t="shared" si="7"/>
        <v>0.66666666666666663</v>
      </c>
      <c r="P23" s="30">
        <f t="shared" si="9"/>
        <v>0</v>
      </c>
      <c r="Q23" s="31"/>
    </row>
    <row r="24" spans="1:17" ht="15.75" x14ac:dyDescent="0.25">
      <c r="A24" s="32" t="s">
        <v>36</v>
      </c>
      <c r="B24" s="24">
        <v>3</v>
      </c>
      <c r="C24" s="24">
        <v>1</v>
      </c>
      <c r="D24" s="24">
        <f>B24+C24</f>
        <v>4</v>
      </c>
      <c r="E24" s="24">
        <v>3</v>
      </c>
      <c r="F24" s="24"/>
      <c r="G24" s="24"/>
      <c r="H24" s="25">
        <f t="shared" si="8"/>
        <v>1</v>
      </c>
      <c r="I24" s="26">
        <v>97775</v>
      </c>
      <c r="J24" s="26">
        <v>103977</v>
      </c>
      <c r="K24" s="26">
        <v>3436</v>
      </c>
      <c r="L24" s="27"/>
      <c r="M24" s="28">
        <f t="shared" si="6"/>
        <v>205188</v>
      </c>
      <c r="N24" s="29">
        <v>205188</v>
      </c>
      <c r="O24" s="25">
        <f t="shared" si="7"/>
        <v>1</v>
      </c>
      <c r="P24" s="30">
        <f t="shared" si="9"/>
        <v>0</v>
      </c>
      <c r="Q24" s="31"/>
    </row>
    <row r="25" spans="1:17" ht="15.75" x14ac:dyDescent="0.25">
      <c r="A25" s="32" t="s">
        <v>37</v>
      </c>
      <c r="B25" s="24">
        <v>1</v>
      </c>
      <c r="C25" s="24"/>
      <c r="D25" s="24">
        <f t="shared" si="0"/>
        <v>1</v>
      </c>
      <c r="E25" s="24">
        <v>1</v>
      </c>
      <c r="F25" s="24"/>
      <c r="G25" s="24"/>
      <c r="H25" s="25">
        <f t="shared" si="8"/>
        <v>1</v>
      </c>
      <c r="I25" s="26">
        <v>43436</v>
      </c>
      <c r="J25" s="26">
        <v>30167</v>
      </c>
      <c r="K25" s="26">
        <v>1318</v>
      </c>
      <c r="L25" s="27"/>
      <c r="M25" s="37">
        <f t="shared" si="6"/>
        <v>74921</v>
      </c>
      <c r="N25" s="29">
        <v>74921</v>
      </c>
      <c r="O25" s="25">
        <f t="shared" si="7"/>
        <v>1</v>
      </c>
      <c r="P25" s="30">
        <f t="shared" si="9"/>
        <v>0</v>
      </c>
      <c r="Q25" s="31"/>
    </row>
    <row r="26" spans="1:17" ht="15.75" x14ac:dyDescent="0.25">
      <c r="A26" s="32" t="s">
        <v>25</v>
      </c>
      <c r="B26" s="24">
        <v>1</v>
      </c>
      <c r="C26" s="24"/>
      <c r="D26" s="24">
        <f t="shared" si="0"/>
        <v>1</v>
      </c>
      <c r="E26" s="24"/>
      <c r="F26" s="24"/>
      <c r="G26" s="24">
        <v>1</v>
      </c>
      <c r="H26" s="25">
        <f t="shared" si="8"/>
        <v>0</v>
      </c>
      <c r="I26" s="26"/>
      <c r="J26" s="26"/>
      <c r="K26" s="26">
        <v>1019</v>
      </c>
      <c r="L26" s="27">
        <v>1019</v>
      </c>
      <c r="M26" s="37">
        <f t="shared" si="6"/>
        <v>0</v>
      </c>
      <c r="N26" s="29">
        <v>1019</v>
      </c>
      <c r="O26" s="25">
        <f t="shared" si="7"/>
        <v>0</v>
      </c>
      <c r="P26" s="30">
        <f t="shared" si="9"/>
        <v>0</v>
      </c>
      <c r="Q26" s="31"/>
    </row>
    <row r="27" spans="1:17" ht="15.75" x14ac:dyDescent="0.25">
      <c r="A27" s="32"/>
      <c r="B27" s="24"/>
      <c r="C27" s="24"/>
      <c r="D27" s="24"/>
      <c r="E27" s="24"/>
      <c r="F27" s="24"/>
      <c r="G27" s="24"/>
      <c r="H27" s="25" t="str">
        <f t="shared" si="8"/>
        <v/>
      </c>
      <c r="I27" s="26"/>
      <c r="J27" s="26"/>
      <c r="K27" s="26"/>
      <c r="L27" s="27"/>
      <c r="M27" s="28">
        <f>N27-L27</f>
        <v>0</v>
      </c>
      <c r="N27" s="29">
        <v>0</v>
      </c>
      <c r="O27" s="25"/>
      <c r="P27" s="30"/>
      <c r="Q27" s="31"/>
    </row>
    <row r="28" spans="1:17" ht="15.75" hidden="1" x14ac:dyDescent="0.25">
      <c r="A28" s="32"/>
      <c r="B28" s="24"/>
      <c r="C28" s="24"/>
      <c r="D28" s="24"/>
      <c r="E28" s="24"/>
      <c r="F28" s="24"/>
      <c r="G28" s="24"/>
      <c r="H28" s="25" t="str">
        <f t="shared" si="8"/>
        <v/>
      </c>
      <c r="I28" s="26"/>
      <c r="J28" s="26"/>
      <c r="K28" s="26"/>
      <c r="L28" s="27"/>
      <c r="M28" s="28">
        <f>N28-L28</f>
        <v>0</v>
      </c>
      <c r="N28" s="29">
        <v>0</v>
      </c>
      <c r="O28" s="25"/>
      <c r="P28" s="30"/>
      <c r="Q28" s="31"/>
    </row>
    <row r="29" spans="1:17" ht="15" hidden="1" customHeight="1" x14ac:dyDescent="0.25">
      <c r="A29" s="32"/>
      <c r="B29" s="24"/>
      <c r="C29" s="24"/>
      <c r="D29" s="24">
        <f>B29+C29</f>
        <v>0</v>
      </c>
      <c r="E29" s="24"/>
      <c r="F29" s="24"/>
      <c r="G29" s="24"/>
      <c r="H29" s="25" t="str">
        <f t="shared" si="8"/>
        <v/>
      </c>
      <c r="I29" s="26"/>
      <c r="J29" s="26"/>
      <c r="K29" s="26"/>
      <c r="L29" s="27"/>
      <c r="M29" s="28">
        <f>N29-L29</f>
        <v>0</v>
      </c>
      <c r="N29" s="29">
        <v>0</v>
      </c>
      <c r="O29" s="25" t="str">
        <f t="shared" si="7"/>
        <v/>
      </c>
      <c r="P29" s="30"/>
      <c r="Q29" s="31"/>
    </row>
    <row r="30" spans="1:17" ht="16.5" x14ac:dyDescent="0.25">
      <c r="A30" s="33" t="s">
        <v>38</v>
      </c>
      <c r="B30" s="33">
        <f t="shared" ref="B30:G30" si="10">SUM(B19:B29)</f>
        <v>14</v>
      </c>
      <c r="C30" s="33">
        <f t="shared" si="10"/>
        <v>2</v>
      </c>
      <c r="D30" s="33">
        <f t="shared" si="10"/>
        <v>16</v>
      </c>
      <c r="E30" s="33">
        <f t="shared" si="10"/>
        <v>11</v>
      </c>
      <c r="F30" s="33">
        <f t="shared" si="10"/>
        <v>0</v>
      </c>
      <c r="G30" s="33">
        <f t="shared" si="10"/>
        <v>3</v>
      </c>
      <c r="H30" s="34">
        <f t="shared" si="8"/>
        <v>0.7857142857142857</v>
      </c>
      <c r="I30" s="35">
        <f t="shared" ref="I30:M30" si="11">SUM(I19:I29)</f>
        <v>407600</v>
      </c>
      <c r="J30" s="35">
        <f t="shared" si="11"/>
        <v>359674</v>
      </c>
      <c r="K30" s="35">
        <f t="shared" si="11"/>
        <v>16500</v>
      </c>
      <c r="L30" s="36">
        <f t="shared" si="11"/>
        <v>3177</v>
      </c>
      <c r="M30" s="36">
        <f t="shared" si="11"/>
        <v>780597</v>
      </c>
      <c r="N30" s="29">
        <v>783774</v>
      </c>
      <c r="O30" s="34">
        <f t="shared" si="7"/>
        <v>0.7857142857142857</v>
      </c>
      <c r="P30" s="30">
        <f>M30+L30-N30</f>
        <v>0</v>
      </c>
      <c r="Q30" s="31"/>
    </row>
    <row r="31" spans="1:17" ht="15" customHeight="1" x14ac:dyDescent="0.25">
      <c r="A31" s="24" t="s">
        <v>39</v>
      </c>
      <c r="B31" s="24"/>
      <c r="C31" s="24"/>
      <c r="D31" s="24">
        <f>B31+C31</f>
        <v>0</v>
      </c>
      <c r="E31" s="24"/>
      <c r="F31" s="24"/>
      <c r="G31" s="24"/>
      <c r="H31" s="25" t="str">
        <f t="shared" si="8"/>
        <v/>
      </c>
      <c r="I31" s="26"/>
      <c r="J31" s="26"/>
      <c r="K31" s="26"/>
      <c r="L31" s="27"/>
      <c r="M31" s="28">
        <f t="shared" si="6"/>
        <v>0</v>
      </c>
      <c r="N31" s="29">
        <v>0</v>
      </c>
      <c r="O31" s="38" t="str">
        <f t="shared" si="7"/>
        <v/>
      </c>
      <c r="P31" s="30"/>
      <c r="Q31" s="31"/>
    </row>
    <row r="32" spans="1:17" ht="15.75" x14ac:dyDescent="0.25">
      <c r="A32" s="24" t="s">
        <v>40</v>
      </c>
      <c r="B32" s="24">
        <v>1</v>
      </c>
      <c r="C32" s="24"/>
      <c r="D32" s="24">
        <f>B32+C32</f>
        <v>1</v>
      </c>
      <c r="E32" s="24">
        <v>1</v>
      </c>
      <c r="F32" s="24"/>
      <c r="G32" s="24"/>
      <c r="H32" s="25">
        <f t="shared" si="8"/>
        <v>1</v>
      </c>
      <c r="I32" s="26">
        <v>44896</v>
      </c>
      <c r="J32" s="26">
        <v>44359</v>
      </c>
      <c r="K32" s="26">
        <v>1398</v>
      </c>
      <c r="L32" s="27"/>
      <c r="M32" s="28">
        <f t="shared" si="6"/>
        <v>90653</v>
      </c>
      <c r="N32" s="29">
        <v>90653</v>
      </c>
      <c r="O32" s="38">
        <f t="shared" si="7"/>
        <v>1</v>
      </c>
      <c r="P32" s="30"/>
      <c r="Q32" s="31"/>
    </row>
    <row r="33" spans="1:17" ht="16.5" x14ac:dyDescent="0.25">
      <c r="A33" s="39"/>
      <c r="B33" s="24"/>
      <c r="C33" s="24"/>
      <c r="D33" s="24">
        <f>B33+C33</f>
        <v>0</v>
      </c>
      <c r="E33" s="24"/>
      <c r="F33" s="24"/>
      <c r="G33" s="24"/>
      <c r="H33" s="25" t="str">
        <f>(IF(B33=0,"",(E33+F33)/B33))</f>
        <v/>
      </c>
      <c r="I33" s="26"/>
      <c r="J33" s="26"/>
      <c r="K33" s="26"/>
      <c r="L33" s="27"/>
      <c r="M33" s="28">
        <f>N33-L33</f>
        <v>0</v>
      </c>
      <c r="N33" s="29">
        <v>0</v>
      </c>
      <c r="O33" s="25" t="str">
        <f t="shared" si="7"/>
        <v/>
      </c>
    </row>
    <row r="34" spans="1:17" ht="16.5" x14ac:dyDescent="0.25">
      <c r="A34" s="33" t="s">
        <v>41</v>
      </c>
      <c r="B34" s="33">
        <f>SUM(B31:B33)</f>
        <v>1</v>
      </c>
      <c r="C34" s="33">
        <f>SUM(C31:C33)</f>
        <v>0</v>
      </c>
      <c r="D34" s="33">
        <f>B34+C34</f>
        <v>1</v>
      </c>
      <c r="E34" s="33">
        <f>SUM(E31:E33)</f>
        <v>1</v>
      </c>
      <c r="F34" s="33">
        <f>SUM(F31:F33)</f>
        <v>0</v>
      </c>
      <c r="G34" s="33">
        <f>SUM(G31:G33)</f>
        <v>0</v>
      </c>
      <c r="H34" s="34">
        <f>IF(B34=0,"",((E34+F34)/B34))</f>
        <v>1</v>
      </c>
      <c r="I34" s="35">
        <f t="shared" ref="I34:M34" si="12">SUM(I31:I33)</f>
        <v>44896</v>
      </c>
      <c r="J34" s="35">
        <f t="shared" si="12"/>
        <v>44359</v>
      </c>
      <c r="K34" s="35">
        <f t="shared" si="12"/>
        <v>1398</v>
      </c>
      <c r="L34" s="35">
        <f t="shared" si="12"/>
        <v>0</v>
      </c>
      <c r="M34" s="35">
        <f t="shared" si="12"/>
        <v>90653</v>
      </c>
      <c r="N34" s="29">
        <v>90653</v>
      </c>
      <c r="O34" s="38">
        <f t="shared" si="7"/>
        <v>1</v>
      </c>
      <c r="P34" s="30">
        <f>M34+L34-N34</f>
        <v>0</v>
      </c>
      <c r="Q34" s="31"/>
    </row>
    <row r="35" spans="1:17" x14ac:dyDescent="0.25">
      <c r="A35" s="40" t="s">
        <v>42</v>
      </c>
      <c r="B35" s="40">
        <f t="shared" ref="B35:G35" si="13">B18+B30+B34</f>
        <v>45</v>
      </c>
      <c r="C35" s="40">
        <f t="shared" si="13"/>
        <v>9</v>
      </c>
      <c r="D35" s="40">
        <f t="shared" si="13"/>
        <v>54</v>
      </c>
      <c r="E35" s="40">
        <f t="shared" si="13"/>
        <v>32</v>
      </c>
      <c r="F35" s="40">
        <f t="shared" si="13"/>
        <v>3</v>
      </c>
      <c r="G35" s="40">
        <f t="shared" si="13"/>
        <v>8</v>
      </c>
      <c r="H35" s="41">
        <f>IF(B35=0,"",((E35+F35)/B35))</f>
        <v>0.77777777777777779</v>
      </c>
      <c r="I35" s="42">
        <f>I18+I30+I34</f>
        <v>1132469</v>
      </c>
      <c r="J35" s="42">
        <f>J18+J30+J34</f>
        <v>1119807</v>
      </c>
      <c r="K35" s="42">
        <f>K18+K30+K34</f>
        <v>49938</v>
      </c>
      <c r="L35" s="43">
        <f>L18+L30+L34</f>
        <v>9159</v>
      </c>
      <c r="M35" s="43">
        <f>M18+M30+M34</f>
        <v>2293055</v>
      </c>
      <c r="N35" s="29">
        <v>0</v>
      </c>
      <c r="O35" s="38">
        <f t="shared" si="7"/>
        <v>0.71111111111111114</v>
      </c>
      <c r="P35" s="30"/>
      <c r="Q35" s="31"/>
    </row>
    <row r="36" spans="1:17" ht="16.5" x14ac:dyDescent="0.25">
      <c r="A36" s="33" t="s">
        <v>43</v>
      </c>
      <c r="B36" s="44">
        <v>8</v>
      </c>
      <c r="C36" s="44"/>
      <c r="D36" s="44">
        <f>C36+B36</f>
        <v>8</v>
      </c>
      <c r="E36" s="44"/>
      <c r="F36" s="44"/>
      <c r="G36" s="44">
        <v>8</v>
      </c>
      <c r="H36" s="34">
        <f>IF(B36=0,"",((E36+F36)/B36))</f>
        <v>0</v>
      </c>
      <c r="I36" s="45">
        <v>287129</v>
      </c>
      <c r="J36" s="45">
        <v>31029</v>
      </c>
      <c r="K36" s="45">
        <v>10924</v>
      </c>
      <c r="L36" s="46">
        <v>1138</v>
      </c>
      <c r="M36" s="36">
        <f>N36-L36</f>
        <v>327944</v>
      </c>
      <c r="N36" s="29">
        <v>329082</v>
      </c>
      <c r="O36" s="38">
        <f t="shared" si="7"/>
        <v>0</v>
      </c>
      <c r="P36" s="30">
        <f>M36+L36-N36</f>
        <v>0</v>
      </c>
      <c r="Q36" s="31"/>
    </row>
    <row r="37" spans="1:17" x14ac:dyDescent="0.25">
      <c r="A37" s="40" t="s">
        <v>44</v>
      </c>
      <c r="B37" s="40">
        <f t="shared" ref="B37:G37" si="14">B35+B36</f>
        <v>53</v>
      </c>
      <c r="C37" s="40">
        <f t="shared" si="14"/>
        <v>9</v>
      </c>
      <c r="D37" s="40">
        <f t="shared" si="14"/>
        <v>62</v>
      </c>
      <c r="E37" s="40">
        <f t="shared" si="14"/>
        <v>32</v>
      </c>
      <c r="F37" s="40">
        <f t="shared" si="14"/>
        <v>3</v>
      </c>
      <c r="G37" s="40">
        <f t="shared" si="14"/>
        <v>16</v>
      </c>
      <c r="H37" s="41">
        <f>IF(B37=0,"",((E37+F37)/B37))</f>
        <v>0.660377358490566</v>
      </c>
      <c r="I37" s="42">
        <f>I35+I36</f>
        <v>1419598</v>
      </c>
      <c r="J37" s="42">
        <f>J35+J36</f>
        <v>1150836</v>
      </c>
      <c r="K37" s="42">
        <f>K35+K36</f>
        <v>60862</v>
      </c>
      <c r="L37" s="43">
        <f>L35+L36</f>
        <v>10297</v>
      </c>
      <c r="M37" s="43">
        <f>SUM(M35:M36)</f>
        <v>2620999</v>
      </c>
      <c r="N37" s="29">
        <f>N18+N30+N34+N36</f>
        <v>2631296</v>
      </c>
      <c r="O37" s="38">
        <f t="shared" si="7"/>
        <v>0.60377358490566035</v>
      </c>
      <c r="P37" s="30"/>
      <c r="Q37" s="31"/>
    </row>
    <row r="38" spans="1:17" ht="15.75" x14ac:dyDescent="0.25">
      <c r="A38" s="47"/>
      <c r="B38" s="15"/>
      <c r="C38" s="15"/>
      <c r="D38" s="48"/>
      <c r="E38" s="15"/>
      <c r="F38" s="15"/>
      <c r="G38" s="15"/>
      <c r="H38" s="49"/>
      <c r="I38" s="15"/>
      <c r="K38" s="5"/>
      <c r="L38" s="50" t="s">
        <v>45</v>
      </c>
      <c r="M38" s="51">
        <f>SUM(L37:M37)</f>
        <v>2631296</v>
      </c>
      <c r="N38" s="29"/>
      <c r="O38" s="52"/>
    </row>
    <row r="39" spans="1:17" ht="21.75" hidden="1" customHeight="1" x14ac:dyDescent="0.25">
      <c r="A39" s="53" t="s">
        <v>46</v>
      </c>
      <c r="B39" s="1"/>
      <c r="C39" s="1"/>
      <c r="D39" s="1"/>
      <c r="E39" s="1"/>
      <c r="F39" s="1"/>
      <c r="G39" s="1"/>
      <c r="I39" s="15"/>
      <c r="L39" s="1"/>
      <c r="M39" s="1"/>
      <c r="O39" s="52"/>
    </row>
    <row r="40" spans="1:17" ht="16.5" x14ac:dyDescent="0.25">
      <c r="A40" s="6"/>
      <c r="B40" s="1"/>
      <c r="C40" s="1"/>
      <c r="D40" s="1"/>
      <c r="E40" s="1"/>
      <c r="F40" s="1"/>
      <c r="G40" s="1"/>
      <c r="H40" s="7"/>
      <c r="I40" s="15"/>
      <c r="L40" s="1"/>
      <c r="M40" s="1">
        <f>SUM(I37:K37)-M38</f>
        <v>0</v>
      </c>
      <c r="N40" s="9" t="s">
        <v>47</v>
      </c>
      <c r="O40" s="52"/>
    </row>
    <row r="41" spans="1:17" x14ac:dyDescent="0.25">
      <c r="A41" s="6"/>
      <c r="B41" s="54"/>
      <c r="C41" s="55"/>
      <c r="D41" s="1"/>
      <c r="E41" s="1"/>
      <c r="F41" s="1"/>
      <c r="G41" s="1"/>
      <c r="H41" s="7"/>
      <c r="I41" s="15"/>
      <c r="J41" s="1"/>
      <c r="K41" s="1"/>
      <c r="L41" s="1"/>
      <c r="M41" s="1"/>
    </row>
    <row r="42" spans="1:17" x14ac:dyDescent="0.25">
      <c r="A42" s="6"/>
      <c r="B42" s="54"/>
      <c r="C42" s="55"/>
      <c r="D42" s="1"/>
      <c r="E42" s="1"/>
      <c r="F42" s="1"/>
      <c r="G42" s="1"/>
      <c r="H42" s="7"/>
      <c r="I42" s="15"/>
      <c r="J42" s="1"/>
      <c r="K42" s="1"/>
      <c r="L42" s="1"/>
      <c r="M42" s="1"/>
    </row>
    <row r="43" spans="1:17" x14ac:dyDescent="0.25">
      <c r="A43" s="1"/>
      <c r="B43" s="1"/>
      <c r="C43" s="1"/>
      <c r="D43" s="1"/>
      <c r="E43" s="1"/>
      <c r="F43" s="1"/>
      <c r="G43" s="1"/>
      <c r="H43" s="7"/>
      <c r="I43" s="15"/>
      <c r="J43" s="1"/>
      <c r="K43" s="1"/>
      <c r="L43" s="1"/>
      <c r="M43" s="1"/>
    </row>
    <row r="44" spans="1:17" x14ac:dyDescent="0.25">
      <c r="A44" s="1"/>
      <c r="B44" s="1"/>
      <c r="C44" s="1"/>
      <c r="D44" s="1"/>
      <c r="E44" s="1"/>
      <c r="F44" s="1"/>
      <c r="G44" s="1"/>
      <c r="H44" s="7"/>
      <c r="I44" s="15"/>
      <c r="L44" s="1"/>
      <c r="M44" s="1"/>
    </row>
  </sheetData>
  <mergeCells count="10">
    <mergeCell ref="A1:M1"/>
    <mergeCell ref="B3:D3"/>
    <mergeCell ref="E3:E4"/>
    <mergeCell ref="F3:F4"/>
    <mergeCell ref="G3:G4"/>
    <mergeCell ref="A3:A4"/>
    <mergeCell ref="H3:H4"/>
    <mergeCell ref="I3:I4"/>
    <mergeCell ref="K3:K4"/>
    <mergeCell ref="L3:M3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4"/>
  <sheetViews>
    <sheetView topLeftCell="A13" workbookViewId="0">
      <selection activeCell="A19" sqref="A1:XFD1048576"/>
    </sheetView>
  </sheetViews>
  <sheetFormatPr defaultRowHeight="15" x14ac:dyDescent="0.25"/>
  <cols>
    <col min="1" max="1" width="11.25" style="4" customWidth="1"/>
    <col min="2" max="2" width="5.375" style="4" bestFit="1" customWidth="1"/>
    <col min="3" max="3" width="4.375" style="4" customWidth="1"/>
    <col min="4" max="4" width="5.875" style="4" customWidth="1"/>
    <col min="5" max="5" width="7.75" style="4" customWidth="1"/>
    <col min="6" max="6" width="7.875" style="4" customWidth="1"/>
    <col min="7" max="7" width="7.75" style="4" customWidth="1"/>
    <col min="8" max="8" width="12.125" style="8" bestFit="1" customWidth="1"/>
    <col min="9" max="9" width="12" style="5" customWidth="1"/>
    <col min="10" max="10" width="12.625" style="15" customWidth="1"/>
    <col min="11" max="11" width="10.5" style="15" customWidth="1"/>
    <col min="12" max="12" width="10.875" style="4" customWidth="1"/>
    <col min="13" max="13" width="12.125" style="4" bestFit="1" customWidth="1"/>
    <col min="14" max="14" width="11.375" style="9" bestFit="1" customWidth="1"/>
    <col min="15" max="15" width="12.125" style="10" bestFit="1" customWidth="1"/>
    <col min="16" max="16" width="11.375" style="11" bestFit="1" customWidth="1"/>
    <col min="17" max="17" width="9" style="12"/>
    <col min="18" max="55" width="9" style="13"/>
    <col min="56" max="256" width="9" style="12"/>
    <col min="257" max="257" width="11.25" style="12" customWidth="1"/>
    <col min="258" max="258" width="5.375" style="12" bestFit="1" customWidth="1"/>
    <col min="259" max="259" width="4.375" style="12" customWidth="1"/>
    <col min="260" max="260" width="5.875" style="12" customWidth="1"/>
    <col min="261" max="261" width="7.75" style="12" customWidth="1"/>
    <col min="262" max="262" width="7.875" style="12" customWidth="1"/>
    <col min="263" max="263" width="7.75" style="12" customWidth="1"/>
    <col min="264" max="264" width="12.125" style="12" bestFit="1" customWidth="1"/>
    <col min="265" max="265" width="12" style="12" customWidth="1"/>
    <col min="266" max="266" width="12.625" style="12" customWidth="1"/>
    <col min="267" max="267" width="10.5" style="12" customWidth="1"/>
    <col min="268" max="268" width="10.875" style="12" customWidth="1"/>
    <col min="269" max="269" width="12.125" style="12" bestFit="1" customWidth="1"/>
    <col min="270" max="270" width="11.375" style="12" bestFit="1" customWidth="1"/>
    <col min="271" max="271" width="12.125" style="12" bestFit="1" customWidth="1"/>
    <col min="272" max="272" width="11.375" style="12" bestFit="1" customWidth="1"/>
    <col min="273" max="512" width="9" style="12"/>
    <col min="513" max="513" width="11.25" style="12" customWidth="1"/>
    <col min="514" max="514" width="5.375" style="12" bestFit="1" customWidth="1"/>
    <col min="515" max="515" width="4.375" style="12" customWidth="1"/>
    <col min="516" max="516" width="5.875" style="12" customWidth="1"/>
    <col min="517" max="517" width="7.75" style="12" customWidth="1"/>
    <col min="518" max="518" width="7.875" style="12" customWidth="1"/>
    <col min="519" max="519" width="7.75" style="12" customWidth="1"/>
    <col min="520" max="520" width="12.125" style="12" bestFit="1" customWidth="1"/>
    <col min="521" max="521" width="12" style="12" customWidth="1"/>
    <col min="522" max="522" width="12.625" style="12" customWidth="1"/>
    <col min="523" max="523" width="10.5" style="12" customWidth="1"/>
    <col min="524" max="524" width="10.875" style="12" customWidth="1"/>
    <col min="525" max="525" width="12.125" style="12" bestFit="1" customWidth="1"/>
    <col min="526" max="526" width="11.375" style="12" bestFit="1" customWidth="1"/>
    <col min="527" max="527" width="12.125" style="12" bestFit="1" customWidth="1"/>
    <col min="528" max="528" width="11.375" style="12" bestFit="1" customWidth="1"/>
    <col min="529" max="768" width="9" style="12"/>
    <col min="769" max="769" width="11.25" style="12" customWidth="1"/>
    <col min="770" max="770" width="5.375" style="12" bestFit="1" customWidth="1"/>
    <col min="771" max="771" width="4.375" style="12" customWidth="1"/>
    <col min="772" max="772" width="5.875" style="12" customWidth="1"/>
    <col min="773" max="773" width="7.75" style="12" customWidth="1"/>
    <col min="774" max="774" width="7.875" style="12" customWidth="1"/>
    <col min="775" max="775" width="7.75" style="12" customWidth="1"/>
    <col min="776" max="776" width="12.125" style="12" bestFit="1" customWidth="1"/>
    <col min="777" max="777" width="12" style="12" customWidth="1"/>
    <col min="778" max="778" width="12.625" style="12" customWidth="1"/>
    <col min="779" max="779" width="10.5" style="12" customWidth="1"/>
    <col min="780" max="780" width="10.875" style="12" customWidth="1"/>
    <col min="781" max="781" width="12.125" style="12" bestFit="1" customWidth="1"/>
    <col min="782" max="782" width="11.375" style="12" bestFit="1" customWidth="1"/>
    <col min="783" max="783" width="12.125" style="12" bestFit="1" customWidth="1"/>
    <col min="784" max="784" width="11.375" style="12" bestFit="1" customWidth="1"/>
    <col min="785" max="1024" width="9" style="12"/>
    <col min="1025" max="1025" width="11.25" style="12" customWidth="1"/>
    <col min="1026" max="1026" width="5.375" style="12" bestFit="1" customWidth="1"/>
    <col min="1027" max="1027" width="4.375" style="12" customWidth="1"/>
    <col min="1028" max="1028" width="5.875" style="12" customWidth="1"/>
    <col min="1029" max="1029" width="7.75" style="12" customWidth="1"/>
    <col min="1030" max="1030" width="7.875" style="12" customWidth="1"/>
    <col min="1031" max="1031" width="7.75" style="12" customWidth="1"/>
    <col min="1032" max="1032" width="12.125" style="12" bestFit="1" customWidth="1"/>
    <col min="1033" max="1033" width="12" style="12" customWidth="1"/>
    <col min="1034" max="1034" width="12.625" style="12" customWidth="1"/>
    <col min="1035" max="1035" width="10.5" style="12" customWidth="1"/>
    <col min="1036" max="1036" width="10.875" style="12" customWidth="1"/>
    <col min="1037" max="1037" width="12.125" style="12" bestFit="1" customWidth="1"/>
    <col min="1038" max="1038" width="11.375" style="12" bestFit="1" customWidth="1"/>
    <col min="1039" max="1039" width="12.125" style="12" bestFit="1" customWidth="1"/>
    <col min="1040" max="1040" width="11.375" style="12" bestFit="1" customWidth="1"/>
    <col min="1041" max="1280" width="9" style="12"/>
    <col min="1281" max="1281" width="11.25" style="12" customWidth="1"/>
    <col min="1282" max="1282" width="5.375" style="12" bestFit="1" customWidth="1"/>
    <col min="1283" max="1283" width="4.375" style="12" customWidth="1"/>
    <col min="1284" max="1284" width="5.875" style="12" customWidth="1"/>
    <col min="1285" max="1285" width="7.75" style="12" customWidth="1"/>
    <col min="1286" max="1286" width="7.875" style="12" customWidth="1"/>
    <col min="1287" max="1287" width="7.75" style="12" customWidth="1"/>
    <col min="1288" max="1288" width="12.125" style="12" bestFit="1" customWidth="1"/>
    <col min="1289" max="1289" width="12" style="12" customWidth="1"/>
    <col min="1290" max="1290" width="12.625" style="12" customWidth="1"/>
    <col min="1291" max="1291" width="10.5" style="12" customWidth="1"/>
    <col min="1292" max="1292" width="10.875" style="12" customWidth="1"/>
    <col min="1293" max="1293" width="12.125" style="12" bestFit="1" customWidth="1"/>
    <col min="1294" max="1294" width="11.375" style="12" bestFit="1" customWidth="1"/>
    <col min="1295" max="1295" width="12.125" style="12" bestFit="1" customWidth="1"/>
    <col min="1296" max="1296" width="11.375" style="12" bestFit="1" customWidth="1"/>
    <col min="1297" max="1536" width="9" style="12"/>
    <col min="1537" max="1537" width="11.25" style="12" customWidth="1"/>
    <col min="1538" max="1538" width="5.375" style="12" bestFit="1" customWidth="1"/>
    <col min="1539" max="1539" width="4.375" style="12" customWidth="1"/>
    <col min="1540" max="1540" width="5.875" style="12" customWidth="1"/>
    <col min="1541" max="1541" width="7.75" style="12" customWidth="1"/>
    <col min="1542" max="1542" width="7.875" style="12" customWidth="1"/>
    <col min="1543" max="1543" width="7.75" style="12" customWidth="1"/>
    <col min="1544" max="1544" width="12.125" style="12" bestFit="1" customWidth="1"/>
    <col min="1545" max="1545" width="12" style="12" customWidth="1"/>
    <col min="1546" max="1546" width="12.625" style="12" customWidth="1"/>
    <col min="1547" max="1547" width="10.5" style="12" customWidth="1"/>
    <col min="1548" max="1548" width="10.875" style="12" customWidth="1"/>
    <col min="1549" max="1549" width="12.125" style="12" bestFit="1" customWidth="1"/>
    <col min="1550" max="1550" width="11.375" style="12" bestFit="1" customWidth="1"/>
    <col min="1551" max="1551" width="12.125" style="12" bestFit="1" customWidth="1"/>
    <col min="1552" max="1552" width="11.375" style="12" bestFit="1" customWidth="1"/>
    <col min="1553" max="1792" width="9" style="12"/>
    <col min="1793" max="1793" width="11.25" style="12" customWidth="1"/>
    <col min="1794" max="1794" width="5.375" style="12" bestFit="1" customWidth="1"/>
    <col min="1795" max="1795" width="4.375" style="12" customWidth="1"/>
    <col min="1796" max="1796" width="5.875" style="12" customWidth="1"/>
    <col min="1797" max="1797" width="7.75" style="12" customWidth="1"/>
    <col min="1798" max="1798" width="7.875" style="12" customWidth="1"/>
    <col min="1799" max="1799" width="7.75" style="12" customWidth="1"/>
    <col min="1800" max="1800" width="12.125" style="12" bestFit="1" customWidth="1"/>
    <col min="1801" max="1801" width="12" style="12" customWidth="1"/>
    <col min="1802" max="1802" width="12.625" style="12" customWidth="1"/>
    <col min="1803" max="1803" width="10.5" style="12" customWidth="1"/>
    <col min="1804" max="1804" width="10.875" style="12" customWidth="1"/>
    <col min="1805" max="1805" width="12.125" style="12" bestFit="1" customWidth="1"/>
    <col min="1806" max="1806" width="11.375" style="12" bestFit="1" customWidth="1"/>
    <col min="1807" max="1807" width="12.125" style="12" bestFit="1" customWidth="1"/>
    <col min="1808" max="1808" width="11.375" style="12" bestFit="1" customWidth="1"/>
    <col min="1809" max="2048" width="9" style="12"/>
    <col min="2049" max="2049" width="11.25" style="12" customWidth="1"/>
    <col min="2050" max="2050" width="5.375" style="12" bestFit="1" customWidth="1"/>
    <col min="2051" max="2051" width="4.375" style="12" customWidth="1"/>
    <col min="2052" max="2052" width="5.875" style="12" customWidth="1"/>
    <col min="2053" max="2053" width="7.75" style="12" customWidth="1"/>
    <col min="2054" max="2054" width="7.875" style="12" customWidth="1"/>
    <col min="2055" max="2055" width="7.75" style="12" customWidth="1"/>
    <col min="2056" max="2056" width="12.125" style="12" bestFit="1" customWidth="1"/>
    <col min="2057" max="2057" width="12" style="12" customWidth="1"/>
    <col min="2058" max="2058" width="12.625" style="12" customWidth="1"/>
    <col min="2059" max="2059" width="10.5" style="12" customWidth="1"/>
    <col min="2060" max="2060" width="10.875" style="12" customWidth="1"/>
    <col min="2061" max="2061" width="12.125" style="12" bestFit="1" customWidth="1"/>
    <col min="2062" max="2062" width="11.375" style="12" bestFit="1" customWidth="1"/>
    <col min="2063" max="2063" width="12.125" style="12" bestFit="1" customWidth="1"/>
    <col min="2064" max="2064" width="11.375" style="12" bestFit="1" customWidth="1"/>
    <col min="2065" max="2304" width="9" style="12"/>
    <col min="2305" max="2305" width="11.25" style="12" customWidth="1"/>
    <col min="2306" max="2306" width="5.375" style="12" bestFit="1" customWidth="1"/>
    <col min="2307" max="2307" width="4.375" style="12" customWidth="1"/>
    <col min="2308" max="2308" width="5.875" style="12" customWidth="1"/>
    <col min="2309" max="2309" width="7.75" style="12" customWidth="1"/>
    <col min="2310" max="2310" width="7.875" style="12" customWidth="1"/>
    <col min="2311" max="2311" width="7.75" style="12" customWidth="1"/>
    <col min="2312" max="2312" width="12.125" style="12" bestFit="1" customWidth="1"/>
    <col min="2313" max="2313" width="12" style="12" customWidth="1"/>
    <col min="2314" max="2314" width="12.625" style="12" customWidth="1"/>
    <col min="2315" max="2315" width="10.5" style="12" customWidth="1"/>
    <col min="2316" max="2316" width="10.875" style="12" customWidth="1"/>
    <col min="2317" max="2317" width="12.125" style="12" bestFit="1" customWidth="1"/>
    <col min="2318" max="2318" width="11.375" style="12" bestFit="1" customWidth="1"/>
    <col min="2319" max="2319" width="12.125" style="12" bestFit="1" customWidth="1"/>
    <col min="2320" max="2320" width="11.375" style="12" bestFit="1" customWidth="1"/>
    <col min="2321" max="2560" width="9" style="12"/>
    <col min="2561" max="2561" width="11.25" style="12" customWidth="1"/>
    <col min="2562" max="2562" width="5.375" style="12" bestFit="1" customWidth="1"/>
    <col min="2563" max="2563" width="4.375" style="12" customWidth="1"/>
    <col min="2564" max="2564" width="5.875" style="12" customWidth="1"/>
    <col min="2565" max="2565" width="7.75" style="12" customWidth="1"/>
    <col min="2566" max="2566" width="7.875" style="12" customWidth="1"/>
    <col min="2567" max="2567" width="7.75" style="12" customWidth="1"/>
    <col min="2568" max="2568" width="12.125" style="12" bestFit="1" customWidth="1"/>
    <col min="2569" max="2569" width="12" style="12" customWidth="1"/>
    <col min="2570" max="2570" width="12.625" style="12" customWidth="1"/>
    <col min="2571" max="2571" width="10.5" style="12" customWidth="1"/>
    <col min="2572" max="2572" width="10.875" style="12" customWidth="1"/>
    <col min="2573" max="2573" width="12.125" style="12" bestFit="1" customWidth="1"/>
    <col min="2574" max="2574" width="11.375" style="12" bestFit="1" customWidth="1"/>
    <col min="2575" max="2575" width="12.125" style="12" bestFit="1" customWidth="1"/>
    <col min="2576" max="2576" width="11.375" style="12" bestFit="1" customWidth="1"/>
    <col min="2577" max="2816" width="9" style="12"/>
    <col min="2817" max="2817" width="11.25" style="12" customWidth="1"/>
    <col min="2818" max="2818" width="5.375" style="12" bestFit="1" customWidth="1"/>
    <col min="2819" max="2819" width="4.375" style="12" customWidth="1"/>
    <col min="2820" max="2820" width="5.875" style="12" customWidth="1"/>
    <col min="2821" max="2821" width="7.75" style="12" customWidth="1"/>
    <col min="2822" max="2822" width="7.875" style="12" customWidth="1"/>
    <col min="2823" max="2823" width="7.75" style="12" customWidth="1"/>
    <col min="2824" max="2824" width="12.125" style="12" bestFit="1" customWidth="1"/>
    <col min="2825" max="2825" width="12" style="12" customWidth="1"/>
    <col min="2826" max="2826" width="12.625" style="12" customWidth="1"/>
    <col min="2827" max="2827" width="10.5" style="12" customWidth="1"/>
    <col min="2828" max="2828" width="10.875" style="12" customWidth="1"/>
    <col min="2829" max="2829" width="12.125" style="12" bestFit="1" customWidth="1"/>
    <col min="2830" max="2830" width="11.375" style="12" bestFit="1" customWidth="1"/>
    <col min="2831" max="2831" width="12.125" style="12" bestFit="1" customWidth="1"/>
    <col min="2832" max="2832" width="11.375" style="12" bestFit="1" customWidth="1"/>
    <col min="2833" max="3072" width="9" style="12"/>
    <col min="3073" max="3073" width="11.25" style="12" customWidth="1"/>
    <col min="3074" max="3074" width="5.375" style="12" bestFit="1" customWidth="1"/>
    <col min="3075" max="3075" width="4.375" style="12" customWidth="1"/>
    <col min="3076" max="3076" width="5.875" style="12" customWidth="1"/>
    <col min="3077" max="3077" width="7.75" style="12" customWidth="1"/>
    <col min="3078" max="3078" width="7.875" style="12" customWidth="1"/>
    <col min="3079" max="3079" width="7.75" style="12" customWidth="1"/>
    <col min="3080" max="3080" width="12.125" style="12" bestFit="1" customWidth="1"/>
    <col min="3081" max="3081" width="12" style="12" customWidth="1"/>
    <col min="3082" max="3082" width="12.625" style="12" customWidth="1"/>
    <col min="3083" max="3083" width="10.5" style="12" customWidth="1"/>
    <col min="3084" max="3084" width="10.875" style="12" customWidth="1"/>
    <col min="3085" max="3085" width="12.125" style="12" bestFit="1" customWidth="1"/>
    <col min="3086" max="3086" width="11.375" style="12" bestFit="1" customWidth="1"/>
    <col min="3087" max="3087" width="12.125" style="12" bestFit="1" customWidth="1"/>
    <col min="3088" max="3088" width="11.375" style="12" bestFit="1" customWidth="1"/>
    <col min="3089" max="3328" width="9" style="12"/>
    <col min="3329" max="3329" width="11.25" style="12" customWidth="1"/>
    <col min="3330" max="3330" width="5.375" style="12" bestFit="1" customWidth="1"/>
    <col min="3331" max="3331" width="4.375" style="12" customWidth="1"/>
    <col min="3332" max="3332" width="5.875" style="12" customWidth="1"/>
    <col min="3333" max="3333" width="7.75" style="12" customWidth="1"/>
    <col min="3334" max="3334" width="7.875" style="12" customWidth="1"/>
    <col min="3335" max="3335" width="7.75" style="12" customWidth="1"/>
    <col min="3336" max="3336" width="12.125" style="12" bestFit="1" customWidth="1"/>
    <col min="3337" max="3337" width="12" style="12" customWidth="1"/>
    <col min="3338" max="3338" width="12.625" style="12" customWidth="1"/>
    <col min="3339" max="3339" width="10.5" style="12" customWidth="1"/>
    <col min="3340" max="3340" width="10.875" style="12" customWidth="1"/>
    <col min="3341" max="3341" width="12.125" style="12" bestFit="1" customWidth="1"/>
    <col min="3342" max="3342" width="11.375" style="12" bestFit="1" customWidth="1"/>
    <col min="3343" max="3343" width="12.125" style="12" bestFit="1" customWidth="1"/>
    <col min="3344" max="3344" width="11.375" style="12" bestFit="1" customWidth="1"/>
    <col min="3345" max="3584" width="9" style="12"/>
    <col min="3585" max="3585" width="11.25" style="12" customWidth="1"/>
    <col min="3586" max="3586" width="5.375" style="12" bestFit="1" customWidth="1"/>
    <col min="3587" max="3587" width="4.375" style="12" customWidth="1"/>
    <col min="3588" max="3588" width="5.875" style="12" customWidth="1"/>
    <col min="3589" max="3589" width="7.75" style="12" customWidth="1"/>
    <col min="3590" max="3590" width="7.875" style="12" customWidth="1"/>
    <col min="3591" max="3591" width="7.75" style="12" customWidth="1"/>
    <col min="3592" max="3592" width="12.125" style="12" bestFit="1" customWidth="1"/>
    <col min="3593" max="3593" width="12" style="12" customWidth="1"/>
    <col min="3594" max="3594" width="12.625" style="12" customWidth="1"/>
    <col min="3595" max="3595" width="10.5" style="12" customWidth="1"/>
    <col min="3596" max="3596" width="10.875" style="12" customWidth="1"/>
    <col min="3597" max="3597" width="12.125" style="12" bestFit="1" customWidth="1"/>
    <col min="3598" max="3598" width="11.375" style="12" bestFit="1" customWidth="1"/>
    <col min="3599" max="3599" width="12.125" style="12" bestFit="1" customWidth="1"/>
    <col min="3600" max="3600" width="11.375" style="12" bestFit="1" customWidth="1"/>
    <col min="3601" max="3840" width="9" style="12"/>
    <col min="3841" max="3841" width="11.25" style="12" customWidth="1"/>
    <col min="3842" max="3842" width="5.375" style="12" bestFit="1" customWidth="1"/>
    <col min="3843" max="3843" width="4.375" style="12" customWidth="1"/>
    <col min="3844" max="3844" width="5.875" style="12" customWidth="1"/>
    <col min="3845" max="3845" width="7.75" style="12" customWidth="1"/>
    <col min="3846" max="3846" width="7.875" style="12" customWidth="1"/>
    <col min="3847" max="3847" width="7.75" style="12" customWidth="1"/>
    <col min="3848" max="3848" width="12.125" style="12" bestFit="1" customWidth="1"/>
    <col min="3849" max="3849" width="12" style="12" customWidth="1"/>
    <col min="3850" max="3850" width="12.625" style="12" customWidth="1"/>
    <col min="3851" max="3851" width="10.5" style="12" customWidth="1"/>
    <col min="3852" max="3852" width="10.875" style="12" customWidth="1"/>
    <col min="3853" max="3853" width="12.125" style="12" bestFit="1" customWidth="1"/>
    <col min="3854" max="3854" width="11.375" style="12" bestFit="1" customWidth="1"/>
    <col min="3855" max="3855" width="12.125" style="12" bestFit="1" customWidth="1"/>
    <col min="3856" max="3856" width="11.375" style="12" bestFit="1" customWidth="1"/>
    <col min="3857" max="4096" width="9" style="12"/>
    <col min="4097" max="4097" width="11.25" style="12" customWidth="1"/>
    <col min="4098" max="4098" width="5.375" style="12" bestFit="1" customWidth="1"/>
    <col min="4099" max="4099" width="4.375" style="12" customWidth="1"/>
    <col min="4100" max="4100" width="5.875" style="12" customWidth="1"/>
    <col min="4101" max="4101" width="7.75" style="12" customWidth="1"/>
    <col min="4102" max="4102" width="7.875" style="12" customWidth="1"/>
    <col min="4103" max="4103" width="7.75" style="12" customWidth="1"/>
    <col min="4104" max="4104" width="12.125" style="12" bestFit="1" customWidth="1"/>
    <col min="4105" max="4105" width="12" style="12" customWidth="1"/>
    <col min="4106" max="4106" width="12.625" style="12" customWidth="1"/>
    <col min="4107" max="4107" width="10.5" style="12" customWidth="1"/>
    <col min="4108" max="4108" width="10.875" style="12" customWidth="1"/>
    <col min="4109" max="4109" width="12.125" style="12" bestFit="1" customWidth="1"/>
    <col min="4110" max="4110" width="11.375" style="12" bestFit="1" customWidth="1"/>
    <col min="4111" max="4111" width="12.125" style="12" bestFit="1" customWidth="1"/>
    <col min="4112" max="4112" width="11.375" style="12" bestFit="1" customWidth="1"/>
    <col min="4113" max="4352" width="9" style="12"/>
    <col min="4353" max="4353" width="11.25" style="12" customWidth="1"/>
    <col min="4354" max="4354" width="5.375" style="12" bestFit="1" customWidth="1"/>
    <col min="4355" max="4355" width="4.375" style="12" customWidth="1"/>
    <col min="4356" max="4356" width="5.875" style="12" customWidth="1"/>
    <col min="4357" max="4357" width="7.75" style="12" customWidth="1"/>
    <col min="4358" max="4358" width="7.875" style="12" customWidth="1"/>
    <col min="4359" max="4359" width="7.75" style="12" customWidth="1"/>
    <col min="4360" max="4360" width="12.125" style="12" bestFit="1" customWidth="1"/>
    <col min="4361" max="4361" width="12" style="12" customWidth="1"/>
    <col min="4362" max="4362" width="12.625" style="12" customWidth="1"/>
    <col min="4363" max="4363" width="10.5" style="12" customWidth="1"/>
    <col min="4364" max="4364" width="10.875" style="12" customWidth="1"/>
    <col min="4365" max="4365" width="12.125" style="12" bestFit="1" customWidth="1"/>
    <col min="4366" max="4366" width="11.375" style="12" bestFit="1" customWidth="1"/>
    <col min="4367" max="4367" width="12.125" style="12" bestFit="1" customWidth="1"/>
    <col min="4368" max="4368" width="11.375" style="12" bestFit="1" customWidth="1"/>
    <col min="4369" max="4608" width="9" style="12"/>
    <col min="4609" max="4609" width="11.25" style="12" customWidth="1"/>
    <col min="4610" max="4610" width="5.375" style="12" bestFit="1" customWidth="1"/>
    <col min="4611" max="4611" width="4.375" style="12" customWidth="1"/>
    <col min="4612" max="4612" width="5.875" style="12" customWidth="1"/>
    <col min="4613" max="4613" width="7.75" style="12" customWidth="1"/>
    <col min="4614" max="4614" width="7.875" style="12" customWidth="1"/>
    <col min="4615" max="4615" width="7.75" style="12" customWidth="1"/>
    <col min="4616" max="4616" width="12.125" style="12" bestFit="1" customWidth="1"/>
    <col min="4617" max="4617" width="12" style="12" customWidth="1"/>
    <col min="4618" max="4618" width="12.625" style="12" customWidth="1"/>
    <col min="4619" max="4619" width="10.5" style="12" customWidth="1"/>
    <col min="4620" max="4620" width="10.875" style="12" customWidth="1"/>
    <col min="4621" max="4621" width="12.125" style="12" bestFit="1" customWidth="1"/>
    <col min="4622" max="4622" width="11.375" style="12" bestFit="1" customWidth="1"/>
    <col min="4623" max="4623" width="12.125" style="12" bestFit="1" customWidth="1"/>
    <col min="4624" max="4624" width="11.375" style="12" bestFit="1" customWidth="1"/>
    <col min="4625" max="4864" width="9" style="12"/>
    <col min="4865" max="4865" width="11.25" style="12" customWidth="1"/>
    <col min="4866" max="4866" width="5.375" style="12" bestFit="1" customWidth="1"/>
    <col min="4867" max="4867" width="4.375" style="12" customWidth="1"/>
    <col min="4868" max="4868" width="5.875" style="12" customWidth="1"/>
    <col min="4869" max="4869" width="7.75" style="12" customWidth="1"/>
    <col min="4870" max="4870" width="7.875" style="12" customWidth="1"/>
    <col min="4871" max="4871" width="7.75" style="12" customWidth="1"/>
    <col min="4872" max="4872" width="12.125" style="12" bestFit="1" customWidth="1"/>
    <col min="4873" max="4873" width="12" style="12" customWidth="1"/>
    <col min="4874" max="4874" width="12.625" style="12" customWidth="1"/>
    <col min="4875" max="4875" width="10.5" style="12" customWidth="1"/>
    <col min="4876" max="4876" width="10.875" style="12" customWidth="1"/>
    <col min="4877" max="4877" width="12.125" style="12" bestFit="1" customWidth="1"/>
    <col min="4878" max="4878" width="11.375" style="12" bestFit="1" customWidth="1"/>
    <col min="4879" max="4879" width="12.125" style="12" bestFit="1" customWidth="1"/>
    <col min="4880" max="4880" width="11.375" style="12" bestFit="1" customWidth="1"/>
    <col min="4881" max="5120" width="9" style="12"/>
    <col min="5121" max="5121" width="11.25" style="12" customWidth="1"/>
    <col min="5122" max="5122" width="5.375" style="12" bestFit="1" customWidth="1"/>
    <col min="5123" max="5123" width="4.375" style="12" customWidth="1"/>
    <col min="5124" max="5124" width="5.875" style="12" customWidth="1"/>
    <col min="5125" max="5125" width="7.75" style="12" customWidth="1"/>
    <col min="5126" max="5126" width="7.875" style="12" customWidth="1"/>
    <col min="5127" max="5127" width="7.75" style="12" customWidth="1"/>
    <col min="5128" max="5128" width="12.125" style="12" bestFit="1" customWidth="1"/>
    <col min="5129" max="5129" width="12" style="12" customWidth="1"/>
    <col min="5130" max="5130" width="12.625" style="12" customWidth="1"/>
    <col min="5131" max="5131" width="10.5" style="12" customWidth="1"/>
    <col min="5132" max="5132" width="10.875" style="12" customWidth="1"/>
    <col min="5133" max="5133" width="12.125" style="12" bestFit="1" customWidth="1"/>
    <col min="5134" max="5134" width="11.375" style="12" bestFit="1" customWidth="1"/>
    <col min="5135" max="5135" width="12.125" style="12" bestFit="1" customWidth="1"/>
    <col min="5136" max="5136" width="11.375" style="12" bestFit="1" customWidth="1"/>
    <col min="5137" max="5376" width="9" style="12"/>
    <col min="5377" max="5377" width="11.25" style="12" customWidth="1"/>
    <col min="5378" max="5378" width="5.375" style="12" bestFit="1" customWidth="1"/>
    <col min="5379" max="5379" width="4.375" style="12" customWidth="1"/>
    <col min="5380" max="5380" width="5.875" style="12" customWidth="1"/>
    <col min="5381" max="5381" width="7.75" style="12" customWidth="1"/>
    <col min="5382" max="5382" width="7.875" style="12" customWidth="1"/>
    <col min="5383" max="5383" width="7.75" style="12" customWidth="1"/>
    <col min="5384" max="5384" width="12.125" style="12" bestFit="1" customWidth="1"/>
    <col min="5385" max="5385" width="12" style="12" customWidth="1"/>
    <col min="5386" max="5386" width="12.625" style="12" customWidth="1"/>
    <col min="5387" max="5387" width="10.5" style="12" customWidth="1"/>
    <col min="5388" max="5388" width="10.875" style="12" customWidth="1"/>
    <col min="5389" max="5389" width="12.125" style="12" bestFit="1" customWidth="1"/>
    <col min="5390" max="5390" width="11.375" style="12" bestFit="1" customWidth="1"/>
    <col min="5391" max="5391" width="12.125" style="12" bestFit="1" customWidth="1"/>
    <col min="5392" max="5392" width="11.375" style="12" bestFit="1" customWidth="1"/>
    <col min="5393" max="5632" width="9" style="12"/>
    <col min="5633" max="5633" width="11.25" style="12" customWidth="1"/>
    <col min="5634" max="5634" width="5.375" style="12" bestFit="1" customWidth="1"/>
    <col min="5635" max="5635" width="4.375" style="12" customWidth="1"/>
    <col min="5636" max="5636" width="5.875" style="12" customWidth="1"/>
    <col min="5637" max="5637" width="7.75" style="12" customWidth="1"/>
    <col min="5638" max="5638" width="7.875" style="12" customWidth="1"/>
    <col min="5639" max="5639" width="7.75" style="12" customWidth="1"/>
    <col min="5640" max="5640" width="12.125" style="12" bestFit="1" customWidth="1"/>
    <col min="5641" max="5641" width="12" style="12" customWidth="1"/>
    <col min="5642" max="5642" width="12.625" style="12" customWidth="1"/>
    <col min="5643" max="5643" width="10.5" style="12" customWidth="1"/>
    <col min="5644" max="5644" width="10.875" style="12" customWidth="1"/>
    <col min="5645" max="5645" width="12.125" style="12" bestFit="1" customWidth="1"/>
    <col min="5646" max="5646" width="11.375" style="12" bestFit="1" customWidth="1"/>
    <col min="5647" max="5647" width="12.125" style="12" bestFit="1" customWidth="1"/>
    <col min="5648" max="5648" width="11.375" style="12" bestFit="1" customWidth="1"/>
    <col min="5649" max="5888" width="9" style="12"/>
    <col min="5889" max="5889" width="11.25" style="12" customWidth="1"/>
    <col min="5890" max="5890" width="5.375" style="12" bestFit="1" customWidth="1"/>
    <col min="5891" max="5891" width="4.375" style="12" customWidth="1"/>
    <col min="5892" max="5892" width="5.875" style="12" customWidth="1"/>
    <col min="5893" max="5893" width="7.75" style="12" customWidth="1"/>
    <col min="5894" max="5894" width="7.875" style="12" customWidth="1"/>
    <col min="5895" max="5895" width="7.75" style="12" customWidth="1"/>
    <col min="5896" max="5896" width="12.125" style="12" bestFit="1" customWidth="1"/>
    <col min="5897" max="5897" width="12" style="12" customWidth="1"/>
    <col min="5898" max="5898" width="12.625" style="12" customWidth="1"/>
    <col min="5899" max="5899" width="10.5" style="12" customWidth="1"/>
    <col min="5900" max="5900" width="10.875" style="12" customWidth="1"/>
    <col min="5901" max="5901" width="12.125" style="12" bestFit="1" customWidth="1"/>
    <col min="5902" max="5902" width="11.375" style="12" bestFit="1" customWidth="1"/>
    <col min="5903" max="5903" width="12.125" style="12" bestFit="1" customWidth="1"/>
    <col min="5904" max="5904" width="11.375" style="12" bestFit="1" customWidth="1"/>
    <col min="5905" max="6144" width="9" style="12"/>
    <col min="6145" max="6145" width="11.25" style="12" customWidth="1"/>
    <col min="6146" max="6146" width="5.375" style="12" bestFit="1" customWidth="1"/>
    <col min="6147" max="6147" width="4.375" style="12" customWidth="1"/>
    <col min="6148" max="6148" width="5.875" style="12" customWidth="1"/>
    <col min="6149" max="6149" width="7.75" style="12" customWidth="1"/>
    <col min="6150" max="6150" width="7.875" style="12" customWidth="1"/>
    <col min="6151" max="6151" width="7.75" style="12" customWidth="1"/>
    <col min="6152" max="6152" width="12.125" style="12" bestFit="1" customWidth="1"/>
    <col min="6153" max="6153" width="12" style="12" customWidth="1"/>
    <col min="6154" max="6154" width="12.625" style="12" customWidth="1"/>
    <col min="6155" max="6155" width="10.5" style="12" customWidth="1"/>
    <col min="6156" max="6156" width="10.875" style="12" customWidth="1"/>
    <col min="6157" max="6157" width="12.125" style="12" bestFit="1" customWidth="1"/>
    <col min="6158" max="6158" width="11.375" style="12" bestFit="1" customWidth="1"/>
    <col min="6159" max="6159" width="12.125" style="12" bestFit="1" customWidth="1"/>
    <col min="6160" max="6160" width="11.375" style="12" bestFit="1" customWidth="1"/>
    <col min="6161" max="6400" width="9" style="12"/>
    <col min="6401" max="6401" width="11.25" style="12" customWidth="1"/>
    <col min="6402" max="6402" width="5.375" style="12" bestFit="1" customWidth="1"/>
    <col min="6403" max="6403" width="4.375" style="12" customWidth="1"/>
    <col min="6404" max="6404" width="5.875" style="12" customWidth="1"/>
    <col min="6405" max="6405" width="7.75" style="12" customWidth="1"/>
    <col min="6406" max="6406" width="7.875" style="12" customWidth="1"/>
    <col min="6407" max="6407" width="7.75" style="12" customWidth="1"/>
    <col min="6408" max="6408" width="12.125" style="12" bestFit="1" customWidth="1"/>
    <col min="6409" max="6409" width="12" style="12" customWidth="1"/>
    <col min="6410" max="6410" width="12.625" style="12" customWidth="1"/>
    <col min="6411" max="6411" width="10.5" style="12" customWidth="1"/>
    <col min="6412" max="6412" width="10.875" style="12" customWidth="1"/>
    <col min="6413" max="6413" width="12.125" style="12" bestFit="1" customWidth="1"/>
    <col min="6414" max="6414" width="11.375" style="12" bestFit="1" customWidth="1"/>
    <col min="6415" max="6415" width="12.125" style="12" bestFit="1" customWidth="1"/>
    <col min="6416" max="6416" width="11.375" style="12" bestFit="1" customWidth="1"/>
    <col min="6417" max="6656" width="9" style="12"/>
    <col min="6657" max="6657" width="11.25" style="12" customWidth="1"/>
    <col min="6658" max="6658" width="5.375" style="12" bestFit="1" customWidth="1"/>
    <col min="6659" max="6659" width="4.375" style="12" customWidth="1"/>
    <col min="6660" max="6660" width="5.875" style="12" customWidth="1"/>
    <col min="6661" max="6661" width="7.75" style="12" customWidth="1"/>
    <col min="6662" max="6662" width="7.875" style="12" customWidth="1"/>
    <col min="6663" max="6663" width="7.75" style="12" customWidth="1"/>
    <col min="6664" max="6664" width="12.125" style="12" bestFit="1" customWidth="1"/>
    <col min="6665" max="6665" width="12" style="12" customWidth="1"/>
    <col min="6666" max="6666" width="12.625" style="12" customWidth="1"/>
    <col min="6667" max="6667" width="10.5" style="12" customWidth="1"/>
    <col min="6668" max="6668" width="10.875" style="12" customWidth="1"/>
    <col min="6669" max="6669" width="12.125" style="12" bestFit="1" customWidth="1"/>
    <col min="6670" max="6670" width="11.375" style="12" bestFit="1" customWidth="1"/>
    <col min="6671" max="6671" width="12.125" style="12" bestFit="1" customWidth="1"/>
    <col min="6672" max="6672" width="11.375" style="12" bestFit="1" customWidth="1"/>
    <col min="6673" max="6912" width="9" style="12"/>
    <col min="6913" max="6913" width="11.25" style="12" customWidth="1"/>
    <col min="6914" max="6914" width="5.375" style="12" bestFit="1" customWidth="1"/>
    <col min="6915" max="6915" width="4.375" style="12" customWidth="1"/>
    <col min="6916" max="6916" width="5.875" style="12" customWidth="1"/>
    <col min="6917" max="6917" width="7.75" style="12" customWidth="1"/>
    <col min="6918" max="6918" width="7.875" style="12" customWidth="1"/>
    <col min="6919" max="6919" width="7.75" style="12" customWidth="1"/>
    <col min="6920" max="6920" width="12.125" style="12" bestFit="1" customWidth="1"/>
    <col min="6921" max="6921" width="12" style="12" customWidth="1"/>
    <col min="6922" max="6922" width="12.625" style="12" customWidth="1"/>
    <col min="6923" max="6923" width="10.5" style="12" customWidth="1"/>
    <col min="6924" max="6924" width="10.875" style="12" customWidth="1"/>
    <col min="6925" max="6925" width="12.125" style="12" bestFit="1" customWidth="1"/>
    <col min="6926" max="6926" width="11.375" style="12" bestFit="1" customWidth="1"/>
    <col min="6927" max="6927" width="12.125" style="12" bestFit="1" customWidth="1"/>
    <col min="6928" max="6928" width="11.375" style="12" bestFit="1" customWidth="1"/>
    <col min="6929" max="7168" width="9" style="12"/>
    <col min="7169" max="7169" width="11.25" style="12" customWidth="1"/>
    <col min="7170" max="7170" width="5.375" style="12" bestFit="1" customWidth="1"/>
    <col min="7171" max="7171" width="4.375" style="12" customWidth="1"/>
    <col min="7172" max="7172" width="5.875" style="12" customWidth="1"/>
    <col min="7173" max="7173" width="7.75" style="12" customWidth="1"/>
    <col min="7174" max="7174" width="7.875" style="12" customWidth="1"/>
    <col min="7175" max="7175" width="7.75" style="12" customWidth="1"/>
    <col min="7176" max="7176" width="12.125" style="12" bestFit="1" customWidth="1"/>
    <col min="7177" max="7177" width="12" style="12" customWidth="1"/>
    <col min="7178" max="7178" width="12.625" style="12" customWidth="1"/>
    <col min="7179" max="7179" width="10.5" style="12" customWidth="1"/>
    <col min="7180" max="7180" width="10.875" style="12" customWidth="1"/>
    <col min="7181" max="7181" width="12.125" style="12" bestFit="1" customWidth="1"/>
    <col min="7182" max="7182" width="11.375" style="12" bestFit="1" customWidth="1"/>
    <col min="7183" max="7183" width="12.125" style="12" bestFit="1" customWidth="1"/>
    <col min="7184" max="7184" width="11.375" style="12" bestFit="1" customWidth="1"/>
    <col min="7185" max="7424" width="9" style="12"/>
    <col min="7425" max="7425" width="11.25" style="12" customWidth="1"/>
    <col min="7426" max="7426" width="5.375" style="12" bestFit="1" customWidth="1"/>
    <col min="7427" max="7427" width="4.375" style="12" customWidth="1"/>
    <col min="7428" max="7428" width="5.875" style="12" customWidth="1"/>
    <col min="7429" max="7429" width="7.75" style="12" customWidth="1"/>
    <col min="7430" max="7430" width="7.875" style="12" customWidth="1"/>
    <col min="7431" max="7431" width="7.75" style="12" customWidth="1"/>
    <col min="7432" max="7432" width="12.125" style="12" bestFit="1" customWidth="1"/>
    <col min="7433" max="7433" width="12" style="12" customWidth="1"/>
    <col min="7434" max="7434" width="12.625" style="12" customWidth="1"/>
    <col min="7435" max="7435" width="10.5" style="12" customWidth="1"/>
    <col min="7436" max="7436" width="10.875" style="12" customWidth="1"/>
    <col min="7437" max="7437" width="12.125" style="12" bestFit="1" customWidth="1"/>
    <col min="7438" max="7438" width="11.375" style="12" bestFit="1" customWidth="1"/>
    <col min="7439" max="7439" width="12.125" style="12" bestFit="1" customWidth="1"/>
    <col min="7440" max="7440" width="11.375" style="12" bestFit="1" customWidth="1"/>
    <col min="7441" max="7680" width="9" style="12"/>
    <col min="7681" max="7681" width="11.25" style="12" customWidth="1"/>
    <col min="7682" max="7682" width="5.375" style="12" bestFit="1" customWidth="1"/>
    <col min="7683" max="7683" width="4.375" style="12" customWidth="1"/>
    <col min="7684" max="7684" width="5.875" style="12" customWidth="1"/>
    <col min="7685" max="7685" width="7.75" style="12" customWidth="1"/>
    <col min="7686" max="7686" width="7.875" style="12" customWidth="1"/>
    <col min="7687" max="7687" width="7.75" style="12" customWidth="1"/>
    <col min="7688" max="7688" width="12.125" style="12" bestFit="1" customWidth="1"/>
    <col min="7689" max="7689" width="12" style="12" customWidth="1"/>
    <col min="7690" max="7690" width="12.625" style="12" customWidth="1"/>
    <col min="7691" max="7691" width="10.5" style="12" customWidth="1"/>
    <col min="7692" max="7692" width="10.875" style="12" customWidth="1"/>
    <col min="7693" max="7693" width="12.125" style="12" bestFit="1" customWidth="1"/>
    <col min="7694" max="7694" width="11.375" style="12" bestFit="1" customWidth="1"/>
    <col min="7695" max="7695" width="12.125" style="12" bestFit="1" customWidth="1"/>
    <col min="7696" max="7696" width="11.375" style="12" bestFit="1" customWidth="1"/>
    <col min="7697" max="7936" width="9" style="12"/>
    <col min="7937" max="7937" width="11.25" style="12" customWidth="1"/>
    <col min="7938" max="7938" width="5.375" style="12" bestFit="1" customWidth="1"/>
    <col min="7939" max="7939" width="4.375" style="12" customWidth="1"/>
    <col min="7940" max="7940" width="5.875" style="12" customWidth="1"/>
    <col min="7941" max="7941" width="7.75" style="12" customWidth="1"/>
    <col min="7942" max="7942" width="7.875" style="12" customWidth="1"/>
    <col min="7943" max="7943" width="7.75" style="12" customWidth="1"/>
    <col min="7944" max="7944" width="12.125" style="12" bestFit="1" customWidth="1"/>
    <col min="7945" max="7945" width="12" style="12" customWidth="1"/>
    <col min="7946" max="7946" width="12.625" style="12" customWidth="1"/>
    <col min="7947" max="7947" width="10.5" style="12" customWidth="1"/>
    <col min="7948" max="7948" width="10.875" style="12" customWidth="1"/>
    <col min="7949" max="7949" width="12.125" style="12" bestFit="1" customWidth="1"/>
    <col min="7950" max="7950" width="11.375" style="12" bestFit="1" customWidth="1"/>
    <col min="7951" max="7951" width="12.125" style="12" bestFit="1" customWidth="1"/>
    <col min="7952" max="7952" width="11.375" style="12" bestFit="1" customWidth="1"/>
    <col min="7953" max="8192" width="9" style="12"/>
    <col min="8193" max="8193" width="11.25" style="12" customWidth="1"/>
    <col min="8194" max="8194" width="5.375" style="12" bestFit="1" customWidth="1"/>
    <col min="8195" max="8195" width="4.375" style="12" customWidth="1"/>
    <col min="8196" max="8196" width="5.875" style="12" customWidth="1"/>
    <col min="8197" max="8197" width="7.75" style="12" customWidth="1"/>
    <col min="8198" max="8198" width="7.875" style="12" customWidth="1"/>
    <col min="8199" max="8199" width="7.75" style="12" customWidth="1"/>
    <col min="8200" max="8200" width="12.125" style="12" bestFit="1" customWidth="1"/>
    <col min="8201" max="8201" width="12" style="12" customWidth="1"/>
    <col min="8202" max="8202" width="12.625" style="12" customWidth="1"/>
    <col min="8203" max="8203" width="10.5" style="12" customWidth="1"/>
    <col min="8204" max="8204" width="10.875" style="12" customWidth="1"/>
    <col min="8205" max="8205" width="12.125" style="12" bestFit="1" customWidth="1"/>
    <col min="8206" max="8206" width="11.375" style="12" bestFit="1" customWidth="1"/>
    <col min="8207" max="8207" width="12.125" style="12" bestFit="1" customWidth="1"/>
    <col min="8208" max="8208" width="11.375" style="12" bestFit="1" customWidth="1"/>
    <col min="8209" max="8448" width="9" style="12"/>
    <col min="8449" max="8449" width="11.25" style="12" customWidth="1"/>
    <col min="8450" max="8450" width="5.375" style="12" bestFit="1" customWidth="1"/>
    <col min="8451" max="8451" width="4.375" style="12" customWidth="1"/>
    <col min="8452" max="8452" width="5.875" style="12" customWidth="1"/>
    <col min="8453" max="8453" width="7.75" style="12" customWidth="1"/>
    <col min="8454" max="8454" width="7.875" style="12" customWidth="1"/>
    <col min="8455" max="8455" width="7.75" style="12" customWidth="1"/>
    <col min="8456" max="8456" width="12.125" style="12" bestFit="1" customWidth="1"/>
    <col min="8457" max="8457" width="12" style="12" customWidth="1"/>
    <col min="8458" max="8458" width="12.625" style="12" customWidth="1"/>
    <col min="8459" max="8459" width="10.5" style="12" customWidth="1"/>
    <col min="8460" max="8460" width="10.875" style="12" customWidth="1"/>
    <col min="8461" max="8461" width="12.125" style="12" bestFit="1" customWidth="1"/>
    <col min="8462" max="8462" width="11.375" style="12" bestFit="1" customWidth="1"/>
    <col min="8463" max="8463" width="12.125" style="12" bestFit="1" customWidth="1"/>
    <col min="8464" max="8464" width="11.375" style="12" bestFit="1" customWidth="1"/>
    <col min="8465" max="8704" width="9" style="12"/>
    <col min="8705" max="8705" width="11.25" style="12" customWidth="1"/>
    <col min="8706" max="8706" width="5.375" style="12" bestFit="1" customWidth="1"/>
    <col min="8707" max="8707" width="4.375" style="12" customWidth="1"/>
    <col min="8708" max="8708" width="5.875" style="12" customWidth="1"/>
    <col min="8709" max="8709" width="7.75" style="12" customWidth="1"/>
    <col min="8710" max="8710" width="7.875" style="12" customWidth="1"/>
    <col min="8711" max="8711" width="7.75" style="12" customWidth="1"/>
    <col min="8712" max="8712" width="12.125" style="12" bestFit="1" customWidth="1"/>
    <col min="8713" max="8713" width="12" style="12" customWidth="1"/>
    <col min="8714" max="8714" width="12.625" style="12" customWidth="1"/>
    <col min="8715" max="8715" width="10.5" style="12" customWidth="1"/>
    <col min="8716" max="8716" width="10.875" style="12" customWidth="1"/>
    <col min="8717" max="8717" width="12.125" style="12" bestFit="1" customWidth="1"/>
    <col min="8718" max="8718" width="11.375" style="12" bestFit="1" customWidth="1"/>
    <col min="8719" max="8719" width="12.125" style="12" bestFit="1" customWidth="1"/>
    <col min="8720" max="8720" width="11.375" style="12" bestFit="1" customWidth="1"/>
    <col min="8721" max="8960" width="9" style="12"/>
    <col min="8961" max="8961" width="11.25" style="12" customWidth="1"/>
    <col min="8962" max="8962" width="5.375" style="12" bestFit="1" customWidth="1"/>
    <col min="8963" max="8963" width="4.375" style="12" customWidth="1"/>
    <col min="8964" max="8964" width="5.875" style="12" customWidth="1"/>
    <col min="8965" max="8965" width="7.75" style="12" customWidth="1"/>
    <col min="8966" max="8966" width="7.875" style="12" customWidth="1"/>
    <col min="8967" max="8967" width="7.75" style="12" customWidth="1"/>
    <col min="8968" max="8968" width="12.125" style="12" bestFit="1" customWidth="1"/>
    <col min="8969" max="8969" width="12" style="12" customWidth="1"/>
    <col min="8970" max="8970" width="12.625" style="12" customWidth="1"/>
    <col min="8971" max="8971" width="10.5" style="12" customWidth="1"/>
    <col min="8972" max="8972" width="10.875" style="12" customWidth="1"/>
    <col min="8973" max="8973" width="12.125" style="12" bestFit="1" customWidth="1"/>
    <col min="8974" max="8974" width="11.375" style="12" bestFit="1" customWidth="1"/>
    <col min="8975" max="8975" width="12.125" style="12" bestFit="1" customWidth="1"/>
    <col min="8976" max="8976" width="11.375" style="12" bestFit="1" customWidth="1"/>
    <col min="8977" max="9216" width="9" style="12"/>
    <col min="9217" max="9217" width="11.25" style="12" customWidth="1"/>
    <col min="9218" max="9218" width="5.375" style="12" bestFit="1" customWidth="1"/>
    <col min="9219" max="9219" width="4.375" style="12" customWidth="1"/>
    <col min="9220" max="9220" width="5.875" style="12" customWidth="1"/>
    <col min="9221" max="9221" width="7.75" style="12" customWidth="1"/>
    <col min="9222" max="9222" width="7.875" style="12" customWidth="1"/>
    <col min="9223" max="9223" width="7.75" style="12" customWidth="1"/>
    <col min="9224" max="9224" width="12.125" style="12" bestFit="1" customWidth="1"/>
    <col min="9225" max="9225" width="12" style="12" customWidth="1"/>
    <col min="9226" max="9226" width="12.625" style="12" customWidth="1"/>
    <col min="9227" max="9227" width="10.5" style="12" customWidth="1"/>
    <col min="9228" max="9228" width="10.875" style="12" customWidth="1"/>
    <col min="9229" max="9229" width="12.125" style="12" bestFit="1" customWidth="1"/>
    <col min="9230" max="9230" width="11.375" style="12" bestFit="1" customWidth="1"/>
    <col min="9231" max="9231" width="12.125" style="12" bestFit="1" customWidth="1"/>
    <col min="9232" max="9232" width="11.375" style="12" bestFit="1" customWidth="1"/>
    <col min="9233" max="9472" width="9" style="12"/>
    <col min="9473" max="9473" width="11.25" style="12" customWidth="1"/>
    <col min="9474" max="9474" width="5.375" style="12" bestFit="1" customWidth="1"/>
    <col min="9475" max="9475" width="4.375" style="12" customWidth="1"/>
    <col min="9476" max="9476" width="5.875" style="12" customWidth="1"/>
    <col min="9477" max="9477" width="7.75" style="12" customWidth="1"/>
    <col min="9478" max="9478" width="7.875" style="12" customWidth="1"/>
    <col min="9479" max="9479" width="7.75" style="12" customWidth="1"/>
    <col min="9480" max="9480" width="12.125" style="12" bestFit="1" customWidth="1"/>
    <col min="9481" max="9481" width="12" style="12" customWidth="1"/>
    <col min="9482" max="9482" width="12.625" style="12" customWidth="1"/>
    <col min="9483" max="9483" width="10.5" style="12" customWidth="1"/>
    <col min="9484" max="9484" width="10.875" style="12" customWidth="1"/>
    <col min="9485" max="9485" width="12.125" style="12" bestFit="1" customWidth="1"/>
    <col min="9486" max="9486" width="11.375" style="12" bestFit="1" customWidth="1"/>
    <col min="9487" max="9487" width="12.125" style="12" bestFit="1" customWidth="1"/>
    <col min="9488" max="9488" width="11.375" style="12" bestFit="1" customWidth="1"/>
    <col min="9489" max="9728" width="9" style="12"/>
    <col min="9729" max="9729" width="11.25" style="12" customWidth="1"/>
    <col min="9730" max="9730" width="5.375" style="12" bestFit="1" customWidth="1"/>
    <col min="9731" max="9731" width="4.375" style="12" customWidth="1"/>
    <col min="9732" max="9732" width="5.875" style="12" customWidth="1"/>
    <col min="9733" max="9733" width="7.75" style="12" customWidth="1"/>
    <col min="9734" max="9734" width="7.875" style="12" customWidth="1"/>
    <col min="9735" max="9735" width="7.75" style="12" customWidth="1"/>
    <col min="9736" max="9736" width="12.125" style="12" bestFit="1" customWidth="1"/>
    <col min="9737" max="9737" width="12" style="12" customWidth="1"/>
    <col min="9738" max="9738" width="12.625" style="12" customWidth="1"/>
    <col min="9739" max="9739" width="10.5" style="12" customWidth="1"/>
    <col min="9740" max="9740" width="10.875" style="12" customWidth="1"/>
    <col min="9741" max="9741" width="12.125" style="12" bestFit="1" customWidth="1"/>
    <col min="9742" max="9742" width="11.375" style="12" bestFit="1" customWidth="1"/>
    <col min="9743" max="9743" width="12.125" style="12" bestFit="1" customWidth="1"/>
    <col min="9744" max="9744" width="11.375" style="12" bestFit="1" customWidth="1"/>
    <col min="9745" max="9984" width="9" style="12"/>
    <col min="9985" max="9985" width="11.25" style="12" customWidth="1"/>
    <col min="9986" max="9986" width="5.375" style="12" bestFit="1" customWidth="1"/>
    <col min="9987" max="9987" width="4.375" style="12" customWidth="1"/>
    <col min="9988" max="9988" width="5.875" style="12" customWidth="1"/>
    <col min="9989" max="9989" width="7.75" style="12" customWidth="1"/>
    <col min="9990" max="9990" width="7.875" style="12" customWidth="1"/>
    <col min="9991" max="9991" width="7.75" style="12" customWidth="1"/>
    <col min="9992" max="9992" width="12.125" style="12" bestFit="1" customWidth="1"/>
    <col min="9993" max="9993" width="12" style="12" customWidth="1"/>
    <col min="9994" max="9994" width="12.625" style="12" customWidth="1"/>
    <col min="9995" max="9995" width="10.5" style="12" customWidth="1"/>
    <col min="9996" max="9996" width="10.875" style="12" customWidth="1"/>
    <col min="9997" max="9997" width="12.125" style="12" bestFit="1" customWidth="1"/>
    <col min="9998" max="9998" width="11.375" style="12" bestFit="1" customWidth="1"/>
    <col min="9999" max="9999" width="12.125" style="12" bestFit="1" customWidth="1"/>
    <col min="10000" max="10000" width="11.375" style="12" bestFit="1" customWidth="1"/>
    <col min="10001" max="10240" width="9" style="12"/>
    <col min="10241" max="10241" width="11.25" style="12" customWidth="1"/>
    <col min="10242" max="10242" width="5.375" style="12" bestFit="1" customWidth="1"/>
    <col min="10243" max="10243" width="4.375" style="12" customWidth="1"/>
    <col min="10244" max="10244" width="5.875" style="12" customWidth="1"/>
    <col min="10245" max="10245" width="7.75" style="12" customWidth="1"/>
    <col min="10246" max="10246" width="7.875" style="12" customWidth="1"/>
    <col min="10247" max="10247" width="7.75" style="12" customWidth="1"/>
    <col min="10248" max="10248" width="12.125" style="12" bestFit="1" customWidth="1"/>
    <col min="10249" max="10249" width="12" style="12" customWidth="1"/>
    <col min="10250" max="10250" width="12.625" style="12" customWidth="1"/>
    <col min="10251" max="10251" width="10.5" style="12" customWidth="1"/>
    <col min="10252" max="10252" width="10.875" style="12" customWidth="1"/>
    <col min="10253" max="10253" width="12.125" style="12" bestFit="1" customWidth="1"/>
    <col min="10254" max="10254" width="11.375" style="12" bestFit="1" customWidth="1"/>
    <col min="10255" max="10255" width="12.125" style="12" bestFit="1" customWidth="1"/>
    <col min="10256" max="10256" width="11.375" style="12" bestFit="1" customWidth="1"/>
    <col min="10257" max="10496" width="9" style="12"/>
    <col min="10497" max="10497" width="11.25" style="12" customWidth="1"/>
    <col min="10498" max="10498" width="5.375" style="12" bestFit="1" customWidth="1"/>
    <col min="10499" max="10499" width="4.375" style="12" customWidth="1"/>
    <col min="10500" max="10500" width="5.875" style="12" customWidth="1"/>
    <col min="10501" max="10501" width="7.75" style="12" customWidth="1"/>
    <col min="10502" max="10502" width="7.875" style="12" customWidth="1"/>
    <col min="10503" max="10503" width="7.75" style="12" customWidth="1"/>
    <col min="10504" max="10504" width="12.125" style="12" bestFit="1" customWidth="1"/>
    <col min="10505" max="10505" width="12" style="12" customWidth="1"/>
    <col min="10506" max="10506" width="12.625" style="12" customWidth="1"/>
    <col min="10507" max="10507" width="10.5" style="12" customWidth="1"/>
    <col min="10508" max="10508" width="10.875" style="12" customWidth="1"/>
    <col min="10509" max="10509" width="12.125" style="12" bestFit="1" customWidth="1"/>
    <col min="10510" max="10510" width="11.375" style="12" bestFit="1" customWidth="1"/>
    <col min="10511" max="10511" width="12.125" style="12" bestFit="1" customWidth="1"/>
    <col min="10512" max="10512" width="11.375" style="12" bestFit="1" customWidth="1"/>
    <col min="10513" max="10752" width="9" style="12"/>
    <col min="10753" max="10753" width="11.25" style="12" customWidth="1"/>
    <col min="10754" max="10754" width="5.375" style="12" bestFit="1" customWidth="1"/>
    <col min="10755" max="10755" width="4.375" style="12" customWidth="1"/>
    <col min="10756" max="10756" width="5.875" style="12" customWidth="1"/>
    <col min="10757" max="10757" width="7.75" style="12" customWidth="1"/>
    <col min="10758" max="10758" width="7.875" style="12" customWidth="1"/>
    <col min="10759" max="10759" width="7.75" style="12" customWidth="1"/>
    <col min="10760" max="10760" width="12.125" style="12" bestFit="1" customWidth="1"/>
    <col min="10761" max="10761" width="12" style="12" customWidth="1"/>
    <col min="10762" max="10762" width="12.625" style="12" customWidth="1"/>
    <col min="10763" max="10763" width="10.5" style="12" customWidth="1"/>
    <col min="10764" max="10764" width="10.875" style="12" customWidth="1"/>
    <col min="10765" max="10765" width="12.125" style="12" bestFit="1" customWidth="1"/>
    <col min="10766" max="10766" width="11.375" style="12" bestFit="1" customWidth="1"/>
    <col min="10767" max="10767" width="12.125" style="12" bestFit="1" customWidth="1"/>
    <col min="10768" max="10768" width="11.375" style="12" bestFit="1" customWidth="1"/>
    <col min="10769" max="11008" width="9" style="12"/>
    <col min="11009" max="11009" width="11.25" style="12" customWidth="1"/>
    <col min="11010" max="11010" width="5.375" style="12" bestFit="1" customWidth="1"/>
    <col min="11011" max="11011" width="4.375" style="12" customWidth="1"/>
    <col min="11012" max="11012" width="5.875" style="12" customWidth="1"/>
    <col min="11013" max="11013" width="7.75" style="12" customWidth="1"/>
    <col min="11014" max="11014" width="7.875" style="12" customWidth="1"/>
    <col min="11015" max="11015" width="7.75" style="12" customWidth="1"/>
    <col min="11016" max="11016" width="12.125" style="12" bestFit="1" customWidth="1"/>
    <col min="11017" max="11017" width="12" style="12" customWidth="1"/>
    <col min="11018" max="11018" width="12.625" style="12" customWidth="1"/>
    <col min="11019" max="11019" width="10.5" style="12" customWidth="1"/>
    <col min="11020" max="11020" width="10.875" style="12" customWidth="1"/>
    <col min="11021" max="11021" width="12.125" style="12" bestFit="1" customWidth="1"/>
    <col min="11022" max="11022" width="11.375" style="12" bestFit="1" customWidth="1"/>
    <col min="11023" max="11023" width="12.125" style="12" bestFit="1" customWidth="1"/>
    <col min="11024" max="11024" width="11.375" style="12" bestFit="1" customWidth="1"/>
    <col min="11025" max="11264" width="9" style="12"/>
    <col min="11265" max="11265" width="11.25" style="12" customWidth="1"/>
    <col min="11266" max="11266" width="5.375" style="12" bestFit="1" customWidth="1"/>
    <col min="11267" max="11267" width="4.375" style="12" customWidth="1"/>
    <col min="11268" max="11268" width="5.875" style="12" customWidth="1"/>
    <col min="11269" max="11269" width="7.75" style="12" customWidth="1"/>
    <col min="11270" max="11270" width="7.875" style="12" customWidth="1"/>
    <col min="11271" max="11271" width="7.75" style="12" customWidth="1"/>
    <col min="11272" max="11272" width="12.125" style="12" bestFit="1" customWidth="1"/>
    <col min="11273" max="11273" width="12" style="12" customWidth="1"/>
    <col min="11274" max="11274" width="12.625" style="12" customWidth="1"/>
    <col min="11275" max="11275" width="10.5" style="12" customWidth="1"/>
    <col min="11276" max="11276" width="10.875" style="12" customWidth="1"/>
    <col min="11277" max="11277" width="12.125" style="12" bestFit="1" customWidth="1"/>
    <col min="11278" max="11278" width="11.375" style="12" bestFit="1" customWidth="1"/>
    <col min="11279" max="11279" width="12.125" style="12" bestFit="1" customWidth="1"/>
    <col min="11280" max="11280" width="11.375" style="12" bestFit="1" customWidth="1"/>
    <col min="11281" max="11520" width="9" style="12"/>
    <col min="11521" max="11521" width="11.25" style="12" customWidth="1"/>
    <col min="11522" max="11522" width="5.375" style="12" bestFit="1" customWidth="1"/>
    <col min="11523" max="11523" width="4.375" style="12" customWidth="1"/>
    <col min="11524" max="11524" width="5.875" style="12" customWidth="1"/>
    <col min="11525" max="11525" width="7.75" style="12" customWidth="1"/>
    <col min="11526" max="11526" width="7.875" style="12" customWidth="1"/>
    <col min="11527" max="11527" width="7.75" style="12" customWidth="1"/>
    <col min="11528" max="11528" width="12.125" style="12" bestFit="1" customWidth="1"/>
    <col min="11529" max="11529" width="12" style="12" customWidth="1"/>
    <col min="11530" max="11530" width="12.625" style="12" customWidth="1"/>
    <col min="11531" max="11531" width="10.5" style="12" customWidth="1"/>
    <col min="11532" max="11532" width="10.875" style="12" customWidth="1"/>
    <col min="11533" max="11533" width="12.125" style="12" bestFit="1" customWidth="1"/>
    <col min="11534" max="11534" width="11.375" style="12" bestFit="1" customWidth="1"/>
    <col min="11535" max="11535" width="12.125" style="12" bestFit="1" customWidth="1"/>
    <col min="11536" max="11536" width="11.375" style="12" bestFit="1" customWidth="1"/>
    <col min="11537" max="11776" width="9" style="12"/>
    <col min="11777" max="11777" width="11.25" style="12" customWidth="1"/>
    <col min="11778" max="11778" width="5.375" style="12" bestFit="1" customWidth="1"/>
    <col min="11779" max="11779" width="4.375" style="12" customWidth="1"/>
    <col min="11780" max="11780" width="5.875" style="12" customWidth="1"/>
    <col min="11781" max="11781" width="7.75" style="12" customWidth="1"/>
    <col min="11782" max="11782" width="7.875" style="12" customWidth="1"/>
    <col min="11783" max="11783" width="7.75" style="12" customWidth="1"/>
    <col min="11784" max="11784" width="12.125" style="12" bestFit="1" customWidth="1"/>
    <col min="11785" max="11785" width="12" style="12" customWidth="1"/>
    <col min="11786" max="11786" width="12.625" style="12" customWidth="1"/>
    <col min="11787" max="11787" width="10.5" style="12" customWidth="1"/>
    <col min="11788" max="11788" width="10.875" style="12" customWidth="1"/>
    <col min="11789" max="11789" width="12.125" style="12" bestFit="1" customWidth="1"/>
    <col min="11790" max="11790" width="11.375" style="12" bestFit="1" customWidth="1"/>
    <col min="11791" max="11791" width="12.125" style="12" bestFit="1" customWidth="1"/>
    <col min="11792" max="11792" width="11.375" style="12" bestFit="1" customWidth="1"/>
    <col min="11793" max="12032" width="9" style="12"/>
    <col min="12033" max="12033" width="11.25" style="12" customWidth="1"/>
    <col min="12034" max="12034" width="5.375" style="12" bestFit="1" customWidth="1"/>
    <col min="12035" max="12035" width="4.375" style="12" customWidth="1"/>
    <col min="12036" max="12036" width="5.875" style="12" customWidth="1"/>
    <col min="12037" max="12037" width="7.75" style="12" customWidth="1"/>
    <col min="12038" max="12038" width="7.875" style="12" customWidth="1"/>
    <col min="12039" max="12039" width="7.75" style="12" customWidth="1"/>
    <col min="12040" max="12040" width="12.125" style="12" bestFit="1" customWidth="1"/>
    <col min="12041" max="12041" width="12" style="12" customWidth="1"/>
    <col min="12042" max="12042" width="12.625" style="12" customWidth="1"/>
    <col min="12043" max="12043" width="10.5" style="12" customWidth="1"/>
    <col min="12044" max="12044" width="10.875" style="12" customWidth="1"/>
    <col min="12045" max="12045" width="12.125" style="12" bestFit="1" customWidth="1"/>
    <col min="12046" max="12046" width="11.375" style="12" bestFit="1" customWidth="1"/>
    <col min="12047" max="12047" width="12.125" style="12" bestFit="1" customWidth="1"/>
    <col min="12048" max="12048" width="11.375" style="12" bestFit="1" customWidth="1"/>
    <col min="12049" max="12288" width="9" style="12"/>
    <col min="12289" max="12289" width="11.25" style="12" customWidth="1"/>
    <col min="12290" max="12290" width="5.375" style="12" bestFit="1" customWidth="1"/>
    <col min="12291" max="12291" width="4.375" style="12" customWidth="1"/>
    <col min="12292" max="12292" width="5.875" style="12" customWidth="1"/>
    <col min="12293" max="12293" width="7.75" style="12" customWidth="1"/>
    <col min="12294" max="12294" width="7.875" style="12" customWidth="1"/>
    <col min="12295" max="12295" width="7.75" style="12" customWidth="1"/>
    <col min="12296" max="12296" width="12.125" style="12" bestFit="1" customWidth="1"/>
    <col min="12297" max="12297" width="12" style="12" customWidth="1"/>
    <col min="12298" max="12298" width="12.625" style="12" customWidth="1"/>
    <col min="12299" max="12299" width="10.5" style="12" customWidth="1"/>
    <col min="12300" max="12300" width="10.875" style="12" customWidth="1"/>
    <col min="12301" max="12301" width="12.125" style="12" bestFit="1" customWidth="1"/>
    <col min="12302" max="12302" width="11.375" style="12" bestFit="1" customWidth="1"/>
    <col min="12303" max="12303" width="12.125" style="12" bestFit="1" customWidth="1"/>
    <col min="12304" max="12304" width="11.375" style="12" bestFit="1" customWidth="1"/>
    <col min="12305" max="12544" width="9" style="12"/>
    <col min="12545" max="12545" width="11.25" style="12" customWidth="1"/>
    <col min="12546" max="12546" width="5.375" style="12" bestFit="1" customWidth="1"/>
    <col min="12547" max="12547" width="4.375" style="12" customWidth="1"/>
    <col min="12548" max="12548" width="5.875" style="12" customWidth="1"/>
    <col min="12549" max="12549" width="7.75" style="12" customWidth="1"/>
    <col min="12550" max="12550" width="7.875" style="12" customWidth="1"/>
    <col min="12551" max="12551" width="7.75" style="12" customWidth="1"/>
    <col min="12552" max="12552" width="12.125" style="12" bestFit="1" customWidth="1"/>
    <col min="12553" max="12553" width="12" style="12" customWidth="1"/>
    <col min="12554" max="12554" width="12.625" style="12" customWidth="1"/>
    <col min="12555" max="12555" width="10.5" style="12" customWidth="1"/>
    <col min="12556" max="12556" width="10.875" style="12" customWidth="1"/>
    <col min="12557" max="12557" width="12.125" style="12" bestFit="1" customWidth="1"/>
    <col min="12558" max="12558" width="11.375" style="12" bestFit="1" customWidth="1"/>
    <col min="12559" max="12559" width="12.125" style="12" bestFit="1" customWidth="1"/>
    <col min="12560" max="12560" width="11.375" style="12" bestFit="1" customWidth="1"/>
    <col min="12561" max="12800" width="9" style="12"/>
    <col min="12801" max="12801" width="11.25" style="12" customWidth="1"/>
    <col min="12802" max="12802" width="5.375" style="12" bestFit="1" customWidth="1"/>
    <col min="12803" max="12803" width="4.375" style="12" customWidth="1"/>
    <col min="12804" max="12804" width="5.875" style="12" customWidth="1"/>
    <col min="12805" max="12805" width="7.75" style="12" customWidth="1"/>
    <col min="12806" max="12806" width="7.875" style="12" customWidth="1"/>
    <col min="12807" max="12807" width="7.75" style="12" customWidth="1"/>
    <col min="12808" max="12808" width="12.125" style="12" bestFit="1" customWidth="1"/>
    <col min="12809" max="12809" width="12" style="12" customWidth="1"/>
    <col min="12810" max="12810" width="12.625" style="12" customWidth="1"/>
    <col min="12811" max="12811" width="10.5" style="12" customWidth="1"/>
    <col min="12812" max="12812" width="10.875" style="12" customWidth="1"/>
    <col min="12813" max="12813" width="12.125" style="12" bestFit="1" customWidth="1"/>
    <col min="12814" max="12814" width="11.375" style="12" bestFit="1" customWidth="1"/>
    <col min="12815" max="12815" width="12.125" style="12" bestFit="1" customWidth="1"/>
    <col min="12816" max="12816" width="11.375" style="12" bestFit="1" customWidth="1"/>
    <col min="12817" max="13056" width="9" style="12"/>
    <col min="13057" max="13057" width="11.25" style="12" customWidth="1"/>
    <col min="13058" max="13058" width="5.375" style="12" bestFit="1" customWidth="1"/>
    <col min="13059" max="13059" width="4.375" style="12" customWidth="1"/>
    <col min="13060" max="13060" width="5.875" style="12" customWidth="1"/>
    <col min="13061" max="13061" width="7.75" style="12" customWidth="1"/>
    <col min="13062" max="13062" width="7.875" style="12" customWidth="1"/>
    <col min="13063" max="13063" width="7.75" style="12" customWidth="1"/>
    <col min="13064" max="13064" width="12.125" style="12" bestFit="1" customWidth="1"/>
    <col min="13065" max="13065" width="12" style="12" customWidth="1"/>
    <col min="13066" max="13066" width="12.625" style="12" customWidth="1"/>
    <col min="13067" max="13067" width="10.5" style="12" customWidth="1"/>
    <col min="13068" max="13068" width="10.875" style="12" customWidth="1"/>
    <col min="13069" max="13069" width="12.125" style="12" bestFit="1" customWidth="1"/>
    <col min="13070" max="13070" width="11.375" style="12" bestFit="1" customWidth="1"/>
    <col min="13071" max="13071" width="12.125" style="12" bestFit="1" customWidth="1"/>
    <col min="13072" max="13072" width="11.375" style="12" bestFit="1" customWidth="1"/>
    <col min="13073" max="13312" width="9" style="12"/>
    <col min="13313" max="13313" width="11.25" style="12" customWidth="1"/>
    <col min="13314" max="13314" width="5.375" style="12" bestFit="1" customWidth="1"/>
    <col min="13315" max="13315" width="4.375" style="12" customWidth="1"/>
    <col min="13316" max="13316" width="5.875" style="12" customWidth="1"/>
    <col min="13317" max="13317" width="7.75" style="12" customWidth="1"/>
    <col min="13318" max="13318" width="7.875" style="12" customWidth="1"/>
    <col min="13319" max="13319" width="7.75" style="12" customWidth="1"/>
    <col min="13320" max="13320" width="12.125" style="12" bestFit="1" customWidth="1"/>
    <col min="13321" max="13321" width="12" style="12" customWidth="1"/>
    <col min="13322" max="13322" width="12.625" style="12" customWidth="1"/>
    <col min="13323" max="13323" width="10.5" style="12" customWidth="1"/>
    <col min="13324" max="13324" width="10.875" style="12" customWidth="1"/>
    <col min="13325" max="13325" width="12.125" style="12" bestFit="1" customWidth="1"/>
    <col min="13326" max="13326" width="11.375" style="12" bestFit="1" customWidth="1"/>
    <col min="13327" max="13327" width="12.125" style="12" bestFit="1" customWidth="1"/>
    <col min="13328" max="13328" width="11.375" style="12" bestFit="1" customWidth="1"/>
    <col min="13329" max="13568" width="9" style="12"/>
    <col min="13569" max="13569" width="11.25" style="12" customWidth="1"/>
    <col min="13570" max="13570" width="5.375" style="12" bestFit="1" customWidth="1"/>
    <col min="13571" max="13571" width="4.375" style="12" customWidth="1"/>
    <col min="13572" max="13572" width="5.875" style="12" customWidth="1"/>
    <col min="13573" max="13573" width="7.75" style="12" customWidth="1"/>
    <col min="13574" max="13574" width="7.875" style="12" customWidth="1"/>
    <col min="13575" max="13575" width="7.75" style="12" customWidth="1"/>
    <col min="13576" max="13576" width="12.125" style="12" bestFit="1" customWidth="1"/>
    <col min="13577" max="13577" width="12" style="12" customWidth="1"/>
    <col min="13578" max="13578" width="12.625" style="12" customWidth="1"/>
    <col min="13579" max="13579" width="10.5" style="12" customWidth="1"/>
    <col min="13580" max="13580" width="10.875" style="12" customWidth="1"/>
    <col min="13581" max="13581" width="12.125" style="12" bestFit="1" customWidth="1"/>
    <col min="13582" max="13582" width="11.375" style="12" bestFit="1" customWidth="1"/>
    <col min="13583" max="13583" width="12.125" style="12" bestFit="1" customWidth="1"/>
    <col min="13584" max="13584" width="11.375" style="12" bestFit="1" customWidth="1"/>
    <col min="13585" max="13824" width="9" style="12"/>
    <col min="13825" max="13825" width="11.25" style="12" customWidth="1"/>
    <col min="13826" max="13826" width="5.375" style="12" bestFit="1" customWidth="1"/>
    <col min="13827" max="13827" width="4.375" style="12" customWidth="1"/>
    <col min="13828" max="13828" width="5.875" style="12" customWidth="1"/>
    <col min="13829" max="13829" width="7.75" style="12" customWidth="1"/>
    <col min="13830" max="13830" width="7.875" style="12" customWidth="1"/>
    <col min="13831" max="13831" width="7.75" style="12" customWidth="1"/>
    <col min="13832" max="13832" width="12.125" style="12" bestFit="1" customWidth="1"/>
    <col min="13833" max="13833" width="12" style="12" customWidth="1"/>
    <col min="13834" max="13834" width="12.625" style="12" customWidth="1"/>
    <col min="13835" max="13835" width="10.5" style="12" customWidth="1"/>
    <col min="13836" max="13836" width="10.875" style="12" customWidth="1"/>
    <col min="13837" max="13837" width="12.125" style="12" bestFit="1" customWidth="1"/>
    <col min="13838" max="13838" width="11.375" style="12" bestFit="1" customWidth="1"/>
    <col min="13839" max="13839" width="12.125" style="12" bestFit="1" customWidth="1"/>
    <col min="13840" max="13840" width="11.375" style="12" bestFit="1" customWidth="1"/>
    <col min="13841" max="14080" width="9" style="12"/>
    <col min="14081" max="14081" width="11.25" style="12" customWidth="1"/>
    <col min="14082" max="14082" width="5.375" style="12" bestFit="1" customWidth="1"/>
    <col min="14083" max="14083" width="4.375" style="12" customWidth="1"/>
    <col min="14084" max="14084" width="5.875" style="12" customWidth="1"/>
    <col min="14085" max="14085" width="7.75" style="12" customWidth="1"/>
    <col min="14086" max="14086" width="7.875" style="12" customWidth="1"/>
    <col min="14087" max="14087" width="7.75" style="12" customWidth="1"/>
    <col min="14088" max="14088" width="12.125" style="12" bestFit="1" customWidth="1"/>
    <col min="14089" max="14089" width="12" style="12" customWidth="1"/>
    <col min="14090" max="14090" width="12.625" style="12" customWidth="1"/>
    <col min="14091" max="14091" width="10.5" style="12" customWidth="1"/>
    <col min="14092" max="14092" width="10.875" style="12" customWidth="1"/>
    <col min="14093" max="14093" width="12.125" style="12" bestFit="1" customWidth="1"/>
    <col min="14094" max="14094" width="11.375" style="12" bestFit="1" customWidth="1"/>
    <col min="14095" max="14095" width="12.125" style="12" bestFit="1" customWidth="1"/>
    <col min="14096" max="14096" width="11.375" style="12" bestFit="1" customWidth="1"/>
    <col min="14097" max="14336" width="9" style="12"/>
    <col min="14337" max="14337" width="11.25" style="12" customWidth="1"/>
    <col min="14338" max="14338" width="5.375" style="12" bestFit="1" customWidth="1"/>
    <col min="14339" max="14339" width="4.375" style="12" customWidth="1"/>
    <col min="14340" max="14340" width="5.875" style="12" customWidth="1"/>
    <col min="14341" max="14341" width="7.75" style="12" customWidth="1"/>
    <col min="14342" max="14342" width="7.875" style="12" customWidth="1"/>
    <col min="14343" max="14343" width="7.75" style="12" customWidth="1"/>
    <col min="14344" max="14344" width="12.125" style="12" bestFit="1" customWidth="1"/>
    <col min="14345" max="14345" width="12" style="12" customWidth="1"/>
    <col min="14346" max="14346" width="12.625" style="12" customWidth="1"/>
    <col min="14347" max="14347" width="10.5" style="12" customWidth="1"/>
    <col min="14348" max="14348" width="10.875" style="12" customWidth="1"/>
    <col min="14349" max="14349" width="12.125" style="12" bestFit="1" customWidth="1"/>
    <col min="14350" max="14350" width="11.375" style="12" bestFit="1" customWidth="1"/>
    <col min="14351" max="14351" width="12.125" style="12" bestFit="1" customWidth="1"/>
    <col min="14352" max="14352" width="11.375" style="12" bestFit="1" customWidth="1"/>
    <col min="14353" max="14592" width="9" style="12"/>
    <col min="14593" max="14593" width="11.25" style="12" customWidth="1"/>
    <col min="14594" max="14594" width="5.375" style="12" bestFit="1" customWidth="1"/>
    <col min="14595" max="14595" width="4.375" style="12" customWidth="1"/>
    <col min="14596" max="14596" width="5.875" style="12" customWidth="1"/>
    <col min="14597" max="14597" width="7.75" style="12" customWidth="1"/>
    <col min="14598" max="14598" width="7.875" style="12" customWidth="1"/>
    <col min="14599" max="14599" width="7.75" style="12" customWidth="1"/>
    <col min="14600" max="14600" width="12.125" style="12" bestFit="1" customWidth="1"/>
    <col min="14601" max="14601" width="12" style="12" customWidth="1"/>
    <col min="14602" max="14602" width="12.625" style="12" customWidth="1"/>
    <col min="14603" max="14603" width="10.5" style="12" customWidth="1"/>
    <col min="14604" max="14604" width="10.875" style="12" customWidth="1"/>
    <col min="14605" max="14605" width="12.125" style="12" bestFit="1" customWidth="1"/>
    <col min="14606" max="14606" width="11.375" style="12" bestFit="1" customWidth="1"/>
    <col min="14607" max="14607" width="12.125" style="12" bestFit="1" customWidth="1"/>
    <col min="14608" max="14608" width="11.375" style="12" bestFit="1" customWidth="1"/>
    <col min="14609" max="14848" width="9" style="12"/>
    <col min="14849" max="14849" width="11.25" style="12" customWidth="1"/>
    <col min="14850" max="14850" width="5.375" style="12" bestFit="1" customWidth="1"/>
    <col min="14851" max="14851" width="4.375" style="12" customWidth="1"/>
    <col min="14852" max="14852" width="5.875" style="12" customWidth="1"/>
    <col min="14853" max="14853" width="7.75" style="12" customWidth="1"/>
    <col min="14854" max="14854" width="7.875" style="12" customWidth="1"/>
    <col min="14855" max="14855" width="7.75" style="12" customWidth="1"/>
    <col min="14856" max="14856" width="12.125" style="12" bestFit="1" customWidth="1"/>
    <col min="14857" max="14857" width="12" style="12" customWidth="1"/>
    <col min="14858" max="14858" width="12.625" style="12" customWidth="1"/>
    <col min="14859" max="14859" width="10.5" style="12" customWidth="1"/>
    <col min="14860" max="14860" width="10.875" style="12" customWidth="1"/>
    <col min="14861" max="14861" width="12.125" style="12" bestFit="1" customWidth="1"/>
    <col min="14862" max="14862" width="11.375" style="12" bestFit="1" customWidth="1"/>
    <col min="14863" max="14863" width="12.125" style="12" bestFit="1" customWidth="1"/>
    <col min="14864" max="14864" width="11.375" style="12" bestFit="1" customWidth="1"/>
    <col min="14865" max="15104" width="9" style="12"/>
    <col min="15105" max="15105" width="11.25" style="12" customWidth="1"/>
    <col min="15106" max="15106" width="5.375" style="12" bestFit="1" customWidth="1"/>
    <col min="15107" max="15107" width="4.375" style="12" customWidth="1"/>
    <col min="15108" max="15108" width="5.875" style="12" customWidth="1"/>
    <col min="15109" max="15109" width="7.75" style="12" customWidth="1"/>
    <col min="15110" max="15110" width="7.875" style="12" customWidth="1"/>
    <col min="15111" max="15111" width="7.75" style="12" customWidth="1"/>
    <col min="15112" max="15112" width="12.125" style="12" bestFit="1" customWidth="1"/>
    <col min="15113" max="15113" width="12" style="12" customWidth="1"/>
    <col min="15114" max="15114" width="12.625" style="12" customWidth="1"/>
    <col min="15115" max="15115" width="10.5" style="12" customWidth="1"/>
    <col min="15116" max="15116" width="10.875" style="12" customWidth="1"/>
    <col min="15117" max="15117" width="12.125" style="12" bestFit="1" customWidth="1"/>
    <col min="15118" max="15118" width="11.375" style="12" bestFit="1" customWidth="1"/>
    <col min="15119" max="15119" width="12.125" style="12" bestFit="1" customWidth="1"/>
    <col min="15120" max="15120" width="11.375" style="12" bestFit="1" customWidth="1"/>
    <col min="15121" max="15360" width="9" style="12"/>
    <col min="15361" max="15361" width="11.25" style="12" customWidth="1"/>
    <col min="15362" max="15362" width="5.375" style="12" bestFit="1" customWidth="1"/>
    <col min="15363" max="15363" width="4.375" style="12" customWidth="1"/>
    <col min="15364" max="15364" width="5.875" style="12" customWidth="1"/>
    <col min="15365" max="15365" width="7.75" style="12" customWidth="1"/>
    <col min="15366" max="15366" width="7.875" style="12" customWidth="1"/>
    <col min="15367" max="15367" width="7.75" style="12" customWidth="1"/>
    <col min="15368" max="15368" width="12.125" style="12" bestFit="1" customWidth="1"/>
    <col min="15369" max="15369" width="12" style="12" customWidth="1"/>
    <col min="15370" max="15370" width="12.625" style="12" customWidth="1"/>
    <col min="15371" max="15371" width="10.5" style="12" customWidth="1"/>
    <col min="15372" max="15372" width="10.875" style="12" customWidth="1"/>
    <col min="15373" max="15373" width="12.125" style="12" bestFit="1" customWidth="1"/>
    <col min="15374" max="15374" width="11.375" style="12" bestFit="1" customWidth="1"/>
    <col min="15375" max="15375" width="12.125" style="12" bestFit="1" customWidth="1"/>
    <col min="15376" max="15376" width="11.375" style="12" bestFit="1" customWidth="1"/>
    <col min="15377" max="15616" width="9" style="12"/>
    <col min="15617" max="15617" width="11.25" style="12" customWidth="1"/>
    <col min="15618" max="15618" width="5.375" style="12" bestFit="1" customWidth="1"/>
    <col min="15619" max="15619" width="4.375" style="12" customWidth="1"/>
    <col min="15620" max="15620" width="5.875" style="12" customWidth="1"/>
    <col min="15621" max="15621" width="7.75" style="12" customWidth="1"/>
    <col min="15622" max="15622" width="7.875" style="12" customWidth="1"/>
    <col min="15623" max="15623" width="7.75" style="12" customWidth="1"/>
    <col min="15624" max="15624" width="12.125" style="12" bestFit="1" customWidth="1"/>
    <col min="15625" max="15625" width="12" style="12" customWidth="1"/>
    <col min="15626" max="15626" width="12.625" style="12" customWidth="1"/>
    <col min="15627" max="15627" width="10.5" style="12" customWidth="1"/>
    <col min="15628" max="15628" width="10.875" style="12" customWidth="1"/>
    <col min="15629" max="15629" width="12.125" style="12" bestFit="1" customWidth="1"/>
    <col min="15630" max="15630" width="11.375" style="12" bestFit="1" customWidth="1"/>
    <col min="15631" max="15631" width="12.125" style="12" bestFit="1" customWidth="1"/>
    <col min="15632" max="15632" width="11.375" style="12" bestFit="1" customWidth="1"/>
    <col min="15633" max="15872" width="9" style="12"/>
    <col min="15873" max="15873" width="11.25" style="12" customWidth="1"/>
    <col min="15874" max="15874" width="5.375" style="12" bestFit="1" customWidth="1"/>
    <col min="15875" max="15875" width="4.375" style="12" customWidth="1"/>
    <col min="15876" max="15876" width="5.875" style="12" customWidth="1"/>
    <col min="15877" max="15877" width="7.75" style="12" customWidth="1"/>
    <col min="15878" max="15878" width="7.875" style="12" customWidth="1"/>
    <col min="15879" max="15879" width="7.75" style="12" customWidth="1"/>
    <col min="15880" max="15880" width="12.125" style="12" bestFit="1" customWidth="1"/>
    <col min="15881" max="15881" width="12" style="12" customWidth="1"/>
    <col min="15882" max="15882" width="12.625" style="12" customWidth="1"/>
    <col min="15883" max="15883" width="10.5" style="12" customWidth="1"/>
    <col min="15884" max="15884" width="10.875" style="12" customWidth="1"/>
    <col min="15885" max="15885" width="12.125" style="12" bestFit="1" customWidth="1"/>
    <col min="15886" max="15886" width="11.375" style="12" bestFit="1" customWidth="1"/>
    <col min="15887" max="15887" width="12.125" style="12" bestFit="1" customWidth="1"/>
    <col min="15888" max="15888" width="11.375" style="12" bestFit="1" customWidth="1"/>
    <col min="15889" max="16128" width="9" style="12"/>
    <col min="16129" max="16129" width="11.25" style="12" customWidth="1"/>
    <col min="16130" max="16130" width="5.375" style="12" bestFit="1" customWidth="1"/>
    <col min="16131" max="16131" width="4.375" style="12" customWidth="1"/>
    <col min="16132" max="16132" width="5.875" style="12" customWidth="1"/>
    <col min="16133" max="16133" width="7.75" style="12" customWidth="1"/>
    <col min="16134" max="16134" width="7.875" style="12" customWidth="1"/>
    <col min="16135" max="16135" width="7.75" style="12" customWidth="1"/>
    <col min="16136" max="16136" width="12.125" style="12" bestFit="1" customWidth="1"/>
    <col min="16137" max="16137" width="12" style="12" customWidth="1"/>
    <col min="16138" max="16138" width="12.625" style="12" customWidth="1"/>
    <col min="16139" max="16139" width="10.5" style="12" customWidth="1"/>
    <col min="16140" max="16140" width="10.875" style="12" customWidth="1"/>
    <col min="16141" max="16141" width="12.125" style="12" bestFit="1" customWidth="1"/>
    <col min="16142" max="16142" width="11.375" style="12" bestFit="1" customWidth="1"/>
    <col min="16143" max="16143" width="12.125" style="12" bestFit="1" customWidth="1"/>
    <col min="16144" max="16144" width="11.375" style="12" bestFit="1" customWidth="1"/>
    <col min="16145" max="16384" width="9" style="12"/>
  </cols>
  <sheetData>
    <row r="1" spans="1:17" ht="36" customHeight="1" x14ac:dyDescent="0.25">
      <c r="A1" s="250" t="s">
        <v>48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</row>
    <row r="2" spans="1:17" x14ac:dyDescent="0.25">
      <c r="A2" s="14"/>
      <c r="B2" s="2"/>
      <c r="C2" s="2"/>
      <c r="D2" s="2"/>
      <c r="E2" s="2"/>
      <c r="F2" s="2"/>
      <c r="G2" s="2"/>
      <c r="H2" s="3"/>
      <c r="I2" s="2"/>
      <c r="J2" s="2"/>
      <c r="M2" s="16">
        <v>41430</v>
      </c>
    </row>
    <row r="3" spans="1:17" ht="16.5" x14ac:dyDescent="0.25">
      <c r="A3" s="251" t="s">
        <v>49</v>
      </c>
      <c r="B3" s="251" t="s">
        <v>50</v>
      </c>
      <c r="C3" s="251"/>
      <c r="D3" s="251"/>
      <c r="E3" s="252" t="s">
        <v>51</v>
      </c>
      <c r="F3" s="252" t="s">
        <v>52</v>
      </c>
      <c r="G3" s="252" t="s">
        <v>53</v>
      </c>
      <c r="H3" s="254" t="s">
        <v>54</v>
      </c>
      <c r="I3" s="256" t="s">
        <v>55</v>
      </c>
      <c r="J3" s="17" t="s">
        <v>56</v>
      </c>
      <c r="K3" s="256" t="s">
        <v>57</v>
      </c>
      <c r="L3" s="258" t="s">
        <v>58</v>
      </c>
      <c r="M3" s="258"/>
      <c r="O3" s="18" t="s">
        <v>59</v>
      </c>
    </row>
    <row r="4" spans="1:17" x14ac:dyDescent="0.25">
      <c r="A4" s="251"/>
      <c r="B4" s="19" t="s">
        <v>60</v>
      </c>
      <c r="C4" s="19" t="s">
        <v>61</v>
      </c>
      <c r="D4" s="20" t="s">
        <v>62</v>
      </c>
      <c r="E4" s="253"/>
      <c r="F4" s="253"/>
      <c r="G4" s="253"/>
      <c r="H4" s="255"/>
      <c r="I4" s="257"/>
      <c r="J4" s="19" t="s">
        <v>63</v>
      </c>
      <c r="K4" s="257"/>
      <c r="L4" s="21" t="s">
        <v>64</v>
      </c>
      <c r="M4" s="22" t="s">
        <v>65</v>
      </c>
      <c r="O4" s="23"/>
    </row>
    <row r="5" spans="1:17" ht="15.75" x14ac:dyDescent="0.25">
      <c r="A5" s="24" t="s">
        <v>66</v>
      </c>
      <c r="B5" s="24"/>
      <c r="C5" s="24"/>
      <c r="D5" s="24">
        <f t="shared" ref="D5:D28" si="0">B5+C5</f>
        <v>0</v>
      </c>
      <c r="E5" s="24"/>
      <c r="F5" s="24"/>
      <c r="G5" s="24"/>
      <c r="H5" s="25" t="str">
        <f>(IF(B5=0,"",(E6+F6)/B5))</f>
        <v/>
      </c>
      <c r="I5" s="26"/>
      <c r="J5" s="26"/>
      <c r="K5" s="26"/>
      <c r="L5" s="27"/>
      <c r="M5" s="28">
        <f t="shared" ref="M5:M13" si="1">N5-L5</f>
        <v>0</v>
      </c>
      <c r="N5" s="29">
        <v>0</v>
      </c>
      <c r="O5" s="25" t="str">
        <f>(IF($B5=0,"",($E6)/$B5))</f>
        <v/>
      </c>
      <c r="P5" s="30"/>
      <c r="Q5" s="31"/>
    </row>
    <row r="6" spans="1:17" ht="15" customHeight="1" x14ac:dyDescent="0.25">
      <c r="A6" s="32" t="s">
        <v>67</v>
      </c>
      <c r="B6" s="24">
        <v>1</v>
      </c>
      <c r="C6" s="24">
        <v>1</v>
      </c>
      <c r="D6" s="24">
        <f>B6+C6</f>
        <v>2</v>
      </c>
      <c r="E6" s="24">
        <v>1</v>
      </c>
      <c r="F6" s="24"/>
      <c r="G6" s="24"/>
      <c r="H6" s="25">
        <f t="shared" ref="H6:H14" si="2">(IF(B6=0,"",(E6+F6)/B6))</f>
        <v>1</v>
      </c>
      <c r="I6" s="26">
        <v>41366</v>
      </c>
      <c r="J6" s="26">
        <v>41716</v>
      </c>
      <c r="K6" s="26">
        <v>1019</v>
      </c>
      <c r="L6" s="27"/>
      <c r="M6" s="28">
        <f t="shared" si="1"/>
        <v>84101</v>
      </c>
      <c r="N6" s="29">
        <v>84101</v>
      </c>
      <c r="O6" s="25">
        <f t="shared" ref="O6:O14" si="3">(IF($B6=0,"",($E6)/$B6))</f>
        <v>1</v>
      </c>
      <c r="P6" s="30">
        <f>I6+J6+K6-L6-M6</f>
        <v>0</v>
      </c>
    </row>
    <row r="7" spans="1:17" ht="15.75" x14ac:dyDescent="0.25">
      <c r="A7" s="32" t="s">
        <v>68</v>
      </c>
      <c r="B7" s="24"/>
      <c r="C7" s="24">
        <v>3</v>
      </c>
      <c r="D7" s="24">
        <f t="shared" si="0"/>
        <v>3</v>
      </c>
      <c r="E7" s="24"/>
      <c r="F7" s="24"/>
      <c r="G7" s="24"/>
      <c r="H7" s="25" t="str">
        <f t="shared" si="2"/>
        <v/>
      </c>
      <c r="I7" s="26"/>
      <c r="J7" s="26"/>
      <c r="K7" s="26"/>
      <c r="L7" s="27"/>
      <c r="M7" s="28">
        <f t="shared" si="1"/>
        <v>0</v>
      </c>
      <c r="N7" s="29">
        <v>0</v>
      </c>
      <c r="O7" s="25" t="str">
        <f t="shared" si="3"/>
        <v/>
      </c>
      <c r="P7" s="30">
        <f t="shared" ref="P7:P16" si="4">I7+J7+K7-L7-M7</f>
        <v>0</v>
      </c>
      <c r="Q7" s="31"/>
    </row>
    <row r="8" spans="1:17" ht="15.75" x14ac:dyDescent="0.25">
      <c r="A8" s="32" t="s">
        <v>69</v>
      </c>
      <c r="B8" s="24"/>
      <c r="C8" s="24"/>
      <c r="D8" s="24">
        <f>SUM(B8:C8)</f>
        <v>0</v>
      </c>
      <c r="E8" s="24"/>
      <c r="F8" s="24"/>
      <c r="G8" s="24"/>
      <c r="H8" s="25" t="str">
        <f t="shared" si="2"/>
        <v/>
      </c>
      <c r="I8" s="26"/>
      <c r="J8" s="26"/>
      <c r="K8" s="26"/>
      <c r="L8" s="27"/>
      <c r="M8" s="28">
        <f t="shared" si="1"/>
        <v>0</v>
      </c>
      <c r="N8" s="29">
        <v>0</v>
      </c>
      <c r="O8" s="25" t="str">
        <f t="shared" si="3"/>
        <v/>
      </c>
      <c r="P8" s="30">
        <f t="shared" si="4"/>
        <v>0</v>
      </c>
      <c r="Q8" s="31"/>
    </row>
    <row r="9" spans="1:17" ht="15.75" x14ac:dyDescent="0.25">
      <c r="A9" s="24" t="s">
        <v>70</v>
      </c>
      <c r="B9" s="24">
        <v>4</v>
      </c>
      <c r="C9" s="24">
        <v>1</v>
      </c>
      <c r="D9" s="24">
        <f t="shared" si="0"/>
        <v>5</v>
      </c>
      <c r="E9" s="24">
        <v>4</v>
      </c>
      <c r="F9" s="24"/>
      <c r="G9" s="24"/>
      <c r="H9" s="25">
        <f t="shared" si="2"/>
        <v>1</v>
      </c>
      <c r="I9" s="26">
        <v>113357</v>
      </c>
      <c r="J9" s="26">
        <v>144940</v>
      </c>
      <c r="K9" s="26">
        <v>4834</v>
      </c>
      <c r="L9" s="27"/>
      <c r="M9" s="28">
        <f t="shared" si="1"/>
        <v>263131</v>
      </c>
      <c r="N9" s="29">
        <v>263131</v>
      </c>
      <c r="O9" s="25">
        <f t="shared" si="3"/>
        <v>1</v>
      </c>
      <c r="P9" s="30">
        <f t="shared" si="4"/>
        <v>0</v>
      </c>
      <c r="Q9" s="31"/>
    </row>
    <row r="10" spans="1:17" ht="15.75" x14ac:dyDescent="0.25">
      <c r="A10" s="24" t="s">
        <v>23</v>
      </c>
      <c r="B10" s="24">
        <v>4</v>
      </c>
      <c r="C10" s="24">
        <v>1</v>
      </c>
      <c r="D10" s="24">
        <f t="shared" si="0"/>
        <v>5</v>
      </c>
      <c r="E10" s="24">
        <v>2</v>
      </c>
      <c r="F10" s="24"/>
      <c r="G10" s="24"/>
      <c r="H10" s="25">
        <f t="shared" si="2"/>
        <v>0.5</v>
      </c>
      <c r="I10" s="26">
        <v>92129</v>
      </c>
      <c r="J10" s="26">
        <v>77907</v>
      </c>
      <c r="K10" s="26">
        <v>2297</v>
      </c>
      <c r="L10" s="27"/>
      <c r="M10" s="28">
        <f t="shared" si="1"/>
        <v>172333</v>
      </c>
      <c r="N10" s="29">
        <v>172333</v>
      </c>
      <c r="O10" s="25">
        <f t="shared" si="3"/>
        <v>0.5</v>
      </c>
      <c r="P10" s="30">
        <f t="shared" si="4"/>
        <v>0</v>
      </c>
      <c r="Q10" s="31"/>
    </row>
    <row r="11" spans="1:17" ht="15.75" x14ac:dyDescent="0.25">
      <c r="A11" s="32" t="s">
        <v>71</v>
      </c>
      <c r="B11" s="24">
        <v>1</v>
      </c>
      <c r="C11" s="24">
        <v>3</v>
      </c>
      <c r="D11" s="24">
        <f t="shared" si="0"/>
        <v>4</v>
      </c>
      <c r="E11" s="24">
        <v>1</v>
      </c>
      <c r="F11" s="24"/>
      <c r="G11" s="24"/>
      <c r="H11" s="25">
        <f t="shared" si="2"/>
        <v>1</v>
      </c>
      <c r="I11" s="26">
        <v>21536</v>
      </c>
      <c r="J11" s="26">
        <v>25638</v>
      </c>
      <c r="K11" s="26">
        <v>1019</v>
      </c>
      <c r="L11" s="27"/>
      <c r="M11" s="28">
        <f t="shared" si="1"/>
        <v>48193</v>
      </c>
      <c r="N11" s="29">
        <v>48193</v>
      </c>
      <c r="O11" s="25">
        <f t="shared" si="3"/>
        <v>1</v>
      </c>
      <c r="P11" s="30">
        <f t="shared" si="4"/>
        <v>0</v>
      </c>
      <c r="Q11" s="31"/>
    </row>
    <row r="12" spans="1:17" ht="15.75" x14ac:dyDescent="0.25">
      <c r="A12" s="32" t="s">
        <v>72</v>
      </c>
      <c r="B12" s="24"/>
      <c r="C12" s="24"/>
      <c r="D12" s="24">
        <f t="shared" si="0"/>
        <v>0</v>
      </c>
      <c r="E12" s="24"/>
      <c r="F12" s="24"/>
      <c r="G12" s="24"/>
      <c r="H12" s="25" t="str">
        <f t="shared" si="2"/>
        <v/>
      </c>
      <c r="I12" s="26"/>
      <c r="J12" s="26"/>
      <c r="K12" s="26"/>
      <c r="L12" s="27"/>
      <c r="M12" s="28">
        <f t="shared" si="1"/>
        <v>0</v>
      </c>
      <c r="N12" s="29"/>
      <c r="O12" s="25" t="str">
        <f t="shared" si="3"/>
        <v/>
      </c>
      <c r="P12" s="30">
        <f t="shared" si="4"/>
        <v>0</v>
      </c>
      <c r="Q12" s="31"/>
    </row>
    <row r="13" spans="1:17" ht="15.75" x14ac:dyDescent="0.25">
      <c r="A13" s="32" t="s">
        <v>73</v>
      </c>
      <c r="B13" s="24">
        <v>2</v>
      </c>
      <c r="C13" s="24"/>
      <c r="D13" s="24">
        <f t="shared" si="0"/>
        <v>2</v>
      </c>
      <c r="E13" s="24">
        <v>2</v>
      </c>
      <c r="F13" s="24"/>
      <c r="G13" s="24"/>
      <c r="H13" s="25">
        <f t="shared" si="2"/>
        <v>1</v>
      </c>
      <c r="I13" s="26">
        <v>104997</v>
      </c>
      <c r="J13" s="26">
        <v>79935</v>
      </c>
      <c r="K13" s="26">
        <v>1398</v>
      </c>
      <c r="L13" s="27"/>
      <c r="M13" s="28">
        <f t="shared" si="1"/>
        <v>186330</v>
      </c>
      <c r="N13" s="29">
        <v>186330</v>
      </c>
      <c r="O13" s="25">
        <f t="shared" si="3"/>
        <v>1</v>
      </c>
      <c r="P13" s="30">
        <f t="shared" si="4"/>
        <v>0</v>
      </c>
      <c r="Q13" s="31"/>
    </row>
    <row r="14" spans="1:17" ht="15.75" x14ac:dyDescent="0.25">
      <c r="A14" s="32" t="s">
        <v>74</v>
      </c>
      <c r="B14" s="24">
        <v>2</v>
      </c>
      <c r="C14" s="24">
        <v>1</v>
      </c>
      <c r="D14" s="24">
        <f t="shared" si="0"/>
        <v>3</v>
      </c>
      <c r="E14" s="24">
        <v>1</v>
      </c>
      <c r="F14" s="24"/>
      <c r="G14" s="24"/>
      <c r="H14" s="25">
        <f t="shared" si="2"/>
        <v>0.5</v>
      </c>
      <c r="I14" s="26">
        <v>45962</v>
      </c>
      <c r="J14" s="26">
        <v>39989</v>
      </c>
      <c r="K14" s="26">
        <v>1099</v>
      </c>
      <c r="L14" s="27"/>
      <c r="M14" s="28">
        <f>N14-L14</f>
        <v>87050</v>
      </c>
      <c r="N14" s="29">
        <v>87050</v>
      </c>
      <c r="O14" s="25">
        <f t="shared" si="3"/>
        <v>0.5</v>
      </c>
      <c r="P14" s="30">
        <f t="shared" si="4"/>
        <v>0</v>
      </c>
      <c r="Q14" s="31"/>
    </row>
    <row r="15" spans="1:17" ht="15.75" x14ac:dyDescent="0.25">
      <c r="A15" s="32" t="s">
        <v>75</v>
      </c>
      <c r="B15" s="24"/>
      <c r="C15" s="24">
        <v>1</v>
      </c>
      <c r="D15" s="24">
        <f t="shared" si="0"/>
        <v>1</v>
      </c>
      <c r="E15" s="24"/>
      <c r="F15" s="24"/>
      <c r="G15" s="24"/>
      <c r="H15" s="25"/>
      <c r="I15" s="26"/>
      <c r="J15" s="26"/>
      <c r="K15" s="26"/>
      <c r="L15" s="27"/>
      <c r="M15" s="28">
        <f>N15-L15</f>
        <v>0</v>
      </c>
      <c r="N15" s="29">
        <v>0</v>
      </c>
      <c r="O15" s="25"/>
      <c r="P15" s="30">
        <f t="shared" si="4"/>
        <v>0</v>
      </c>
      <c r="Q15" s="31"/>
    </row>
    <row r="16" spans="1:17" ht="15.75" x14ac:dyDescent="0.25">
      <c r="A16" s="32" t="s">
        <v>76</v>
      </c>
      <c r="B16" s="24">
        <v>2</v>
      </c>
      <c r="C16" s="24"/>
      <c r="D16" s="24">
        <f t="shared" si="0"/>
        <v>2</v>
      </c>
      <c r="E16" s="24">
        <v>1</v>
      </c>
      <c r="F16" s="24"/>
      <c r="G16" s="24"/>
      <c r="H16" s="25"/>
      <c r="I16" s="26">
        <v>36112</v>
      </c>
      <c r="J16" s="26">
        <v>29335</v>
      </c>
      <c r="K16" s="26">
        <v>1019</v>
      </c>
      <c r="L16" s="27"/>
      <c r="M16" s="28">
        <f>N16-L16</f>
        <v>66466</v>
      </c>
      <c r="N16" s="29">
        <v>66466</v>
      </c>
      <c r="O16" s="25"/>
      <c r="P16" s="30">
        <f t="shared" si="4"/>
        <v>0</v>
      </c>
      <c r="Q16" s="31"/>
    </row>
    <row r="17" spans="1:17" ht="15" customHeight="1" x14ac:dyDescent="0.25">
      <c r="A17" s="24"/>
      <c r="B17" s="24"/>
      <c r="C17" s="24"/>
      <c r="D17" s="24">
        <f t="shared" si="0"/>
        <v>0</v>
      </c>
      <c r="E17" s="24"/>
      <c r="F17" s="24"/>
      <c r="G17" s="24"/>
      <c r="H17" s="25" t="str">
        <f>(IF(B17=0,"",(#REF!+#REF!)/B17))</f>
        <v/>
      </c>
      <c r="I17" s="26"/>
      <c r="J17" s="26"/>
      <c r="K17" s="26"/>
      <c r="L17" s="27"/>
      <c r="M17" s="28">
        <f>N17-L17</f>
        <v>0</v>
      </c>
      <c r="N17" s="29">
        <v>0</v>
      </c>
      <c r="O17" s="25" t="str">
        <f>(IF($B17=0,"",($E17)/$B17))</f>
        <v/>
      </c>
      <c r="P17" s="30"/>
      <c r="Q17" s="31"/>
    </row>
    <row r="18" spans="1:17" ht="16.5" x14ac:dyDescent="0.25">
      <c r="A18" s="33" t="s">
        <v>77</v>
      </c>
      <c r="B18" s="33">
        <f>SUM(B5:B17)</f>
        <v>16</v>
      </c>
      <c r="C18" s="33">
        <f>SUM(C5:C17)</f>
        <v>11</v>
      </c>
      <c r="D18" s="33">
        <f>SUM(D5:D17)</f>
        <v>27</v>
      </c>
      <c r="E18" s="33">
        <f>SUM(E6:E17)</f>
        <v>12</v>
      </c>
      <c r="F18" s="33">
        <f>SUM(F6:F17)</f>
        <v>0</v>
      </c>
      <c r="G18" s="33">
        <f>SUM(G6:G17)</f>
        <v>0</v>
      </c>
      <c r="H18" s="34">
        <f>IF(B18=0,"",((E18+F18)/B18))</f>
        <v>0.75</v>
      </c>
      <c r="I18" s="35">
        <f t="shared" ref="I18:M18" si="5">SUM(I5:I17)</f>
        <v>455459</v>
      </c>
      <c r="J18" s="35">
        <f t="shared" si="5"/>
        <v>439460</v>
      </c>
      <c r="K18" s="35">
        <f t="shared" si="5"/>
        <v>12685</v>
      </c>
      <c r="L18" s="36">
        <f t="shared" si="5"/>
        <v>0</v>
      </c>
      <c r="M18" s="36">
        <f t="shared" si="5"/>
        <v>907604</v>
      </c>
      <c r="N18" s="29">
        <v>907604</v>
      </c>
      <c r="O18" s="34">
        <f>(IF($B18=0,"",($E18)/$B18))</f>
        <v>0.75</v>
      </c>
      <c r="P18" s="30">
        <f>M18+L18-N18</f>
        <v>0</v>
      </c>
      <c r="Q18" s="31"/>
    </row>
    <row r="19" spans="1:17" ht="15" customHeight="1" x14ac:dyDescent="0.25">
      <c r="A19" s="32" t="s">
        <v>78</v>
      </c>
      <c r="B19" s="24"/>
      <c r="C19" s="24"/>
      <c r="D19" s="24">
        <f t="shared" si="0"/>
        <v>0</v>
      </c>
      <c r="E19" s="24"/>
      <c r="F19" s="24"/>
      <c r="G19" s="24"/>
      <c r="H19" s="25" t="str">
        <f>(IF(B19=0,"",(E19+F19)/B19))</f>
        <v/>
      </c>
      <c r="I19" s="26"/>
      <c r="J19" s="26"/>
      <c r="K19" s="26"/>
      <c r="L19" s="27"/>
      <c r="M19" s="28">
        <f t="shared" ref="M19:M32" si="6">N19-L19</f>
        <v>0</v>
      </c>
      <c r="N19" s="29">
        <v>0</v>
      </c>
      <c r="O19" s="25" t="str">
        <f t="shared" ref="O19:O37" si="7">(IF($B19=0,"",($E19)/$B19))</f>
        <v/>
      </c>
      <c r="P19" s="30"/>
      <c r="Q19" s="31"/>
    </row>
    <row r="20" spans="1:17" ht="15.75" x14ac:dyDescent="0.25">
      <c r="A20" s="32" t="s">
        <v>79</v>
      </c>
      <c r="B20" s="24"/>
      <c r="C20" s="24">
        <v>1</v>
      </c>
      <c r="D20" s="24">
        <f t="shared" si="0"/>
        <v>1</v>
      </c>
      <c r="E20" s="24"/>
      <c r="F20" s="24"/>
      <c r="G20" s="24"/>
      <c r="H20" s="25" t="str">
        <f t="shared" ref="H20:H32" si="8">(IF(B20=0,"",(E20+F20)/B20))</f>
        <v/>
      </c>
      <c r="I20" s="26"/>
      <c r="J20" s="26"/>
      <c r="K20" s="26"/>
      <c r="L20" s="27"/>
      <c r="M20" s="28">
        <f t="shared" si="6"/>
        <v>0</v>
      </c>
      <c r="N20" s="29">
        <v>0</v>
      </c>
      <c r="O20" s="25" t="str">
        <f t="shared" si="7"/>
        <v/>
      </c>
      <c r="P20" s="30">
        <f t="shared" ref="P20:P26" si="9">I20+J20+K20-L20-M20</f>
        <v>0</v>
      </c>
      <c r="Q20" s="31"/>
    </row>
    <row r="21" spans="1:17" ht="15.75" x14ac:dyDescent="0.25">
      <c r="A21" s="32" t="s">
        <v>80</v>
      </c>
      <c r="B21" s="24">
        <v>1</v>
      </c>
      <c r="C21" s="24">
        <v>2</v>
      </c>
      <c r="D21" s="24">
        <f t="shared" si="0"/>
        <v>3</v>
      </c>
      <c r="E21" s="24">
        <v>1</v>
      </c>
      <c r="F21" s="24"/>
      <c r="G21" s="24"/>
      <c r="H21" s="25">
        <f t="shared" si="8"/>
        <v>1</v>
      </c>
      <c r="I21" s="26">
        <v>40540</v>
      </c>
      <c r="J21" s="26">
        <v>15497</v>
      </c>
      <c r="K21" s="26">
        <v>1099</v>
      </c>
      <c r="L21" s="27"/>
      <c r="M21" s="28">
        <f t="shared" si="6"/>
        <v>57136</v>
      </c>
      <c r="N21" s="29">
        <v>57136</v>
      </c>
      <c r="O21" s="25">
        <f t="shared" si="7"/>
        <v>1</v>
      </c>
      <c r="P21" s="30">
        <f t="shared" si="9"/>
        <v>0</v>
      </c>
      <c r="Q21" s="31"/>
    </row>
    <row r="22" spans="1:17" ht="15.75" x14ac:dyDescent="0.25">
      <c r="A22" s="32" t="s">
        <v>81</v>
      </c>
      <c r="B22" s="24">
        <v>1</v>
      </c>
      <c r="C22" s="24">
        <v>1</v>
      </c>
      <c r="D22" s="24">
        <f t="shared" si="0"/>
        <v>2</v>
      </c>
      <c r="E22" s="24">
        <v>1</v>
      </c>
      <c r="F22" s="24"/>
      <c r="G22" s="24"/>
      <c r="H22" s="25">
        <f t="shared" si="8"/>
        <v>1</v>
      </c>
      <c r="I22" s="26">
        <v>48190</v>
      </c>
      <c r="J22" s="26">
        <v>33886</v>
      </c>
      <c r="K22" s="26">
        <v>1398</v>
      </c>
      <c r="L22" s="27"/>
      <c r="M22" s="28">
        <f t="shared" si="6"/>
        <v>83474</v>
      </c>
      <c r="N22" s="29">
        <v>83474</v>
      </c>
      <c r="O22" s="25">
        <f t="shared" si="7"/>
        <v>1</v>
      </c>
      <c r="P22" s="30">
        <f t="shared" si="9"/>
        <v>0</v>
      </c>
      <c r="Q22" s="31"/>
    </row>
    <row r="23" spans="1:17" ht="15.75" x14ac:dyDescent="0.25">
      <c r="A23" s="32" t="s">
        <v>82</v>
      </c>
      <c r="B23" s="24">
        <v>5</v>
      </c>
      <c r="C23" s="24"/>
      <c r="D23" s="24">
        <f t="shared" si="0"/>
        <v>5</v>
      </c>
      <c r="E23" s="24">
        <v>4</v>
      </c>
      <c r="F23" s="24"/>
      <c r="G23" s="24">
        <v>1</v>
      </c>
      <c r="H23" s="25">
        <f t="shared" si="8"/>
        <v>0.8</v>
      </c>
      <c r="I23" s="26">
        <v>137177</v>
      </c>
      <c r="J23" s="26">
        <v>106376</v>
      </c>
      <c r="K23" s="26">
        <v>6152</v>
      </c>
      <c r="L23" s="27">
        <v>1398</v>
      </c>
      <c r="M23" s="28">
        <f t="shared" si="6"/>
        <v>248307</v>
      </c>
      <c r="N23" s="29">
        <v>249705</v>
      </c>
      <c r="O23" s="25">
        <f t="shared" si="7"/>
        <v>0.8</v>
      </c>
      <c r="P23" s="30">
        <f t="shared" si="9"/>
        <v>0</v>
      </c>
      <c r="Q23" s="31"/>
    </row>
    <row r="24" spans="1:17" ht="15.75" x14ac:dyDescent="0.25">
      <c r="A24" s="32" t="s">
        <v>83</v>
      </c>
      <c r="B24" s="24">
        <v>7</v>
      </c>
      <c r="C24" s="24"/>
      <c r="D24" s="24">
        <f>B24+C24</f>
        <v>7</v>
      </c>
      <c r="E24" s="24">
        <v>6</v>
      </c>
      <c r="F24" s="24">
        <v>1</v>
      </c>
      <c r="G24" s="24"/>
      <c r="H24" s="25">
        <f t="shared" si="8"/>
        <v>1</v>
      </c>
      <c r="I24" s="26">
        <v>234648</v>
      </c>
      <c r="J24" s="26">
        <v>208773</v>
      </c>
      <c r="K24" s="26">
        <v>7691</v>
      </c>
      <c r="L24" s="27">
        <v>1099</v>
      </c>
      <c r="M24" s="28">
        <f t="shared" si="6"/>
        <v>450013</v>
      </c>
      <c r="N24" s="29">
        <v>451112</v>
      </c>
      <c r="O24" s="25">
        <f t="shared" si="7"/>
        <v>0.8571428571428571</v>
      </c>
      <c r="P24" s="30">
        <f t="shared" si="9"/>
        <v>0</v>
      </c>
      <c r="Q24" s="31"/>
    </row>
    <row r="25" spans="1:17" ht="15.75" x14ac:dyDescent="0.25">
      <c r="A25" s="32" t="s">
        <v>84</v>
      </c>
      <c r="B25" s="24">
        <v>1</v>
      </c>
      <c r="C25" s="24">
        <v>1</v>
      </c>
      <c r="D25" s="24">
        <f t="shared" si="0"/>
        <v>2</v>
      </c>
      <c r="E25" s="24"/>
      <c r="F25" s="24"/>
      <c r="G25" s="24">
        <v>1</v>
      </c>
      <c r="H25" s="25">
        <f t="shared" si="8"/>
        <v>0</v>
      </c>
      <c r="I25" s="26"/>
      <c r="J25" s="26"/>
      <c r="K25" s="26">
        <v>1019</v>
      </c>
      <c r="L25" s="27">
        <v>1019</v>
      </c>
      <c r="M25" s="28">
        <f t="shared" si="6"/>
        <v>0</v>
      </c>
      <c r="N25" s="29">
        <v>1019</v>
      </c>
      <c r="O25" s="25">
        <f t="shared" si="7"/>
        <v>0</v>
      </c>
      <c r="P25" s="30">
        <f t="shared" si="9"/>
        <v>0</v>
      </c>
      <c r="Q25" s="31"/>
    </row>
    <row r="26" spans="1:17" ht="15.75" x14ac:dyDescent="0.25">
      <c r="A26" s="32" t="s">
        <v>72</v>
      </c>
      <c r="B26" s="24">
        <v>3</v>
      </c>
      <c r="C26" s="24"/>
      <c r="D26" s="24">
        <f t="shared" si="0"/>
        <v>3</v>
      </c>
      <c r="E26" s="24">
        <v>3</v>
      </c>
      <c r="F26" s="24"/>
      <c r="G26" s="24"/>
      <c r="H26" s="25">
        <f t="shared" si="8"/>
        <v>1</v>
      </c>
      <c r="I26" s="26">
        <v>84766</v>
      </c>
      <c r="J26" s="26">
        <v>81879</v>
      </c>
      <c r="K26" s="26">
        <v>3485</v>
      </c>
      <c r="L26" s="27"/>
      <c r="M26" s="37">
        <f t="shared" si="6"/>
        <v>170130</v>
      </c>
      <c r="N26" s="29">
        <v>170130</v>
      </c>
      <c r="O26" s="25">
        <f t="shared" si="7"/>
        <v>1</v>
      </c>
      <c r="P26" s="30">
        <f t="shared" si="9"/>
        <v>0</v>
      </c>
      <c r="Q26" s="31"/>
    </row>
    <row r="27" spans="1:17" ht="15.75" x14ac:dyDescent="0.25">
      <c r="A27" s="32" t="s">
        <v>85</v>
      </c>
      <c r="B27" s="24">
        <v>2</v>
      </c>
      <c r="C27" s="24"/>
      <c r="D27" s="24">
        <f t="shared" si="0"/>
        <v>2</v>
      </c>
      <c r="E27" s="24">
        <v>1</v>
      </c>
      <c r="F27" s="24">
        <v>1</v>
      </c>
      <c r="G27" s="24"/>
      <c r="H27" s="25">
        <f t="shared" si="8"/>
        <v>1</v>
      </c>
      <c r="I27" s="26">
        <v>36770</v>
      </c>
      <c r="J27" s="26">
        <v>45692</v>
      </c>
      <c r="K27" s="26">
        <v>2786</v>
      </c>
      <c r="L27" s="27"/>
      <c r="M27" s="28">
        <f>N27-L27</f>
        <v>85248</v>
      </c>
      <c r="N27" s="29">
        <v>85248</v>
      </c>
      <c r="O27" s="25">
        <f t="shared" si="7"/>
        <v>0.5</v>
      </c>
      <c r="P27" s="30"/>
      <c r="Q27" s="31"/>
    </row>
    <row r="28" spans="1:17" ht="15.75" x14ac:dyDescent="0.25">
      <c r="A28" s="32" t="s">
        <v>86</v>
      </c>
      <c r="B28" s="24">
        <v>1</v>
      </c>
      <c r="C28" s="24"/>
      <c r="D28" s="24">
        <f t="shared" si="0"/>
        <v>1</v>
      </c>
      <c r="E28" s="24"/>
      <c r="F28" s="24"/>
      <c r="G28" s="24">
        <v>1</v>
      </c>
      <c r="H28" s="25">
        <f t="shared" si="8"/>
        <v>0</v>
      </c>
      <c r="I28" s="26"/>
      <c r="J28" s="26"/>
      <c r="K28" s="26">
        <v>1318</v>
      </c>
      <c r="L28" s="27">
        <v>1318</v>
      </c>
      <c r="M28" s="28">
        <f>N28-L28</f>
        <v>0</v>
      </c>
      <c r="N28" s="29">
        <v>1318</v>
      </c>
      <c r="O28" s="25">
        <f t="shared" si="7"/>
        <v>0</v>
      </c>
      <c r="P28" s="30"/>
      <c r="Q28" s="31"/>
    </row>
    <row r="29" spans="1:17" ht="15" customHeight="1" x14ac:dyDescent="0.25">
      <c r="A29" s="32"/>
      <c r="B29" s="24"/>
      <c r="C29" s="24"/>
      <c r="D29" s="24">
        <f>B29+C29</f>
        <v>0</v>
      </c>
      <c r="E29" s="24"/>
      <c r="F29" s="24"/>
      <c r="G29" s="24"/>
      <c r="H29" s="25" t="str">
        <f t="shared" si="8"/>
        <v/>
      </c>
      <c r="I29" s="26"/>
      <c r="J29" s="26"/>
      <c r="K29" s="26"/>
      <c r="L29" s="27"/>
      <c r="M29" s="28">
        <f>N29-L29</f>
        <v>0</v>
      </c>
      <c r="N29" s="29">
        <v>0</v>
      </c>
      <c r="O29" s="25" t="str">
        <f t="shared" si="7"/>
        <v/>
      </c>
      <c r="P29" s="30"/>
      <c r="Q29" s="31"/>
    </row>
    <row r="30" spans="1:17" ht="16.5" x14ac:dyDescent="0.25">
      <c r="A30" s="33" t="s">
        <v>87</v>
      </c>
      <c r="B30" s="33">
        <f t="shared" ref="B30:G30" si="10">SUM(B19:B29)</f>
        <v>21</v>
      </c>
      <c r="C30" s="33">
        <f t="shared" si="10"/>
        <v>5</v>
      </c>
      <c r="D30" s="33">
        <f t="shared" si="10"/>
        <v>26</v>
      </c>
      <c r="E30" s="33">
        <f t="shared" si="10"/>
        <v>16</v>
      </c>
      <c r="F30" s="33">
        <f t="shared" si="10"/>
        <v>2</v>
      </c>
      <c r="G30" s="33">
        <f t="shared" si="10"/>
        <v>3</v>
      </c>
      <c r="H30" s="34">
        <f t="shared" si="8"/>
        <v>0.8571428571428571</v>
      </c>
      <c r="I30" s="35">
        <f t="shared" ref="I30:M30" si="11">SUM(I19:I29)</f>
        <v>582091</v>
      </c>
      <c r="J30" s="35">
        <f t="shared" si="11"/>
        <v>492103</v>
      </c>
      <c r="K30" s="35">
        <f t="shared" si="11"/>
        <v>24948</v>
      </c>
      <c r="L30" s="36">
        <f t="shared" si="11"/>
        <v>4834</v>
      </c>
      <c r="M30" s="36">
        <f t="shared" si="11"/>
        <v>1094308</v>
      </c>
      <c r="N30" s="29">
        <v>1099142</v>
      </c>
      <c r="O30" s="34">
        <f t="shared" si="7"/>
        <v>0.76190476190476186</v>
      </c>
      <c r="P30" s="30">
        <f>M30+L30-N30</f>
        <v>0</v>
      </c>
      <c r="Q30" s="31"/>
    </row>
    <row r="31" spans="1:17" ht="15" customHeight="1" x14ac:dyDescent="0.25">
      <c r="A31" s="24" t="s">
        <v>88</v>
      </c>
      <c r="B31" s="24"/>
      <c r="C31" s="24"/>
      <c r="D31" s="24">
        <f>B31+C31</f>
        <v>0</v>
      </c>
      <c r="E31" s="24"/>
      <c r="F31" s="24"/>
      <c r="G31" s="24"/>
      <c r="H31" s="25" t="str">
        <f t="shared" si="8"/>
        <v/>
      </c>
      <c r="I31" s="26"/>
      <c r="J31" s="26"/>
      <c r="K31" s="26"/>
      <c r="L31" s="27"/>
      <c r="M31" s="28">
        <f t="shared" si="6"/>
        <v>0</v>
      </c>
      <c r="N31" s="29">
        <v>0</v>
      </c>
      <c r="O31" s="38" t="str">
        <f t="shared" si="7"/>
        <v/>
      </c>
      <c r="P31" s="30"/>
      <c r="Q31" s="31"/>
    </row>
    <row r="32" spans="1:17" ht="15.75" x14ac:dyDescent="0.25">
      <c r="A32" s="24" t="s">
        <v>89</v>
      </c>
      <c r="B32" s="24"/>
      <c r="C32" s="24"/>
      <c r="D32" s="24">
        <f>B32+C32</f>
        <v>0</v>
      </c>
      <c r="E32" s="24"/>
      <c r="F32" s="24"/>
      <c r="G32" s="24"/>
      <c r="H32" s="25" t="str">
        <f t="shared" si="8"/>
        <v/>
      </c>
      <c r="I32" s="26"/>
      <c r="J32" s="26"/>
      <c r="K32" s="26"/>
      <c r="L32" s="27"/>
      <c r="M32" s="28">
        <f t="shared" si="6"/>
        <v>0</v>
      </c>
      <c r="N32" s="29">
        <v>0</v>
      </c>
      <c r="O32" s="38" t="str">
        <f t="shared" si="7"/>
        <v/>
      </c>
      <c r="P32" s="30"/>
      <c r="Q32" s="31"/>
    </row>
    <row r="33" spans="1:17" ht="16.5" x14ac:dyDescent="0.25">
      <c r="A33" s="39"/>
      <c r="B33" s="24"/>
      <c r="C33" s="24"/>
      <c r="D33" s="24">
        <f>B33+C33</f>
        <v>0</v>
      </c>
      <c r="E33" s="24"/>
      <c r="F33" s="24"/>
      <c r="G33" s="24"/>
      <c r="H33" s="25" t="str">
        <f>(IF(B33=0,"",(E33+F33)/B33))</f>
        <v/>
      </c>
      <c r="I33" s="26"/>
      <c r="J33" s="26"/>
      <c r="K33" s="26"/>
      <c r="L33" s="27"/>
      <c r="M33" s="28">
        <f>N33-L33</f>
        <v>0</v>
      </c>
      <c r="N33" s="29">
        <v>0</v>
      </c>
      <c r="O33" s="25" t="str">
        <f t="shared" si="7"/>
        <v/>
      </c>
    </row>
    <row r="34" spans="1:17" ht="16.5" x14ac:dyDescent="0.25">
      <c r="A34" s="33" t="s">
        <v>90</v>
      </c>
      <c r="B34" s="33">
        <f>SUM(B31:B33)</f>
        <v>0</v>
      </c>
      <c r="C34" s="33">
        <f>SUM(C31:C33)</f>
        <v>0</v>
      </c>
      <c r="D34" s="33">
        <f>B34+C34</f>
        <v>0</v>
      </c>
      <c r="E34" s="33">
        <f>SUM(E31:E33)</f>
        <v>0</v>
      </c>
      <c r="F34" s="33">
        <f>SUM(F31:F33)</f>
        <v>0</v>
      </c>
      <c r="G34" s="33">
        <f>SUM(G31:G33)</f>
        <v>0</v>
      </c>
      <c r="H34" s="34" t="str">
        <f>IF(B34=0,"",((E34+F34)/B34))</f>
        <v/>
      </c>
      <c r="I34" s="35">
        <f>SUM(I31:I33)</f>
        <v>0</v>
      </c>
      <c r="J34" s="35">
        <f>SUM(J31:J33)</f>
        <v>0</v>
      </c>
      <c r="K34" s="35">
        <f>SUM(K31:K33)</f>
        <v>0</v>
      </c>
      <c r="L34" s="35">
        <f>SUM(L31:L33)</f>
        <v>0</v>
      </c>
      <c r="M34" s="35">
        <f>SUM(M31:M33)</f>
        <v>0</v>
      </c>
      <c r="N34" s="29">
        <v>0</v>
      </c>
      <c r="O34" s="38" t="str">
        <f t="shared" si="7"/>
        <v/>
      </c>
      <c r="P34" s="30">
        <f>M34+L34-N34</f>
        <v>0</v>
      </c>
      <c r="Q34" s="31"/>
    </row>
    <row r="35" spans="1:17" x14ac:dyDescent="0.25">
      <c r="A35" s="40" t="s">
        <v>91</v>
      </c>
      <c r="B35" s="40">
        <f t="shared" ref="B35:G35" si="12">B18+B30+B34</f>
        <v>37</v>
      </c>
      <c r="C35" s="40">
        <f t="shared" si="12"/>
        <v>16</v>
      </c>
      <c r="D35" s="40">
        <f t="shared" si="12"/>
        <v>53</v>
      </c>
      <c r="E35" s="40">
        <f t="shared" si="12"/>
        <v>28</v>
      </c>
      <c r="F35" s="40">
        <f t="shared" si="12"/>
        <v>2</v>
      </c>
      <c r="G35" s="40">
        <f t="shared" si="12"/>
        <v>3</v>
      </c>
      <c r="H35" s="41">
        <f>IF(B35=0,"",((E35+F35)/B35))</f>
        <v>0.81081081081081086</v>
      </c>
      <c r="I35" s="42">
        <f>I18+I30+I34</f>
        <v>1037550</v>
      </c>
      <c r="J35" s="42">
        <f>J18+J30+J34</f>
        <v>931563</v>
      </c>
      <c r="K35" s="42">
        <f>K18+K30+K34</f>
        <v>37633</v>
      </c>
      <c r="L35" s="43">
        <f>L18+L30+L34</f>
        <v>4834</v>
      </c>
      <c r="M35" s="43">
        <f>M18+M30+M34</f>
        <v>2001912</v>
      </c>
      <c r="N35" s="29">
        <v>0</v>
      </c>
      <c r="O35" s="38">
        <f t="shared" si="7"/>
        <v>0.7567567567567568</v>
      </c>
      <c r="P35" s="30"/>
      <c r="Q35" s="31"/>
    </row>
    <row r="36" spans="1:17" ht="16.5" x14ac:dyDescent="0.25">
      <c r="A36" s="33" t="s">
        <v>92</v>
      </c>
      <c r="B36" s="44">
        <v>3</v>
      </c>
      <c r="C36" s="44"/>
      <c r="D36" s="44">
        <f>C36+B36</f>
        <v>3</v>
      </c>
      <c r="E36" s="44">
        <v>2</v>
      </c>
      <c r="F36" s="44"/>
      <c r="G36" s="44">
        <v>1</v>
      </c>
      <c r="H36" s="34">
        <f>IF(B36=0,"",((E36+F36)/B36))</f>
        <v>0.66666666666666663</v>
      </c>
      <c r="I36" s="45">
        <v>105557</v>
      </c>
      <c r="J36" s="45">
        <v>9576</v>
      </c>
      <c r="K36" s="45">
        <v>4194</v>
      </c>
      <c r="L36" s="46">
        <v>1398</v>
      </c>
      <c r="M36" s="36">
        <f>N36-L36</f>
        <v>117929</v>
      </c>
      <c r="N36" s="29">
        <v>119327</v>
      </c>
      <c r="O36" s="38">
        <f t="shared" si="7"/>
        <v>0.66666666666666663</v>
      </c>
      <c r="P36" s="30">
        <f>M36+L36-N36</f>
        <v>0</v>
      </c>
      <c r="Q36" s="31"/>
    </row>
    <row r="37" spans="1:17" x14ac:dyDescent="0.25">
      <c r="A37" s="40" t="s">
        <v>93</v>
      </c>
      <c r="B37" s="40">
        <f t="shared" ref="B37:G37" si="13">B35+B36</f>
        <v>40</v>
      </c>
      <c r="C37" s="40">
        <f t="shared" si="13"/>
        <v>16</v>
      </c>
      <c r="D37" s="40">
        <f t="shared" si="13"/>
        <v>56</v>
      </c>
      <c r="E37" s="40">
        <f t="shared" si="13"/>
        <v>30</v>
      </c>
      <c r="F37" s="40">
        <f t="shared" si="13"/>
        <v>2</v>
      </c>
      <c r="G37" s="40">
        <f t="shared" si="13"/>
        <v>4</v>
      </c>
      <c r="H37" s="41">
        <f>IF(B37=0,"",((E37+F37)/B37))</f>
        <v>0.8</v>
      </c>
      <c r="I37" s="42">
        <f>I35+I36</f>
        <v>1143107</v>
      </c>
      <c r="J37" s="42">
        <f>J35+J36</f>
        <v>941139</v>
      </c>
      <c r="K37" s="42">
        <f>K35+K36</f>
        <v>41827</v>
      </c>
      <c r="L37" s="43">
        <f>L35+L36</f>
        <v>6232</v>
      </c>
      <c r="M37" s="43">
        <f>SUM(M35:M36)</f>
        <v>2119841</v>
      </c>
      <c r="N37" s="29">
        <f>N18+N30+N34+N36</f>
        <v>2126073</v>
      </c>
      <c r="O37" s="38">
        <f t="shared" si="7"/>
        <v>0.75</v>
      </c>
      <c r="P37" s="30"/>
      <c r="Q37" s="31"/>
    </row>
    <row r="38" spans="1:17" ht="15.75" x14ac:dyDescent="0.25">
      <c r="A38" s="47"/>
      <c r="B38" s="15"/>
      <c r="C38" s="15"/>
      <c r="D38" s="48"/>
      <c r="E38" s="15"/>
      <c r="F38" s="15"/>
      <c r="G38" s="15"/>
      <c r="H38" s="49"/>
      <c r="I38" s="15"/>
      <c r="K38" s="5"/>
      <c r="L38" s="50" t="s">
        <v>94</v>
      </c>
      <c r="M38" s="51">
        <f>SUM(L37:M37)</f>
        <v>2126073</v>
      </c>
      <c r="N38" s="29"/>
      <c r="O38" s="52"/>
    </row>
    <row r="39" spans="1:17" ht="21.75" hidden="1" customHeight="1" x14ac:dyDescent="0.25">
      <c r="A39" s="53" t="s">
        <v>95</v>
      </c>
      <c r="B39" s="1"/>
      <c r="C39" s="1"/>
      <c r="D39" s="1"/>
      <c r="E39" s="1"/>
      <c r="F39" s="1"/>
      <c r="G39" s="1"/>
      <c r="I39" s="15"/>
      <c r="L39" s="1"/>
      <c r="M39" s="1"/>
      <c r="O39" s="52"/>
    </row>
    <row r="40" spans="1:17" x14ac:dyDescent="0.25">
      <c r="A40" s="6"/>
      <c r="B40" s="1"/>
      <c r="C40" s="1"/>
      <c r="D40" s="1"/>
      <c r="E40" s="1"/>
      <c r="F40" s="1"/>
      <c r="G40" s="1"/>
      <c r="H40" s="7"/>
      <c r="I40" s="15"/>
      <c r="L40" s="1"/>
      <c r="M40" s="1">
        <f>SUM(I37:K37)-M38</f>
        <v>0</v>
      </c>
      <c r="O40" s="52"/>
    </row>
    <row r="41" spans="1:17" x14ac:dyDescent="0.25">
      <c r="A41" s="6"/>
      <c r="B41" s="54"/>
      <c r="C41" s="55"/>
      <c r="D41" s="1"/>
      <c r="E41" s="1"/>
      <c r="F41" s="1"/>
      <c r="G41" s="1"/>
      <c r="H41" s="7"/>
      <c r="I41" s="15"/>
      <c r="J41" s="1"/>
      <c r="K41" s="1"/>
      <c r="L41" s="1"/>
      <c r="M41" s="1"/>
    </row>
    <row r="42" spans="1:17" x14ac:dyDescent="0.25">
      <c r="A42" s="6"/>
      <c r="B42" s="54"/>
      <c r="C42" s="55"/>
      <c r="D42" s="1"/>
      <c r="E42" s="1"/>
      <c r="F42" s="1"/>
      <c r="G42" s="1"/>
      <c r="H42" s="7"/>
      <c r="I42" s="15"/>
      <c r="J42" s="1"/>
      <c r="K42" s="1"/>
      <c r="L42" s="1"/>
      <c r="M42" s="1"/>
    </row>
    <row r="43" spans="1:17" x14ac:dyDescent="0.25">
      <c r="A43" s="1"/>
      <c r="B43" s="1"/>
      <c r="C43" s="1"/>
      <c r="D43" s="1"/>
      <c r="E43" s="1"/>
      <c r="F43" s="1"/>
      <c r="G43" s="1"/>
      <c r="H43" s="7"/>
      <c r="I43" s="15"/>
      <c r="J43" s="1"/>
      <c r="K43" s="1"/>
      <c r="L43" s="1"/>
      <c r="M43" s="1"/>
    </row>
    <row r="44" spans="1:17" x14ac:dyDescent="0.25">
      <c r="A44" s="1"/>
      <c r="B44" s="1"/>
      <c r="C44" s="1"/>
      <c r="D44" s="1"/>
      <c r="E44" s="1"/>
      <c r="F44" s="1"/>
      <c r="G44" s="1"/>
      <c r="H44" s="7"/>
      <c r="I44" s="15"/>
      <c r="L44" s="1"/>
      <c r="M44" s="1"/>
    </row>
  </sheetData>
  <mergeCells count="10">
    <mergeCell ref="A1:M1"/>
    <mergeCell ref="B3:D3"/>
    <mergeCell ref="E3:E4"/>
    <mergeCell ref="F3:F4"/>
    <mergeCell ref="G3:G4"/>
    <mergeCell ref="A3:A4"/>
    <mergeCell ref="H3:H4"/>
    <mergeCell ref="I3:I4"/>
    <mergeCell ref="K3:K4"/>
    <mergeCell ref="L3:M3"/>
  </mergeCells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4"/>
  <sheetViews>
    <sheetView topLeftCell="A13" workbookViewId="0">
      <selection activeCell="G35" sqref="G35"/>
    </sheetView>
  </sheetViews>
  <sheetFormatPr defaultRowHeight="15" x14ac:dyDescent="0.25"/>
  <cols>
    <col min="1" max="1" width="11.25" style="4" customWidth="1"/>
    <col min="2" max="2" width="5.375" style="4" bestFit="1" customWidth="1"/>
    <col min="3" max="3" width="4.375" style="4" customWidth="1"/>
    <col min="4" max="4" width="5.875" style="4" customWidth="1"/>
    <col min="5" max="5" width="7.75" style="4" customWidth="1"/>
    <col min="6" max="6" width="7.875" style="4" customWidth="1"/>
    <col min="7" max="7" width="7.75" style="4" customWidth="1"/>
    <col min="8" max="8" width="12.125" style="8" bestFit="1" customWidth="1"/>
    <col min="9" max="9" width="12" style="5" customWidth="1"/>
    <col min="10" max="10" width="12.625" style="15" customWidth="1"/>
    <col min="11" max="11" width="10.5" style="15" customWidth="1"/>
    <col min="12" max="12" width="10.875" style="4" customWidth="1"/>
    <col min="13" max="13" width="12.125" style="4" bestFit="1" customWidth="1"/>
    <col min="14" max="14" width="11.375" style="9" bestFit="1" customWidth="1"/>
    <col min="15" max="15" width="12.125" style="10" bestFit="1" customWidth="1"/>
    <col min="16" max="16" width="11.375" style="11" bestFit="1" customWidth="1"/>
    <col min="17" max="17" width="9" style="12"/>
    <col min="18" max="55" width="9" style="13"/>
    <col min="56" max="256" width="9" style="12"/>
    <col min="257" max="257" width="11.25" style="12" customWidth="1"/>
    <col min="258" max="258" width="5.375" style="12" bestFit="1" customWidth="1"/>
    <col min="259" max="259" width="4.375" style="12" customWidth="1"/>
    <col min="260" max="260" width="5.875" style="12" customWidth="1"/>
    <col min="261" max="261" width="7.75" style="12" customWidth="1"/>
    <col min="262" max="262" width="7.875" style="12" customWidth="1"/>
    <col min="263" max="263" width="7.75" style="12" customWidth="1"/>
    <col min="264" max="264" width="12.125" style="12" bestFit="1" customWidth="1"/>
    <col min="265" max="265" width="12" style="12" customWidth="1"/>
    <col min="266" max="266" width="12.625" style="12" customWidth="1"/>
    <col min="267" max="267" width="10.5" style="12" customWidth="1"/>
    <col min="268" max="268" width="10.875" style="12" customWidth="1"/>
    <col min="269" max="269" width="12.125" style="12" bestFit="1" customWidth="1"/>
    <col min="270" max="270" width="11.375" style="12" bestFit="1" customWidth="1"/>
    <col min="271" max="271" width="12.125" style="12" bestFit="1" customWidth="1"/>
    <col min="272" max="272" width="11.375" style="12" bestFit="1" customWidth="1"/>
    <col min="273" max="512" width="9" style="12"/>
    <col min="513" max="513" width="11.25" style="12" customWidth="1"/>
    <col min="514" max="514" width="5.375" style="12" bestFit="1" customWidth="1"/>
    <col min="515" max="515" width="4.375" style="12" customWidth="1"/>
    <col min="516" max="516" width="5.875" style="12" customWidth="1"/>
    <col min="517" max="517" width="7.75" style="12" customWidth="1"/>
    <col min="518" max="518" width="7.875" style="12" customWidth="1"/>
    <col min="519" max="519" width="7.75" style="12" customWidth="1"/>
    <col min="520" max="520" width="12.125" style="12" bestFit="1" customWidth="1"/>
    <col min="521" max="521" width="12" style="12" customWidth="1"/>
    <col min="522" max="522" width="12.625" style="12" customWidth="1"/>
    <col min="523" max="523" width="10.5" style="12" customWidth="1"/>
    <col min="524" max="524" width="10.875" style="12" customWidth="1"/>
    <col min="525" max="525" width="12.125" style="12" bestFit="1" customWidth="1"/>
    <col min="526" max="526" width="11.375" style="12" bestFit="1" customWidth="1"/>
    <col min="527" max="527" width="12.125" style="12" bestFit="1" customWidth="1"/>
    <col min="528" max="528" width="11.375" style="12" bestFit="1" customWidth="1"/>
    <col min="529" max="768" width="9" style="12"/>
    <col min="769" max="769" width="11.25" style="12" customWidth="1"/>
    <col min="770" max="770" width="5.375" style="12" bestFit="1" customWidth="1"/>
    <col min="771" max="771" width="4.375" style="12" customWidth="1"/>
    <col min="772" max="772" width="5.875" style="12" customWidth="1"/>
    <col min="773" max="773" width="7.75" style="12" customWidth="1"/>
    <col min="774" max="774" width="7.875" style="12" customWidth="1"/>
    <col min="775" max="775" width="7.75" style="12" customWidth="1"/>
    <col min="776" max="776" width="12.125" style="12" bestFit="1" customWidth="1"/>
    <col min="777" max="777" width="12" style="12" customWidth="1"/>
    <col min="778" max="778" width="12.625" style="12" customWidth="1"/>
    <col min="779" max="779" width="10.5" style="12" customWidth="1"/>
    <col min="780" max="780" width="10.875" style="12" customWidth="1"/>
    <col min="781" max="781" width="12.125" style="12" bestFit="1" customWidth="1"/>
    <col min="782" max="782" width="11.375" style="12" bestFit="1" customWidth="1"/>
    <col min="783" max="783" width="12.125" style="12" bestFit="1" customWidth="1"/>
    <col min="784" max="784" width="11.375" style="12" bestFit="1" customWidth="1"/>
    <col min="785" max="1024" width="9" style="12"/>
    <col min="1025" max="1025" width="11.25" style="12" customWidth="1"/>
    <col min="1026" max="1026" width="5.375" style="12" bestFit="1" customWidth="1"/>
    <col min="1027" max="1027" width="4.375" style="12" customWidth="1"/>
    <col min="1028" max="1028" width="5.875" style="12" customWidth="1"/>
    <col min="1029" max="1029" width="7.75" style="12" customWidth="1"/>
    <col min="1030" max="1030" width="7.875" style="12" customWidth="1"/>
    <col min="1031" max="1031" width="7.75" style="12" customWidth="1"/>
    <col min="1032" max="1032" width="12.125" style="12" bestFit="1" customWidth="1"/>
    <col min="1033" max="1033" width="12" style="12" customWidth="1"/>
    <col min="1034" max="1034" width="12.625" style="12" customWidth="1"/>
    <col min="1035" max="1035" width="10.5" style="12" customWidth="1"/>
    <col min="1036" max="1036" width="10.875" style="12" customWidth="1"/>
    <col min="1037" max="1037" width="12.125" style="12" bestFit="1" customWidth="1"/>
    <col min="1038" max="1038" width="11.375" style="12" bestFit="1" customWidth="1"/>
    <col min="1039" max="1039" width="12.125" style="12" bestFit="1" customWidth="1"/>
    <col min="1040" max="1040" width="11.375" style="12" bestFit="1" customWidth="1"/>
    <col min="1041" max="1280" width="9" style="12"/>
    <col min="1281" max="1281" width="11.25" style="12" customWidth="1"/>
    <col min="1282" max="1282" width="5.375" style="12" bestFit="1" customWidth="1"/>
    <col min="1283" max="1283" width="4.375" style="12" customWidth="1"/>
    <col min="1284" max="1284" width="5.875" style="12" customWidth="1"/>
    <col min="1285" max="1285" width="7.75" style="12" customWidth="1"/>
    <col min="1286" max="1286" width="7.875" style="12" customWidth="1"/>
    <col min="1287" max="1287" width="7.75" style="12" customWidth="1"/>
    <col min="1288" max="1288" width="12.125" style="12" bestFit="1" customWidth="1"/>
    <col min="1289" max="1289" width="12" style="12" customWidth="1"/>
    <col min="1290" max="1290" width="12.625" style="12" customWidth="1"/>
    <col min="1291" max="1291" width="10.5" style="12" customWidth="1"/>
    <col min="1292" max="1292" width="10.875" style="12" customWidth="1"/>
    <col min="1293" max="1293" width="12.125" style="12" bestFit="1" customWidth="1"/>
    <col min="1294" max="1294" width="11.375" style="12" bestFit="1" customWidth="1"/>
    <col min="1295" max="1295" width="12.125" style="12" bestFit="1" customWidth="1"/>
    <col min="1296" max="1296" width="11.375" style="12" bestFit="1" customWidth="1"/>
    <col min="1297" max="1536" width="9" style="12"/>
    <col min="1537" max="1537" width="11.25" style="12" customWidth="1"/>
    <col min="1538" max="1538" width="5.375" style="12" bestFit="1" customWidth="1"/>
    <col min="1539" max="1539" width="4.375" style="12" customWidth="1"/>
    <col min="1540" max="1540" width="5.875" style="12" customWidth="1"/>
    <col min="1541" max="1541" width="7.75" style="12" customWidth="1"/>
    <col min="1542" max="1542" width="7.875" style="12" customWidth="1"/>
    <col min="1543" max="1543" width="7.75" style="12" customWidth="1"/>
    <col min="1544" max="1544" width="12.125" style="12" bestFit="1" customWidth="1"/>
    <col min="1545" max="1545" width="12" style="12" customWidth="1"/>
    <col min="1546" max="1546" width="12.625" style="12" customWidth="1"/>
    <col min="1547" max="1547" width="10.5" style="12" customWidth="1"/>
    <col min="1548" max="1548" width="10.875" style="12" customWidth="1"/>
    <col min="1549" max="1549" width="12.125" style="12" bestFit="1" customWidth="1"/>
    <col min="1550" max="1550" width="11.375" style="12" bestFit="1" customWidth="1"/>
    <col min="1551" max="1551" width="12.125" style="12" bestFit="1" customWidth="1"/>
    <col min="1552" max="1552" width="11.375" style="12" bestFit="1" customWidth="1"/>
    <col min="1553" max="1792" width="9" style="12"/>
    <col min="1793" max="1793" width="11.25" style="12" customWidth="1"/>
    <col min="1794" max="1794" width="5.375" style="12" bestFit="1" customWidth="1"/>
    <col min="1795" max="1795" width="4.375" style="12" customWidth="1"/>
    <col min="1796" max="1796" width="5.875" style="12" customWidth="1"/>
    <col min="1797" max="1797" width="7.75" style="12" customWidth="1"/>
    <col min="1798" max="1798" width="7.875" style="12" customWidth="1"/>
    <col min="1799" max="1799" width="7.75" style="12" customWidth="1"/>
    <col min="1800" max="1800" width="12.125" style="12" bestFit="1" customWidth="1"/>
    <col min="1801" max="1801" width="12" style="12" customWidth="1"/>
    <col min="1802" max="1802" width="12.625" style="12" customWidth="1"/>
    <col min="1803" max="1803" width="10.5" style="12" customWidth="1"/>
    <col min="1804" max="1804" width="10.875" style="12" customWidth="1"/>
    <col min="1805" max="1805" width="12.125" style="12" bestFit="1" customWidth="1"/>
    <col min="1806" max="1806" width="11.375" style="12" bestFit="1" customWidth="1"/>
    <col min="1807" max="1807" width="12.125" style="12" bestFit="1" customWidth="1"/>
    <col min="1808" max="1808" width="11.375" style="12" bestFit="1" customWidth="1"/>
    <col min="1809" max="2048" width="9" style="12"/>
    <col min="2049" max="2049" width="11.25" style="12" customWidth="1"/>
    <col min="2050" max="2050" width="5.375" style="12" bestFit="1" customWidth="1"/>
    <col min="2051" max="2051" width="4.375" style="12" customWidth="1"/>
    <col min="2052" max="2052" width="5.875" style="12" customWidth="1"/>
    <col min="2053" max="2053" width="7.75" style="12" customWidth="1"/>
    <col min="2054" max="2054" width="7.875" style="12" customWidth="1"/>
    <col min="2055" max="2055" width="7.75" style="12" customWidth="1"/>
    <col min="2056" max="2056" width="12.125" style="12" bestFit="1" customWidth="1"/>
    <col min="2057" max="2057" width="12" style="12" customWidth="1"/>
    <col min="2058" max="2058" width="12.625" style="12" customWidth="1"/>
    <col min="2059" max="2059" width="10.5" style="12" customWidth="1"/>
    <col min="2060" max="2060" width="10.875" style="12" customWidth="1"/>
    <col min="2061" max="2061" width="12.125" style="12" bestFit="1" customWidth="1"/>
    <col min="2062" max="2062" width="11.375" style="12" bestFit="1" customWidth="1"/>
    <col min="2063" max="2063" width="12.125" style="12" bestFit="1" customWidth="1"/>
    <col min="2064" max="2064" width="11.375" style="12" bestFit="1" customWidth="1"/>
    <col min="2065" max="2304" width="9" style="12"/>
    <col min="2305" max="2305" width="11.25" style="12" customWidth="1"/>
    <col min="2306" max="2306" width="5.375" style="12" bestFit="1" customWidth="1"/>
    <col min="2307" max="2307" width="4.375" style="12" customWidth="1"/>
    <col min="2308" max="2308" width="5.875" style="12" customWidth="1"/>
    <col min="2309" max="2309" width="7.75" style="12" customWidth="1"/>
    <col min="2310" max="2310" width="7.875" style="12" customWidth="1"/>
    <col min="2311" max="2311" width="7.75" style="12" customWidth="1"/>
    <col min="2312" max="2312" width="12.125" style="12" bestFit="1" customWidth="1"/>
    <col min="2313" max="2313" width="12" style="12" customWidth="1"/>
    <col min="2314" max="2314" width="12.625" style="12" customWidth="1"/>
    <col min="2315" max="2315" width="10.5" style="12" customWidth="1"/>
    <col min="2316" max="2316" width="10.875" style="12" customWidth="1"/>
    <col min="2317" max="2317" width="12.125" style="12" bestFit="1" customWidth="1"/>
    <col min="2318" max="2318" width="11.375" style="12" bestFit="1" customWidth="1"/>
    <col min="2319" max="2319" width="12.125" style="12" bestFit="1" customWidth="1"/>
    <col min="2320" max="2320" width="11.375" style="12" bestFit="1" customWidth="1"/>
    <col min="2321" max="2560" width="9" style="12"/>
    <col min="2561" max="2561" width="11.25" style="12" customWidth="1"/>
    <col min="2562" max="2562" width="5.375" style="12" bestFit="1" customWidth="1"/>
    <col min="2563" max="2563" width="4.375" style="12" customWidth="1"/>
    <col min="2564" max="2564" width="5.875" style="12" customWidth="1"/>
    <col min="2565" max="2565" width="7.75" style="12" customWidth="1"/>
    <col min="2566" max="2566" width="7.875" style="12" customWidth="1"/>
    <col min="2567" max="2567" width="7.75" style="12" customWidth="1"/>
    <col min="2568" max="2568" width="12.125" style="12" bestFit="1" customWidth="1"/>
    <col min="2569" max="2569" width="12" style="12" customWidth="1"/>
    <col min="2570" max="2570" width="12.625" style="12" customWidth="1"/>
    <col min="2571" max="2571" width="10.5" style="12" customWidth="1"/>
    <col min="2572" max="2572" width="10.875" style="12" customWidth="1"/>
    <col min="2573" max="2573" width="12.125" style="12" bestFit="1" customWidth="1"/>
    <col min="2574" max="2574" width="11.375" style="12" bestFit="1" customWidth="1"/>
    <col min="2575" max="2575" width="12.125" style="12" bestFit="1" customWidth="1"/>
    <col min="2576" max="2576" width="11.375" style="12" bestFit="1" customWidth="1"/>
    <col min="2577" max="2816" width="9" style="12"/>
    <col min="2817" max="2817" width="11.25" style="12" customWidth="1"/>
    <col min="2818" max="2818" width="5.375" style="12" bestFit="1" customWidth="1"/>
    <col min="2819" max="2819" width="4.375" style="12" customWidth="1"/>
    <col min="2820" max="2820" width="5.875" style="12" customWidth="1"/>
    <col min="2821" max="2821" width="7.75" style="12" customWidth="1"/>
    <col min="2822" max="2822" width="7.875" style="12" customWidth="1"/>
    <col min="2823" max="2823" width="7.75" style="12" customWidth="1"/>
    <col min="2824" max="2824" width="12.125" style="12" bestFit="1" customWidth="1"/>
    <col min="2825" max="2825" width="12" style="12" customWidth="1"/>
    <col min="2826" max="2826" width="12.625" style="12" customWidth="1"/>
    <col min="2827" max="2827" width="10.5" style="12" customWidth="1"/>
    <col min="2828" max="2828" width="10.875" style="12" customWidth="1"/>
    <col min="2829" max="2829" width="12.125" style="12" bestFit="1" customWidth="1"/>
    <col min="2830" max="2830" width="11.375" style="12" bestFit="1" customWidth="1"/>
    <col min="2831" max="2831" width="12.125" style="12" bestFit="1" customWidth="1"/>
    <col min="2832" max="2832" width="11.375" style="12" bestFit="1" customWidth="1"/>
    <col min="2833" max="3072" width="9" style="12"/>
    <col min="3073" max="3073" width="11.25" style="12" customWidth="1"/>
    <col min="3074" max="3074" width="5.375" style="12" bestFit="1" customWidth="1"/>
    <col min="3075" max="3075" width="4.375" style="12" customWidth="1"/>
    <col min="3076" max="3076" width="5.875" style="12" customWidth="1"/>
    <col min="3077" max="3077" width="7.75" style="12" customWidth="1"/>
    <col min="3078" max="3078" width="7.875" style="12" customWidth="1"/>
    <col min="3079" max="3079" width="7.75" style="12" customWidth="1"/>
    <col min="3080" max="3080" width="12.125" style="12" bestFit="1" customWidth="1"/>
    <col min="3081" max="3081" width="12" style="12" customWidth="1"/>
    <col min="3082" max="3082" width="12.625" style="12" customWidth="1"/>
    <col min="3083" max="3083" width="10.5" style="12" customWidth="1"/>
    <col min="3084" max="3084" width="10.875" style="12" customWidth="1"/>
    <col min="3085" max="3085" width="12.125" style="12" bestFit="1" customWidth="1"/>
    <col min="3086" max="3086" width="11.375" style="12" bestFit="1" customWidth="1"/>
    <col min="3087" max="3087" width="12.125" style="12" bestFit="1" customWidth="1"/>
    <col min="3088" max="3088" width="11.375" style="12" bestFit="1" customWidth="1"/>
    <col min="3089" max="3328" width="9" style="12"/>
    <col min="3329" max="3329" width="11.25" style="12" customWidth="1"/>
    <col min="3330" max="3330" width="5.375" style="12" bestFit="1" customWidth="1"/>
    <col min="3331" max="3331" width="4.375" style="12" customWidth="1"/>
    <col min="3332" max="3332" width="5.875" style="12" customWidth="1"/>
    <col min="3333" max="3333" width="7.75" style="12" customWidth="1"/>
    <col min="3334" max="3334" width="7.875" style="12" customWidth="1"/>
    <col min="3335" max="3335" width="7.75" style="12" customWidth="1"/>
    <col min="3336" max="3336" width="12.125" style="12" bestFit="1" customWidth="1"/>
    <col min="3337" max="3337" width="12" style="12" customWidth="1"/>
    <col min="3338" max="3338" width="12.625" style="12" customWidth="1"/>
    <col min="3339" max="3339" width="10.5" style="12" customWidth="1"/>
    <col min="3340" max="3340" width="10.875" style="12" customWidth="1"/>
    <col min="3341" max="3341" width="12.125" style="12" bestFit="1" customWidth="1"/>
    <col min="3342" max="3342" width="11.375" style="12" bestFit="1" customWidth="1"/>
    <col min="3343" max="3343" width="12.125" style="12" bestFit="1" customWidth="1"/>
    <col min="3344" max="3344" width="11.375" style="12" bestFit="1" customWidth="1"/>
    <col min="3345" max="3584" width="9" style="12"/>
    <col min="3585" max="3585" width="11.25" style="12" customWidth="1"/>
    <col min="3586" max="3586" width="5.375" style="12" bestFit="1" customWidth="1"/>
    <col min="3587" max="3587" width="4.375" style="12" customWidth="1"/>
    <col min="3588" max="3588" width="5.875" style="12" customWidth="1"/>
    <col min="3589" max="3589" width="7.75" style="12" customWidth="1"/>
    <col min="3590" max="3590" width="7.875" style="12" customWidth="1"/>
    <col min="3591" max="3591" width="7.75" style="12" customWidth="1"/>
    <col min="3592" max="3592" width="12.125" style="12" bestFit="1" customWidth="1"/>
    <col min="3593" max="3593" width="12" style="12" customWidth="1"/>
    <col min="3594" max="3594" width="12.625" style="12" customWidth="1"/>
    <col min="3595" max="3595" width="10.5" style="12" customWidth="1"/>
    <col min="3596" max="3596" width="10.875" style="12" customWidth="1"/>
    <col min="3597" max="3597" width="12.125" style="12" bestFit="1" customWidth="1"/>
    <col min="3598" max="3598" width="11.375" style="12" bestFit="1" customWidth="1"/>
    <col min="3599" max="3599" width="12.125" style="12" bestFit="1" customWidth="1"/>
    <col min="3600" max="3600" width="11.375" style="12" bestFit="1" customWidth="1"/>
    <col min="3601" max="3840" width="9" style="12"/>
    <col min="3841" max="3841" width="11.25" style="12" customWidth="1"/>
    <col min="3842" max="3842" width="5.375" style="12" bestFit="1" customWidth="1"/>
    <col min="3843" max="3843" width="4.375" style="12" customWidth="1"/>
    <col min="3844" max="3844" width="5.875" style="12" customWidth="1"/>
    <col min="3845" max="3845" width="7.75" style="12" customWidth="1"/>
    <col min="3846" max="3846" width="7.875" style="12" customWidth="1"/>
    <col min="3847" max="3847" width="7.75" style="12" customWidth="1"/>
    <col min="3848" max="3848" width="12.125" style="12" bestFit="1" customWidth="1"/>
    <col min="3849" max="3849" width="12" style="12" customWidth="1"/>
    <col min="3850" max="3850" width="12.625" style="12" customWidth="1"/>
    <col min="3851" max="3851" width="10.5" style="12" customWidth="1"/>
    <col min="3852" max="3852" width="10.875" style="12" customWidth="1"/>
    <col min="3853" max="3853" width="12.125" style="12" bestFit="1" customWidth="1"/>
    <col min="3854" max="3854" width="11.375" style="12" bestFit="1" customWidth="1"/>
    <col min="3855" max="3855" width="12.125" style="12" bestFit="1" customWidth="1"/>
    <col min="3856" max="3856" width="11.375" style="12" bestFit="1" customWidth="1"/>
    <col min="3857" max="4096" width="9" style="12"/>
    <col min="4097" max="4097" width="11.25" style="12" customWidth="1"/>
    <col min="4098" max="4098" width="5.375" style="12" bestFit="1" customWidth="1"/>
    <col min="4099" max="4099" width="4.375" style="12" customWidth="1"/>
    <col min="4100" max="4100" width="5.875" style="12" customWidth="1"/>
    <col min="4101" max="4101" width="7.75" style="12" customWidth="1"/>
    <col min="4102" max="4102" width="7.875" style="12" customWidth="1"/>
    <col min="4103" max="4103" width="7.75" style="12" customWidth="1"/>
    <col min="4104" max="4104" width="12.125" style="12" bestFit="1" customWidth="1"/>
    <col min="4105" max="4105" width="12" style="12" customWidth="1"/>
    <col min="4106" max="4106" width="12.625" style="12" customWidth="1"/>
    <col min="4107" max="4107" width="10.5" style="12" customWidth="1"/>
    <col min="4108" max="4108" width="10.875" style="12" customWidth="1"/>
    <col min="4109" max="4109" width="12.125" style="12" bestFit="1" customWidth="1"/>
    <col min="4110" max="4110" width="11.375" style="12" bestFit="1" customWidth="1"/>
    <col min="4111" max="4111" width="12.125" style="12" bestFit="1" customWidth="1"/>
    <col min="4112" max="4112" width="11.375" style="12" bestFit="1" customWidth="1"/>
    <col min="4113" max="4352" width="9" style="12"/>
    <col min="4353" max="4353" width="11.25" style="12" customWidth="1"/>
    <col min="4354" max="4354" width="5.375" style="12" bestFit="1" customWidth="1"/>
    <col min="4355" max="4355" width="4.375" style="12" customWidth="1"/>
    <col min="4356" max="4356" width="5.875" style="12" customWidth="1"/>
    <col min="4357" max="4357" width="7.75" style="12" customWidth="1"/>
    <col min="4358" max="4358" width="7.875" style="12" customWidth="1"/>
    <col min="4359" max="4359" width="7.75" style="12" customWidth="1"/>
    <col min="4360" max="4360" width="12.125" style="12" bestFit="1" customWidth="1"/>
    <col min="4361" max="4361" width="12" style="12" customWidth="1"/>
    <col min="4362" max="4362" width="12.625" style="12" customWidth="1"/>
    <col min="4363" max="4363" width="10.5" style="12" customWidth="1"/>
    <col min="4364" max="4364" width="10.875" style="12" customWidth="1"/>
    <col min="4365" max="4365" width="12.125" style="12" bestFit="1" customWidth="1"/>
    <col min="4366" max="4366" width="11.375" style="12" bestFit="1" customWidth="1"/>
    <col min="4367" max="4367" width="12.125" style="12" bestFit="1" customWidth="1"/>
    <col min="4368" max="4368" width="11.375" style="12" bestFit="1" customWidth="1"/>
    <col min="4369" max="4608" width="9" style="12"/>
    <col min="4609" max="4609" width="11.25" style="12" customWidth="1"/>
    <col min="4610" max="4610" width="5.375" style="12" bestFit="1" customWidth="1"/>
    <col min="4611" max="4611" width="4.375" style="12" customWidth="1"/>
    <col min="4612" max="4612" width="5.875" style="12" customWidth="1"/>
    <col min="4613" max="4613" width="7.75" style="12" customWidth="1"/>
    <col min="4614" max="4614" width="7.875" style="12" customWidth="1"/>
    <col min="4615" max="4615" width="7.75" style="12" customWidth="1"/>
    <col min="4616" max="4616" width="12.125" style="12" bestFit="1" customWidth="1"/>
    <col min="4617" max="4617" width="12" style="12" customWidth="1"/>
    <col min="4618" max="4618" width="12.625" style="12" customWidth="1"/>
    <col min="4619" max="4619" width="10.5" style="12" customWidth="1"/>
    <col min="4620" max="4620" width="10.875" style="12" customWidth="1"/>
    <col min="4621" max="4621" width="12.125" style="12" bestFit="1" customWidth="1"/>
    <col min="4622" max="4622" width="11.375" style="12" bestFit="1" customWidth="1"/>
    <col min="4623" max="4623" width="12.125" style="12" bestFit="1" customWidth="1"/>
    <col min="4624" max="4624" width="11.375" style="12" bestFit="1" customWidth="1"/>
    <col min="4625" max="4864" width="9" style="12"/>
    <col min="4865" max="4865" width="11.25" style="12" customWidth="1"/>
    <col min="4866" max="4866" width="5.375" style="12" bestFit="1" customWidth="1"/>
    <col min="4867" max="4867" width="4.375" style="12" customWidth="1"/>
    <col min="4868" max="4868" width="5.875" style="12" customWidth="1"/>
    <col min="4869" max="4869" width="7.75" style="12" customWidth="1"/>
    <col min="4870" max="4870" width="7.875" style="12" customWidth="1"/>
    <col min="4871" max="4871" width="7.75" style="12" customWidth="1"/>
    <col min="4872" max="4872" width="12.125" style="12" bestFit="1" customWidth="1"/>
    <col min="4873" max="4873" width="12" style="12" customWidth="1"/>
    <col min="4874" max="4874" width="12.625" style="12" customWidth="1"/>
    <col min="4875" max="4875" width="10.5" style="12" customWidth="1"/>
    <col min="4876" max="4876" width="10.875" style="12" customWidth="1"/>
    <col min="4877" max="4877" width="12.125" style="12" bestFit="1" customWidth="1"/>
    <col min="4878" max="4878" width="11.375" style="12" bestFit="1" customWidth="1"/>
    <col min="4879" max="4879" width="12.125" style="12" bestFit="1" customWidth="1"/>
    <col min="4880" max="4880" width="11.375" style="12" bestFit="1" customWidth="1"/>
    <col min="4881" max="5120" width="9" style="12"/>
    <col min="5121" max="5121" width="11.25" style="12" customWidth="1"/>
    <col min="5122" max="5122" width="5.375" style="12" bestFit="1" customWidth="1"/>
    <col min="5123" max="5123" width="4.375" style="12" customWidth="1"/>
    <col min="5124" max="5124" width="5.875" style="12" customWidth="1"/>
    <col min="5125" max="5125" width="7.75" style="12" customWidth="1"/>
    <col min="5126" max="5126" width="7.875" style="12" customWidth="1"/>
    <col min="5127" max="5127" width="7.75" style="12" customWidth="1"/>
    <col min="5128" max="5128" width="12.125" style="12" bestFit="1" customWidth="1"/>
    <col min="5129" max="5129" width="12" style="12" customWidth="1"/>
    <col min="5130" max="5130" width="12.625" style="12" customWidth="1"/>
    <col min="5131" max="5131" width="10.5" style="12" customWidth="1"/>
    <col min="5132" max="5132" width="10.875" style="12" customWidth="1"/>
    <col min="5133" max="5133" width="12.125" style="12" bestFit="1" customWidth="1"/>
    <col min="5134" max="5134" width="11.375" style="12" bestFit="1" customWidth="1"/>
    <col min="5135" max="5135" width="12.125" style="12" bestFit="1" customWidth="1"/>
    <col min="5136" max="5136" width="11.375" style="12" bestFit="1" customWidth="1"/>
    <col min="5137" max="5376" width="9" style="12"/>
    <col min="5377" max="5377" width="11.25" style="12" customWidth="1"/>
    <col min="5378" max="5378" width="5.375" style="12" bestFit="1" customWidth="1"/>
    <col min="5379" max="5379" width="4.375" style="12" customWidth="1"/>
    <col min="5380" max="5380" width="5.875" style="12" customWidth="1"/>
    <col min="5381" max="5381" width="7.75" style="12" customWidth="1"/>
    <col min="5382" max="5382" width="7.875" style="12" customWidth="1"/>
    <col min="5383" max="5383" width="7.75" style="12" customWidth="1"/>
    <col min="5384" max="5384" width="12.125" style="12" bestFit="1" customWidth="1"/>
    <col min="5385" max="5385" width="12" style="12" customWidth="1"/>
    <col min="5386" max="5386" width="12.625" style="12" customWidth="1"/>
    <col min="5387" max="5387" width="10.5" style="12" customWidth="1"/>
    <col min="5388" max="5388" width="10.875" style="12" customWidth="1"/>
    <col min="5389" max="5389" width="12.125" style="12" bestFit="1" customWidth="1"/>
    <col min="5390" max="5390" width="11.375" style="12" bestFit="1" customWidth="1"/>
    <col min="5391" max="5391" width="12.125" style="12" bestFit="1" customWidth="1"/>
    <col min="5392" max="5392" width="11.375" style="12" bestFit="1" customWidth="1"/>
    <col min="5393" max="5632" width="9" style="12"/>
    <col min="5633" max="5633" width="11.25" style="12" customWidth="1"/>
    <col min="5634" max="5634" width="5.375" style="12" bestFit="1" customWidth="1"/>
    <col min="5635" max="5635" width="4.375" style="12" customWidth="1"/>
    <col min="5636" max="5636" width="5.875" style="12" customWidth="1"/>
    <col min="5637" max="5637" width="7.75" style="12" customWidth="1"/>
    <col min="5638" max="5638" width="7.875" style="12" customWidth="1"/>
    <col min="5639" max="5639" width="7.75" style="12" customWidth="1"/>
    <col min="5640" max="5640" width="12.125" style="12" bestFit="1" customWidth="1"/>
    <col min="5641" max="5641" width="12" style="12" customWidth="1"/>
    <col min="5642" max="5642" width="12.625" style="12" customWidth="1"/>
    <col min="5643" max="5643" width="10.5" style="12" customWidth="1"/>
    <col min="5644" max="5644" width="10.875" style="12" customWidth="1"/>
    <col min="5645" max="5645" width="12.125" style="12" bestFit="1" customWidth="1"/>
    <col min="5646" max="5646" width="11.375" style="12" bestFit="1" customWidth="1"/>
    <col min="5647" max="5647" width="12.125" style="12" bestFit="1" customWidth="1"/>
    <col min="5648" max="5648" width="11.375" style="12" bestFit="1" customWidth="1"/>
    <col min="5649" max="5888" width="9" style="12"/>
    <col min="5889" max="5889" width="11.25" style="12" customWidth="1"/>
    <col min="5890" max="5890" width="5.375" style="12" bestFit="1" customWidth="1"/>
    <col min="5891" max="5891" width="4.375" style="12" customWidth="1"/>
    <col min="5892" max="5892" width="5.875" style="12" customWidth="1"/>
    <col min="5893" max="5893" width="7.75" style="12" customWidth="1"/>
    <col min="5894" max="5894" width="7.875" style="12" customWidth="1"/>
    <col min="5895" max="5895" width="7.75" style="12" customWidth="1"/>
    <col min="5896" max="5896" width="12.125" style="12" bestFit="1" customWidth="1"/>
    <col min="5897" max="5897" width="12" style="12" customWidth="1"/>
    <col min="5898" max="5898" width="12.625" style="12" customWidth="1"/>
    <col min="5899" max="5899" width="10.5" style="12" customWidth="1"/>
    <col min="5900" max="5900" width="10.875" style="12" customWidth="1"/>
    <col min="5901" max="5901" width="12.125" style="12" bestFit="1" customWidth="1"/>
    <col min="5902" max="5902" width="11.375" style="12" bestFit="1" customWidth="1"/>
    <col min="5903" max="5903" width="12.125" style="12" bestFit="1" customWidth="1"/>
    <col min="5904" max="5904" width="11.375" style="12" bestFit="1" customWidth="1"/>
    <col min="5905" max="6144" width="9" style="12"/>
    <col min="6145" max="6145" width="11.25" style="12" customWidth="1"/>
    <col min="6146" max="6146" width="5.375" style="12" bestFit="1" customWidth="1"/>
    <col min="6147" max="6147" width="4.375" style="12" customWidth="1"/>
    <col min="6148" max="6148" width="5.875" style="12" customWidth="1"/>
    <col min="6149" max="6149" width="7.75" style="12" customWidth="1"/>
    <col min="6150" max="6150" width="7.875" style="12" customWidth="1"/>
    <col min="6151" max="6151" width="7.75" style="12" customWidth="1"/>
    <col min="6152" max="6152" width="12.125" style="12" bestFit="1" customWidth="1"/>
    <col min="6153" max="6153" width="12" style="12" customWidth="1"/>
    <col min="6154" max="6154" width="12.625" style="12" customWidth="1"/>
    <col min="6155" max="6155" width="10.5" style="12" customWidth="1"/>
    <col min="6156" max="6156" width="10.875" style="12" customWidth="1"/>
    <col min="6157" max="6157" width="12.125" style="12" bestFit="1" customWidth="1"/>
    <col min="6158" max="6158" width="11.375" style="12" bestFit="1" customWidth="1"/>
    <col min="6159" max="6159" width="12.125" style="12" bestFit="1" customWidth="1"/>
    <col min="6160" max="6160" width="11.375" style="12" bestFit="1" customWidth="1"/>
    <col min="6161" max="6400" width="9" style="12"/>
    <col min="6401" max="6401" width="11.25" style="12" customWidth="1"/>
    <col min="6402" max="6402" width="5.375" style="12" bestFit="1" customWidth="1"/>
    <col min="6403" max="6403" width="4.375" style="12" customWidth="1"/>
    <col min="6404" max="6404" width="5.875" style="12" customWidth="1"/>
    <col min="6405" max="6405" width="7.75" style="12" customWidth="1"/>
    <col min="6406" max="6406" width="7.875" style="12" customWidth="1"/>
    <col min="6407" max="6407" width="7.75" style="12" customWidth="1"/>
    <col min="6408" max="6408" width="12.125" style="12" bestFit="1" customWidth="1"/>
    <col min="6409" max="6409" width="12" style="12" customWidth="1"/>
    <col min="6410" max="6410" width="12.625" style="12" customWidth="1"/>
    <col min="6411" max="6411" width="10.5" style="12" customWidth="1"/>
    <col min="6412" max="6412" width="10.875" style="12" customWidth="1"/>
    <col min="6413" max="6413" width="12.125" style="12" bestFit="1" customWidth="1"/>
    <col min="6414" max="6414" width="11.375" style="12" bestFit="1" customWidth="1"/>
    <col min="6415" max="6415" width="12.125" style="12" bestFit="1" customWidth="1"/>
    <col min="6416" max="6416" width="11.375" style="12" bestFit="1" customWidth="1"/>
    <col min="6417" max="6656" width="9" style="12"/>
    <col min="6657" max="6657" width="11.25" style="12" customWidth="1"/>
    <col min="6658" max="6658" width="5.375" style="12" bestFit="1" customWidth="1"/>
    <col min="6659" max="6659" width="4.375" style="12" customWidth="1"/>
    <col min="6660" max="6660" width="5.875" style="12" customWidth="1"/>
    <col min="6661" max="6661" width="7.75" style="12" customWidth="1"/>
    <col min="6662" max="6662" width="7.875" style="12" customWidth="1"/>
    <col min="6663" max="6663" width="7.75" style="12" customWidth="1"/>
    <col min="6664" max="6664" width="12.125" style="12" bestFit="1" customWidth="1"/>
    <col min="6665" max="6665" width="12" style="12" customWidth="1"/>
    <col min="6666" max="6666" width="12.625" style="12" customWidth="1"/>
    <col min="6667" max="6667" width="10.5" style="12" customWidth="1"/>
    <col min="6668" max="6668" width="10.875" style="12" customWidth="1"/>
    <col min="6669" max="6669" width="12.125" style="12" bestFit="1" customWidth="1"/>
    <col min="6670" max="6670" width="11.375" style="12" bestFit="1" customWidth="1"/>
    <col min="6671" max="6671" width="12.125" style="12" bestFit="1" customWidth="1"/>
    <col min="6672" max="6672" width="11.375" style="12" bestFit="1" customWidth="1"/>
    <col min="6673" max="6912" width="9" style="12"/>
    <col min="6913" max="6913" width="11.25" style="12" customWidth="1"/>
    <col min="6914" max="6914" width="5.375" style="12" bestFit="1" customWidth="1"/>
    <col min="6915" max="6915" width="4.375" style="12" customWidth="1"/>
    <col min="6916" max="6916" width="5.875" style="12" customWidth="1"/>
    <col min="6917" max="6917" width="7.75" style="12" customWidth="1"/>
    <col min="6918" max="6918" width="7.875" style="12" customWidth="1"/>
    <col min="6919" max="6919" width="7.75" style="12" customWidth="1"/>
    <col min="6920" max="6920" width="12.125" style="12" bestFit="1" customWidth="1"/>
    <col min="6921" max="6921" width="12" style="12" customWidth="1"/>
    <col min="6922" max="6922" width="12.625" style="12" customWidth="1"/>
    <col min="6923" max="6923" width="10.5" style="12" customWidth="1"/>
    <col min="6924" max="6924" width="10.875" style="12" customWidth="1"/>
    <col min="6925" max="6925" width="12.125" style="12" bestFit="1" customWidth="1"/>
    <col min="6926" max="6926" width="11.375" style="12" bestFit="1" customWidth="1"/>
    <col min="6927" max="6927" width="12.125" style="12" bestFit="1" customWidth="1"/>
    <col min="6928" max="6928" width="11.375" style="12" bestFit="1" customWidth="1"/>
    <col min="6929" max="7168" width="9" style="12"/>
    <col min="7169" max="7169" width="11.25" style="12" customWidth="1"/>
    <col min="7170" max="7170" width="5.375" style="12" bestFit="1" customWidth="1"/>
    <col min="7171" max="7171" width="4.375" style="12" customWidth="1"/>
    <col min="7172" max="7172" width="5.875" style="12" customWidth="1"/>
    <col min="7173" max="7173" width="7.75" style="12" customWidth="1"/>
    <col min="7174" max="7174" width="7.875" style="12" customWidth="1"/>
    <col min="7175" max="7175" width="7.75" style="12" customWidth="1"/>
    <col min="7176" max="7176" width="12.125" style="12" bestFit="1" customWidth="1"/>
    <col min="7177" max="7177" width="12" style="12" customWidth="1"/>
    <col min="7178" max="7178" width="12.625" style="12" customWidth="1"/>
    <col min="7179" max="7179" width="10.5" style="12" customWidth="1"/>
    <col min="7180" max="7180" width="10.875" style="12" customWidth="1"/>
    <col min="7181" max="7181" width="12.125" style="12" bestFit="1" customWidth="1"/>
    <col min="7182" max="7182" width="11.375" style="12" bestFit="1" customWidth="1"/>
    <col min="7183" max="7183" width="12.125" style="12" bestFit="1" customWidth="1"/>
    <col min="7184" max="7184" width="11.375" style="12" bestFit="1" customWidth="1"/>
    <col min="7185" max="7424" width="9" style="12"/>
    <col min="7425" max="7425" width="11.25" style="12" customWidth="1"/>
    <col min="7426" max="7426" width="5.375" style="12" bestFit="1" customWidth="1"/>
    <col min="7427" max="7427" width="4.375" style="12" customWidth="1"/>
    <col min="7428" max="7428" width="5.875" style="12" customWidth="1"/>
    <col min="7429" max="7429" width="7.75" style="12" customWidth="1"/>
    <col min="7430" max="7430" width="7.875" style="12" customWidth="1"/>
    <col min="7431" max="7431" width="7.75" style="12" customWidth="1"/>
    <col min="7432" max="7432" width="12.125" style="12" bestFit="1" customWidth="1"/>
    <col min="7433" max="7433" width="12" style="12" customWidth="1"/>
    <col min="7434" max="7434" width="12.625" style="12" customWidth="1"/>
    <col min="7435" max="7435" width="10.5" style="12" customWidth="1"/>
    <col min="7436" max="7436" width="10.875" style="12" customWidth="1"/>
    <col min="7437" max="7437" width="12.125" style="12" bestFit="1" customWidth="1"/>
    <col min="7438" max="7438" width="11.375" style="12" bestFit="1" customWidth="1"/>
    <col min="7439" max="7439" width="12.125" style="12" bestFit="1" customWidth="1"/>
    <col min="7440" max="7440" width="11.375" style="12" bestFit="1" customWidth="1"/>
    <col min="7441" max="7680" width="9" style="12"/>
    <col min="7681" max="7681" width="11.25" style="12" customWidth="1"/>
    <col min="7682" max="7682" width="5.375" style="12" bestFit="1" customWidth="1"/>
    <col min="7683" max="7683" width="4.375" style="12" customWidth="1"/>
    <col min="7684" max="7684" width="5.875" style="12" customWidth="1"/>
    <col min="7685" max="7685" width="7.75" style="12" customWidth="1"/>
    <col min="7686" max="7686" width="7.875" style="12" customWidth="1"/>
    <col min="7687" max="7687" width="7.75" style="12" customWidth="1"/>
    <col min="7688" max="7688" width="12.125" style="12" bestFit="1" customWidth="1"/>
    <col min="7689" max="7689" width="12" style="12" customWidth="1"/>
    <col min="7690" max="7690" width="12.625" style="12" customWidth="1"/>
    <col min="7691" max="7691" width="10.5" style="12" customWidth="1"/>
    <col min="7692" max="7692" width="10.875" style="12" customWidth="1"/>
    <col min="7693" max="7693" width="12.125" style="12" bestFit="1" customWidth="1"/>
    <col min="7694" max="7694" width="11.375" style="12" bestFit="1" customWidth="1"/>
    <col min="7695" max="7695" width="12.125" style="12" bestFit="1" customWidth="1"/>
    <col min="7696" max="7696" width="11.375" style="12" bestFit="1" customWidth="1"/>
    <col min="7697" max="7936" width="9" style="12"/>
    <col min="7937" max="7937" width="11.25" style="12" customWidth="1"/>
    <col min="7938" max="7938" width="5.375" style="12" bestFit="1" customWidth="1"/>
    <col min="7939" max="7939" width="4.375" style="12" customWidth="1"/>
    <col min="7940" max="7940" width="5.875" style="12" customWidth="1"/>
    <col min="7941" max="7941" width="7.75" style="12" customWidth="1"/>
    <col min="7942" max="7942" width="7.875" style="12" customWidth="1"/>
    <col min="7943" max="7943" width="7.75" style="12" customWidth="1"/>
    <col min="7944" max="7944" width="12.125" style="12" bestFit="1" customWidth="1"/>
    <col min="7945" max="7945" width="12" style="12" customWidth="1"/>
    <col min="7946" max="7946" width="12.625" style="12" customWidth="1"/>
    <col min="7947" max="7947" width="10.5" style="12" customWidth="1"/>
    <col min="7948" max="7948" width="10.875" style="12" customWidth="1"/>
    <col min="7949" max="7949" width="12.125" style="12" bestFit="1" customWidth="1"/>
    <col min="7950" max="7950" width="11.375" style="12" bestFit="1" customWidth="1"/>
    <col min="7951" max="7951" width="12.125" style="12" bestFit="1" customWidth="1"/>
    <col min="7952" max="7952" width="11.375" style="12" bestFit="1" customWidth="1"/>
    <col min="7953" max="8192" width="9" style="12"/>
    <col min="8193" max="8193" width="11.25" style="12" customWidth="1"/>
    <col min="8194" max="8194" width="5.375" style="12" bestFit="1" customWidth="1"/>
    <col min="8195" max="8195" width="4.375" style="12" customWidth="1"/>
    <col min="8196" max="8196" width="5.875" style="12" customWidth="1"/>
    <col min="8197" max="8197" width="7.75" style="12" customWidth="1"/>
    <col min="8198" max="8198" width="7.875" style="12" customWidth="1"/>
    <col min="8199" max="8199" width="7.75" style="12" customWidth="1"/>
    <col min="8200" max="8200" width="12.125" style="12" bestFit="1" customWidth="1"/>
    <col min="8201" max="8201" width="12" style="12" customWidth="1"/>
    <col min="8202" max="8202" width="12.625" style="12" customWidth="1"/>
    <col min="8203" max="8203" width="10.5" style="12" customWidth="1"/>
    <col min="8204" max="8204" width="10.875" style="12" customWidth="1"/>
    <col min="8205" max="8205" width="12.125" style="12" bestFit="1" customWidth="1"/>
    <col min="8206" max="8206" width="11.375" style="12" bestFit="1" customWidth="1"/>
    <col min="8207" max="8207" width="12.125" style="12" bestFit="1" customWidth="1"/>
    <col min="8208" max="8208" width="11.375" style="12" bestFit="1" customWidth="1"/>
    <col min="8209" max="8448" width="9" style="12"/>
    <col min="8449" max="8449" width="11.25" style="12" customWidth="1"/>
    <col min="8450" max="8450" width="5.375" style="12" bestFit="1" customWidth="1"/>
    <col min="8451" max="8451" width="4.375" style="12" customWidth="1"/>
    <col min="8452" max="8452" width="5.875" style="12" customWidth="1"/>
    <col min="8453" max="8453" width="7.75" style="12" customWidth="1"/>
    <col min="8454" max="8454" width="7.875" style="12" customWidth="1"/>
    <col min="8455" max="8455" width="7.75" style="12" customWidth="1"/>
    <col min="8456" max="8456" width="12.125" style="12" bestFit="1" customWidth="1"/>
    <col min="8457" max="8457" width="12" style="12" customWidth="1"/>
    <col min="8458" max="8458" width="12.625" style="12" customWidth="1"/>
    <col min="8459" max="8459" width="10.5" style="12" customWidth="1"/>
    <col min="8460" max="8460" width="10.875" style="12" customWidth="1"/>
    <col min="8461" max="8461" width="12.125" style="12" bestFit="1" customWidth="1"/>
    <col min="8462" max="8462" width="11.375" style="12" bestFit="1" customWidth="1"/>
    <col min="8463" max="8463" width="12.125" style="12" bestFit="1" customWidth="1"/>
    <col min="8464" max="8464" width="11.375" style="12" bestFit="1" customWidth="1"/>
    <col min="8465" max="8704" width="9" style="12"/>
    <col min="8705" max="8705" width="11.25" style="12" customWidth="1"/>
    <col min="8706" max="8706" width="5.375" style="12" bestFit="1" customWidth="1"/>
    <col min="8707" max="8707" width="4.375" style="12" customWidth="1"/>
    <col min="8708" max="8708" width="5.875" style="12" customWidth="1"/>
    <col min="8709" max="8709" width="7.75" style="12" customWidth="1"/>
    <col min="8710" max="8710" width="7.875" style="12" customWidth="1"/>
    <col min="8711" max="8711" width="7.75" style="12" customWidth="1"/>
    <col min="8712" max="8712" width="12.125" style="12" bestFit="1" customWidth="1"/>
    <col min="8713" max="8713" width="12" style="12" customWidth="1"/>
    <col min="8714" max="8714" width="12.625" style="12" customWidth="1"/>
    <col min="8715" max="8715" width="10.5" style="12" customWidth="1"/>
    <col min="8716" max="8716" width="10.875" style="12" customWidth="1"/>
    <col min="8717" max="8717" width="12.125" style="12" bestFit="1" customWidth="1"/>
    <col min="8718" max="8718" width="11.375" style="12" bestFit="1" customWidth="1"/>
    <col min="8719" max="8719" width="12.125" style="12" bestFit="1" customWidth="1"/>
    <col min="8720" max="8720" width="11.375" style="12" bestFit="1" customWidth="1"/>
    <col min="8721" max="8960" width="9" style="12"/>
    <col min="8961" max="8961" width="11.25" style="12" customWidth="1"/>
    <col min="8962" max="8962" width="5.375" style="12" bestFit="1" customWidth="1"/>
    <col min="8963" max="8963" width="4.375" style="12" customWidth="1"/>
    <col min="8964" max="8964" width="5.875" style="12" customWidth="1"/>
    <col min="8965" max="8965" width="7.75" style="12" customWidth="1"/>
    <col min="8966" max="8966" width="7.875" style="12" customWidth="1"/>
    <col min="8967" max="8967" width="7.75" style="12" customWidth="1"/>
    <col min="8968" max="8968" width="12.125" style="12" bestFit="1" customWidth="1"/>
    <col min="8969" max="8969" width="12" style="12" customWidth="1"/>
    <col min="8970" max="8970" width="12.625" style="12" customWidth="1"/>
    <col min="8971" max="8971" width="10.5" style="12" customWidth="1"/>
    <col min="8972" max="8972" width="10.875" style="12" customWidth="1"/>
    <col min="8973" max="8973" width="12.125" style="12" bestFit="1" customWidth="1"/>
    <col min="8974" max="8974" width="11.375" style="12" bestFit="1" customWidth="1"/>
    <col min="8975" max="8975" width="12.125" style="12" bestFit="1" customWidth="1"/>
    <col min="8976" max="8976" width="11.375" style="12" bestFit="1" customWidth="1"/>
    <col min="8977" max="9216" width="9" style="12"/>
    <col min="9217" max="9217" width="11.25" style="12" customWidth="1"/>
    <col min="9218" max="9218" width="5.375" style="12" bestFit="1" customWidth="1"/>
    <col min="9219" max="9219" width="4.375" style="12" customWidth="1"/>
    <col min="9220" max="9220" width="5.875" style="12" customWidth="1"/>
    <col min="9221" max="9221" width="7.75" style="12" customWidth="1"/>
    <col min="9222" max="9222" width="7.875" style="12" customWidth="1"/>
    <col min="9223" max="9223" width="7.75" style="12" customWidth="1"/>
    <col min="9224" max="9224" width="12.125" style="12" bestFit="1" customWidth="1"/>
    <col min="9225" max="9225" width="12" style="12" customWidth="1"/>
    <col min="9226" max="9226" width="12.625" style="12" customWidth="1"/>
    <col min="9227" max="9227" width="10.5" style="12" customWidth="1"/>
    <col min="9228" max="9228" width="10.875" style="12" customWidth="1"/>
    <col min="9229" max="9229" width="12.125" style="12" bestFit="1" customWidth="1"/>
    <col min="9230" max="9230" width="11.375" style="12" bestFit="1" customWidth="1"/>
    <col min="9231" max="9231" width="12.125" style="12" bestFit="1" customWidth="1"/>
    <col min="9232" max="9232" width="11.375" style="12" bestFit="1" customWidth="1"/>
    <col min="9233" max="9472" width="9" style="12"/>
    <col min="9473" max="9473" width="11.25" style="12" customWidth="1"/>
    <col min="9474" max="9474" width="5.375" style="12" bestFit="1" customWidth="1"/>
    <col min="9475" max="9475" width="4.375" style="12" customWidth="1"/>
    <col min="9476" max="9476" width="5.875" style="12" customWidth="1"/>
    <col min="9477" max="9477" width="7.75" style="12" customWidth="1"/>
    <col min="9478" max="9478" width="7.875" style="12" customWidth="1"/>
    <col min="9479" max="9479" width="7.75" style="12" customWidth="1"/>
    <col min="9480" max="9480" width="12.125" style="12" bestFit="1" customWidth="1"/>
    <col min="9481" max="9481" width="12" style="12" customWidth="1"/>
    <col min="9482" max="9482" width="12.625" style="12" customWidth="1"/>
    <col min="9483" max="9483" width="10.5" style="12" customWidth="1"/>
    <col min="9484" max="9484" width="10.875" style="12" customWidth="1"/>
    <col min="9485" max="9485" width="12.125" style="12" bestFit="1" customWidth="1"/>
    <col min="9486" max="9486" width="11.375" style="12" bestFit="1" customWidth="1"/>
    <col min="9487" max="9487" width="12.125" style="12" bestFit="1" customWidth="1"/>
    <col min="9488" max="9488" width="11.375" style="12" bestFit="1" customWidth="1"/>
    <col min="9489" max="9728" width="9" style="12"/>
    <col min="9729" max="9729" width="11.25" style="12" customWidth="1"/>
    <col min="9730" max="9730" width="5.375" style="12" bestFit="1" customWidth="1"/>
    <col min="9731" max="9731" width="4.375" style="12" customWidth="1"/>
    <col min="9732" max="9732" width="5.875" style="12" customWidth="1"/>
    <col min="9733" max="9733" width="7.75" style="12" customWidth="1"/>
    <col min="9734" max="9734" width="7.875" style="12" customWidth="1"/>
    <col min="9735" max="9735" width="7.75" style="12" customWidth="1"/>
    <col min="9736" max="9736" width="12.125" style="12" bestFit="1" customWidth="1"/>
    <col min="9737" max="9737" width="12" style="12" customWidth="1"/>
    <col min="9738" max="9738" width="12.625" style="12" customWidth="1"/>
    <col min="9739" max="9739" width="10.5" style="12" customWidth="1"/>
    <col min="9740" max="9740" width="10.875" style="12" customWidth="1"/>
    <col min="9741" max="9741" width="12.125" style="12" bestFit="1" customWidth="1"/>
    <col min="9742" max="9742" width="11.375" style="12" bestFit="1" customWidth="1"/>
    <col min="9743" max="9743" width="12.125" style="12" bestFit="1" customWidth="1"/>
    <col min="9744" max="9744" width="11.375" style="12" bestFit="1" customWidth="1"/>
    <col min="9745" max="9984" width="9" style="12"/>
    <col min="9985" max="9985" width="11.25" style="12" customWidth="1"/>
    <col min="9986" max="9986" width="5.375" style="12" bestFit="1" customWidth="1"/>
    <col min="9987" max="9987" width="4.375" style="12" customWidth="1"/>
    <col min="9988" max="9988" width="5.875" style="12" customWidth="1"/>
    <col min="9989" max="9989" width="7.75" style="12" customWidth="1"/>
    <col min="9990" max="9990" width="7.875" style="12" customWidth="1"/>
    <col min="9991" max="9991" width="7.75" style="12" customWidth="1"/>
    <col min="9992" max="9992" width="12.125" style="12" bestFit="1" customWidth="1"/>
    <col min="9993" max="9993" width="12" style="12" customWidth="1"/>
    <col min="9994" max="9994" width="12.625" style="12" customWidth="1"/>
    <col min="9995" max="9995" width="10.5" style="12" customWidth="1"/>
    <col min="9996" max="9996" width="10.875" style="12" customWidth="1"/>
    <col min="9997" max="9997" width="12.125" style="12" bestFit="1" customWidth="1"/>
    <col min="9998" max="9998" width="11.375" style="12" bestFit="1" customWidth="1"/>
    <col min="9999" max="9999" width="12.125" style="12" bestFit="1" customWidth="1"/>
    <col min="10000" max="10000" width="11.375" style="12" bestFit="1" customWidth="1"/>
    <col min="10001" max="10240" width="9" style="12"/>
    <col min="10241" max="10241" width="11.25" style="12" customWidth="1"/>
    <col min="10242" max="10242" width="5.375" style="12" bestFit="1" customWidth="1"/>
    <col min="10243" max="10243" width="4.375" style="12" customWidth="1"/>
    <col min="10244" max="10244" width="5.875" style="12" customWidth="1"/>
    <col min="10245" max="10245" width="7.75" style="12" customWidth="1"/>
    <col min="10246" max="10246" width="7.875" style="12" customWidth="1"/>
    <col min="10247" max="10247" width="7.75" style="12" customWidth="1"/>
    <col min="10248" max="10248" width="12.125" style="12" bestFit="1" customWidth="1"/>
    <col min="10249" max="10249" width="12" style="12" customWidth="1"/>
    <col min="10250" max="10250" width="12.625" style="12" customWidth="1"/>
    <col min="10251" max="10251" width="10.5" style="12" customWidth="1"/>
    <col min="10252" max="10252" width="10.875" style="12" customWidth="1"/>
    <col min="10253" max="10253" width="12.125" style="12" bestFit="1" customWidth="1"/>
    <col min="10254" max="10254" width="11.375" style="12" bestFit="1" customWidth="1"/>
    <col min="10255" max="10255" width="12.125" style="12" bestFit="1" customWidth="1"/>
    <col min="10256" max="10256" width="11.375" style="12" bestFit="1" customWidth="1"/>
    <col min="10257" max="10496" width="9" style="12"/>
    <col min="10497" max="10497" width="11.25" style="12" customWidth="1"/>
    <col min="10498" max="10498" width="5.375" style="12" bestFit="1" customWidth="1"/>
    <col min="10499" max="10499" width="4.375" style="12" customWidth="1"/>
    <col min="10500" max="10500" width="5.875" style="12" customWidth="1"/>
    <col min="10501" max="10501" width="7.75" style="12" customWidth="1"/>
    <col min="10502" max="10502" width="7.875" style="12" customWidth="1"/>
    <col min="10503" max="10503" width="7.75" style="12" customWidth="1"/>
    <col min="10504" max="10504" width="12.125" style="12" bestFit="1" customWidth="1"/>
    <col min="10505" max="10505" width="12" style="12" customWidth="1"/>
    <col min="10506" max="10506" width="12.625" style="12" customWidth="1"/>
    <col min="10507" max="10507" width="10.5" style="12" customWidth="1"/>
    <col min="10508" max="10508" width="10.875" style="12" customWidth="1"/>
    <col min="10509" max="10509" width="12.125" style="12" bestFit="1" customWidth="1"/>
    <col min="10510" max="10510" width="11.375" style="12" bestFit="1" customWidth="1"/>
    <col min="10511" max="10511" width="12.125" style="12" bestFit="1" customWidth="1"/>
    <col min="10512" max="10512" width="11.375" style="12" bestFit="1" customWidth="1"/>
    <col min="10513" max="10752" width="9" style="12"/>
    <col min="10753" max="10753" width="11.25" style="12" customWidth="1"/>
    <col min="10754" max="10754" width="5.375" style="12" bestFit="1" customWidth="1"/>
    <col min="10755" max="10755" width="4.375" style="12" customWidth="1"/>
    <col min="10756" max="10756" width="5.875" style="12" customWidth="1"/>
    <col min="10757" max="10757" width="7.75" style="12" customWidth="1"/>
    <col min="10758" max="10758" width="7.875" style="12" customWidth="1"/>
    <col min="10759" max="10759" width="7.75" style="12" customWidth="1"/>
    <col min="10760" max="10760" width="12.125" style="12" bestFit="1" customWidth="1"/>
    <col min="10761" max="10761" width="12" style="12" customWidth="1"/>
    <col min="10762" max="10762" width="12.625" style="12" customWidth="1"/>
    <col min="10763" max="10763" width="10.5" style="12" customWidth="1"/>
    <col min="10764" max="10764" width="10.875" style="12" customWidth="1"/>
    <col min="10765" max="10765" width="12.125" style="12" bestFit="1" customWidth="1"/>
    <col min="10766" max="10766" width="11.375" style="12" bestFit="1" customWidth="1"/>
    <col min="10767" max="10767" width="12.125" style="12" bestFit="1" customWidth="1"/>
    <col min="10768" max="10768" width="11.375" style="12" bestFit="1" customWidth="1"/>
    <col min="10769" max="11008" width="9" style="12"/>
    <col min="11009" max="11009" width="11.25" style="12" customWidth="1"/>
    <col min="11010" max="11010" width="5.375" style="12" bestFit="1" customWidth="1"/>
    <col min="11011" max="11011" width="4.375" style="12" customWidth="1"/>
    <col min="11012" max="11012" width="5.875" style="12" customWidth="1"/>
    <col min="11013" max="11013" width="7.75" style="12" customWidth="1"/>
    <col min="11014" max="11014" width="7.875" style="12" customWidth="1"/>
    <col min="11015" max="11015" width="7.75" style="12" customWidth="1"/>
    <col min="11016" max="11016" width="12.125" style="12" bestFit="1" customWidth="1"/>
    <col min="11017" max="11017" width="12" style="12" customWidth="1"/>
    <col min="11018" max="11018" width="12.625" style="12" customWidth="1"/>
    <col min="11019" max="11019" width="10.5" style="12" customWidth="1"/>
    <col min="11020" max="11020" width="10.875" style="12" customWidth="1"/>
    <col min="11021" max="11021" width="12.125" style="12" bestFit="1" customWidth="1"/>
    <col min="11022" max="11022" width="11.375" style="12" bestFit="1" customWidth="1"/>
    <col min="11023" max="11023" width="12.125" style="12" bestFit="1" customWidth="1"/>
    <col min="11024" max="11024" width="11.375" style="12" bestFit="1" customWidth="1"/>
    <col min="11025" max="11264" width="9" style="12"/>
    <col min="11265" max="11265" width="11.25" style="12" customWidth="1"/>
    <col min="11266" max="11266" width="5.375" style="12" bestFit="1" customWidth="1"/>
    <col min="11267" max="11267" width="4.375" style="12" customWidth="1"/>
    <col min="11268" max="11268" width="5.875" style="12" customWidth="1"/>
    <col min="11269" max="11269" width="7.75" style="12" customWidth="1"/>
    <col min="11270" max="11270" width="7.875" style="12" customWidth="1"/>
    <col min="11271" max="11271" width="7.75" style="12" customWidth="1"/>
    <col min="11272" max="11272" width="12.125" style="12" bestFit="1" customWidth="1"/>
    <col min="11273" max="11273" width="12" style="12" customWidth="1"/>
    <col min="11274" max="11274" width="12.625" style="12" customWidth="1"/>
    <col min="11275" max="11275" width="10.5" style="12" customWidth="1"/>
    <col min="11276" max="11276" width="10.875" style="12" customWidth="1"/>
    <col min="11277" max="11277" width="12.125" style="12" bestFit="1" customWidth="1"/>
    <col min="11278" max="11278" width="11.375" style="12" bestFit="1" customWidth="1"/>
    <col min="11279" max="11279" width="12.125" style="12" bestFit="1" customWidth="1"/>
    <col min="11280" max="11280" width="11.375" style="12" bestFit="1" customWidth="1"/>
    <col min="11281" max="11520" width="9" style="12"/>
    <col min="11521" max="11521" width="11.25" style="12" customWidth="1"/>
    <col min="11522" max="11522" width="5.375" style="12" bestFit="1" customWidth="1"/>
    <col min="11523" max="11523" width="4.375" style="12" customWidth="1"/>
    <col min="11524" max="11524" width="5.875" style="12" customWidth="1"/>
    <col min="11525" max="11525" width="7.75" style="12" customWidth="1"/>
    <col min="11526" max="11526" width="7.875" style="12" customWidth="1"/>
    <col min="11527" max="11527" width="7.75" style="12" customWidth="1"/>
    <col min="11528" max="11528" width="12.125" style="12" bestFit="1" customWidth="1"/>
    <col min="11529" max="11529" width="12" style="12" customWidth="1"/>
    <col min="11530" max="11530" width="12.625" style="12" customWidth="1"/>
    <col min="11531" max="11531" width="10.5" style="12" customWidth="1"/>
    <col min="11532" max="11532" width="10.875" style="12" customWidth="1"/>
    <col min="11533" max="11533" width="12.125" style="12" bestFit="1" customWidth="1"/>
    <col min="11534" max="11534" width="11.375" style="12" bestFit="1" customWidth="1"/>
    <col min="11535" max="11535" width="12.125" style="12" bestFit="1" customWidth="1"/>
    <col min="11536" max="11536" width="11.375" style="12" bestFit="1" customWidth="1"/>
    <col min="11537" max="11776" width="9" style="12"/>
    <col min="11777" max="11777" width="11.25" style="12" customWidth="1"/>
    <col min="11778" max="11778" width="5.375" style="12" bestFit="1" customWidth="1"/>
    <col min="11779" max="11779" width="4.375" style="12" customWidth="1"/>
    <col min="11780" max="11780" width="5.875" style="12" customWidth="1"/>
    <col min="11781" max="11781" width="7.75" style="12" customWidth="1"/>
    <col min="11782" max="11782" width="7.875" style="12" customWidth="1"/>
    <col min="11783" max="11783" width="7.75" style="12" customWidth="1"/>
    <col min="11784" max="11784" width="12.125" style="12" bestFit="1" customWidth="1"/>
    <col min="11785" max="11785" width="12" style="12" customWidth="1"/>
    <col min="11786" max="11786" width="12.625" style="12" customWidth="1"/>
    <col min="11787" max="11787" width="10.5" style="12" customWidth="1"/>
    <col min="11788" max="11788" width="10.875" style="12" customWidth="1"/>
    <col min="11789" max="11789" width="12.125" style="12" bestFit="1" customWidth="1"/>
    <col min="11790" max="11790" width="11.375" style="12" bestFit="1" customWidth="1"/>
    <col min="11791" max="11791" width="12.125" style="12" bestFit="1" customWidth="1"/>
    <col min="11792" max="11792" width="11.375" style="12" bestFit="1" customWidth="1"/>
    <col min="11793" max="12032" width="9" style="12"/>
    <col min="12033" max="12033" width="11.25" style="12" customWidth="1"/>
    <col min="12034" max="12034" width="5.375" style="12" bestFit="1" customWidth="1"/>
    <col min="12035" max="12035" width="4.375" style="12" customWidth="1"/>
    <col min="12036" max="12036" width="5.875" style="12" customWidth="1"/>
    <col min="12037" max="12037" width="7.75" style="12" customWidth="1"/>
    <col min="12038" max="12038" width="7.875" style="12" customWidth="1"/>
    <col min="12039" max="12039" width="7.75" style="12" customWidth="1"/>
    <col min="12040" max="12040" width="12.125" style="12" bestFit="1" customWidth="1"/>
    <col min="12041" max="12041" width="12" style="12" customWidth="1"/>
    <col min="12042" max="12042" width="12.625" style="12" customWidth="1"/>
    <col min="12043" max="12043" width="10.5" style="12" customWidth="1"/>
    <col min="12044" max="12044" width="10.875" style="12" customWidth="1"/>
    <col min="12045" max="12045" width="12.125" style="12" bestFit="1" customWidth="1"/>
    <col min="12046" max="12046" width="11.375" style="12" bestFit="1" customWidth="1"/>
    <col min="12047" max="12047" width="12.125" style="12" bestFit="1" customWidth="1"/>
    <col min="12048" max="12048" width="11.375" style="12" bestFit="1" customWidth="1"/>
    <col min="12049" max="12288" width="9" style="12"/>
    <col min="12289" max="12289" width="11.25" style="12" customWidth="1"/>
    <col min="12290" max="12290" width="5.375" style="12" bestFit="1" customWidth="1"/>
    <col min="12291" max="12291" width="4.375" style="12" customWidth="1"/>
    <col min="12292" max="12292" width="5.875" style="12" customWidth="1"/>
    <col min="12293" max="12293" width="7.75" style="12" customWidth="1"/>
    <col min="12294" max="12294" width="7.875" style="12" customWidth="1"/>
    <col min="12295" max="12295" width="7.75" style="12" customWidth="1"/>
    <col min="12296" max="12296" width="12.125" style="12" bestFit="1" customWidth="1"/>
    <col min="12297" max="12297" width="12" style="12" customWidth="1"/>
    <col min="12298" max="12298" width="12.625" style="12" customWidth="1"/>
    <col min="12299" max="12299" width="10.5" style="12" customWidth="1"/>
    <col min="12300" max="12300" width="10.875" style="12" customWidth="1"/>
    <col min="12301" max="12301" width="12.125" style="12" bestFit="1" customWidth="1"/>
    <col min="12302" max="12302" width="11.375" style="12" bestFit="1" customWidth="1"/>
    <col min="12303" max="12303" width="12.125" style="12" bestFit="1" customWidth="1"/>
    <col min="12304" max="12304" width="11.375" style="12" bestFit="1" customWidth="1"/>
    <col min="12305" max="12544" width="9" style="12"/>
    <col min="12545" max="12545" width="11.25" style="12" customWidth="1"/>
    <col min="12546" max="12546" width="5.375" style="12" bestFit="1" customWidth="1"/>
    <col min="12547" max="12547" width="4.375" style="12" customWidth="1"/>
    <col min="12548" max="12548" width="5.875" style="12" customWidth="1"/>
    <col min="12549" max="12549" width="7.75" style="12" customWidth="1"/>
    <col min="12550" max="12550" width="7.875" style="12" customWidth="1"/>
    <col min="12551" max="12551" width="7.75" style="12" customWidth="1"/>
    <col min="12552" max="12552" width="12.125" style="12" bestFit="1" customWidth="1"/>
    <col min="12553" max="12553" width="12" style="12" customWidth="1"/>
    <col min="12554" max="12554" width="12.625" style="12" customWidth="1"/>
    <col min="12555" max="12555" width="10.5" style="12" customWidth="1"/>
    <col min="12556" max="12556" width="10.875" style="12" customWidth="1"/>
    <col min="12557" max="12557" width="12.125" style="12" bestFit="1" customWidth="1"/>
    <col min="12558" max="12558" width="11.375" style="12" bestFit="1" customWidth="1"/>
    <col min="12559" max="12559" width="12.125" style="12" bestFit="1" customWidth="1"/>
    <col min="12560" max="12560" width="11.375" style="12" bestFit="1" customWidth="1"/>
    <col min="12561" max="12800" width="9" style="12"/>
    <col min="12801" max="12801" width="11.25" style="12" customWidth="1"/>
    <col min="12802" max="12802" width="5.375" style="12" bestFit="1" customWidth="1"/>
    <col min="12803" max="12803" width="4.375" style="12" customWidth="1"/>
    <col min="12804" max="12804" width="5.875" style="12" customWidth="1"/>
    <col min="12805" max="12805" width="7.75" style="12" customWidth="1"/>
    <col min="12806" max="12806" width="7.875" style="12" customWidth="1"/>
    <col min="12807" max="12807" width="7.75" style="12" customWidth="1"/>
    <col min="12808" max="12808" width="12.125" style="12" bestFit="1" customWidth="1"/>
    <col min="12809" max="12809" width="12" style="12" customWidth="1"/>
    <col min="12810" max="12810" width="12.625" style="12" customWidth="1"/>
    <col min="12811" max="12811" width="10.5" style="12" customWidth="1"/>
    <col min="12812" max="12812" width="10.875" style="12" customWidth="1"/>
    <col min="12813" max="12813" width="12.125" style="12" bestFit="1" customWidth="1"/>
    <col min="12814" max="12814" width="11.375" style="12" bestFit="1" customWidth="1"/>
    <col min="12815" max="12815" width="12.125" style="12" bestFit="1" customWidth="1"/>
    <col min="12816" max="12816" width="11.375" style="12" bestFit="1" customWidth="1"/>
    <col min="12817" max="13056" width="9" style="12"/>
    <col min="13057" max="13057" width="11.25" style="12" customWidth="1"/>
    <col min="13058" max="13058" width="5.375" style="12" bestFit="1" customWidth="1"/>
    <col min="13059" max="13059" width="4.375" style="12" customWidth="1"/>
    <col min="13060" max="13060" width="5.875" style="12" customWidth="1"/>
    <col min="13061" max="13061" width="7.75" style="12" customWidth="1"/>
    <col min="13062" max="13062" width="7.875" style="12" customWidth="1"/>
    <col min="13063" max="13063" width="7.75" style="12" customWidth="1"/>
    <col min="13064" max="13064" width="12.125" style="12" bestFit="1" customWidth="1"/>
    <col min="13065" max="13065" width="12" style="12" customWidth="1"/>
    <col min="13066" max="13066" width="12.625" style="12" customWidth="1"/>
    <col min="13067" max="13067" width="10.5" style="12" customWidth="1"/>
    <col min="13068" max="13068" width="10.875" style="12" customWidth="1"/>
    <col min="13069" max="13069" width="12.125" style="12" bestFit="1" customWidth="1"/>
    <col min="13070" max="13070" width="11.375" style="12" bestFit="1" customWidth="1"/>
    <col min="13071" max="13071" width="12.125" style="12" bestFit="1" customWidth="1"/>
    <col min="13072" max="13072" width="11.375" style="12" bestFit="1" customWidth="1"/>
    <col min="13073" max="13312" width="9" style="12"/>
    <col min="13313" max="13313" width="11.25" style="12" customWidth="1"/>
    <col min="13314" max="13314" width="5.375" style="12" bestFit="1" customWidth="1"/>
    <col min="13315" max="13315" width="4.375" style="12" customWidth="1"/>
    <col min="13316" max="13316" width="5.875" style="12" customWidth="1"/>
    <col min="13317" max="13317" width="7.75" style="12" customWidth="1"/>
    <col min="13318" max="13318" width="7.875" style="12" customWidth="1"/>
    <col min="13319" max="13319" width="7.75" style="12" customWidth="1"/>
    <col min="13320" max="13320" width="12.125" style="12" bestFit="1" customWidth="1"/>
    <col min="13321" max="13321" width="12" style="12" customWidth="1"/>
    <col min="13322" max="13322" width="12.625" style="12" customWidth="1"/>
    <col min="13323" max="13323" width="10.5" style="12" customWidth="1"/>
    <col min="13324" max="13324" width="10.875" style="12" customWidth="1"/>
    <col min="13325" max="13325" width="12.125" style="12" bestFit="1" customWidth="1"/>
    <col min="13326" max="13326" width="11.375" style="12" bestFit="1" customWidth="1"/>
    <col min="13327" max="13327" width="12.125" style="12" bestFit="1" customWidth="1"/>
    <col min="13328" max="13328" width="11.375" style="12" bestFit="1" customWidth="1"/>
    <col min="13329" max="13568" width="9" style="12"/>
    <col min="13569" max="13569" width="11.25" style="12" customWidth="1"/>
    <col min="13570" max="13570" width="5.375" style="12" bestFit="1" customWidth="1"/>
    <col min="13571" max="13571" width="4.375" style="12" customWidth="1"/>
    <col min="13572" max="13572" width="5.875" style="12" customWidth="1"/>
    <col min="13573" max="13573" width="7.75" style="12" customWidth="1"/>
    <col min="13574" max="13574" width="7.875" style="12" customWidth="1"/>
    <col min="13575" max="13575" width="7.75" style="12" customWidth="1"/>
    <col min="13576" max="13576" width="12.125" style="12" bestFit="1" customWidth="1"/>
    <col min="13577" max="13577" width="12" style="12" customWidth="1"/>
    <col min="13578" max="13578" width="12.625" style="12" customWidth="1"/>
    <col min="13579" max="13579" width="10.5" style="12" customWidth="1"/>
    <col min="13580" max="13580" width="10.875" style="12" customWidth="1"/>
    <col min="13581" max="13581" width="12.125" style="12" bestFit="1" customWidth="1"/>
    <col min="13582" max="13582" width="11.375" style="12" bestFit="1" customWidth="1"/>
    <col min="13583" max="13583" width="12.125" style="12" bestFit="1" customWidth="1"/>
    <col min="13584" max="13584" width="11.375" style="12" bestFit="1" customWidth="1"/>
    <col min="13585" max="13824" width="9" style="12"/>
    <col min="13825" max="13825" width="11.25" style="12" customWidth="1"/>
    <col min="13826" max="13826" width="5.375" style="12" bestFit="1" customWidth="1"/>
    <col min="13827" max="13827" width="4.375" style="12" customWidth="1"/>
    <col min="13828" max="13828" width="5.875" style="12" customWidth="1"/>
    <col min="13829" max="13829" width="7.75" style="12" customWidth="1"/>
    <col min="13830" max="13830" width="7.875" style="12" customWidth="1"/>
    <col min="13831" max="13831" width="7.75" style="12" customWidth="1"/>
    <col min="13832" max="13832" width="12.125" style="12" bestFit="1" customWidth="1"/>
    <col min="13833" max="13833" width="12" style="12" customWidth="1"/>
    <col min="13834" max="13834" width="12.625" style="12" customWidth="1"/>
    <col min="13835" max="13835" width="10.5" style="12" customWidth="1"/>
    <col min="13836" max="13836" width="10.875" style="12" customWidth="1"/>
    <col min="13837" max="13837" width="12.125" style="12" bestFit="1" customWidth="1"/>
    <col min="13838" max="13838" width="11.375" style="12" bestFit="1" customWidth="1"/>
    <col min="13839" max="13839" width="12.125" style="12" bestFit="1" customWidth="1"/>
    <col min="13840" max="13840" width="11.375" style="12" bestFit="1" customWidth="1"/>
    <col min="13841" max="14080" width="9" style="12"/>
    <col min="14081" max="14081" width="11.25" style="12" customWidth="1"/>
    <col min="14082" max="14082" width="5.375" style="12" bestFit="1" customWidth="1"/>
    <col min="14083" max="14083" width="4.375" style="12" customWidth="1"/>
    <col min="14084" max="14084" width="5.875" style="12" customWidth="1"/>
    <col min="14085" max="14085" width="7.75" style="12" customWidth="1"/>
    <col min="14086" max="14086" width="7.875" style="12" customWidth="1"/>
    <col min="14087" max="14087" width="7.75" style="12" customWidth="1"/>
    <col min="14088" max="14088" width="12.125" style="12" bestFit="1" customWidth="1"/>
    <col min="14089" max="14089" width="12" style="12" customWidth="1"/>
    <col min="14090" max="14090" width="12.625" style="12" customWidth="1"/>
    <col min="14091" max="14091" width="10.5" style="12" customWidth="1"/>
    <col min="14092" max="14092" width="10.875" style="12" customWidth="1"/>
    <col min="14093" max="14093" width="12.125" style="12" bestFit="1" customWidth="1"/>
    <col min="14094" max="14094" width="11.375" style="12" bestFit="1" customWidth="1"/>
    <col min="14095" max="14095" width="12.125" style="12" bestFit="1" customWidth="1"/>
    <col min="14096" max="14096" width="11.375" style="12" bestFit="1" customWidth="1"/>
    <col min="14097" max="14336" width="9" style="12"/>
    <col min="14337" max="14337" width="11.25" style="12" customWidth="1"/>
    <col min="14338" max="14338" width="5.375" style="12" bestFit="1" customWidth="1"/>
    <col min="14339" max="14339" width="4.375" style="12" customWidth="1"/>
    <col min="14340" max="14340" width="5.875" style="12" customWidth="1"/>
    <col min="14341" max="14341" width="7.75" style="12" customWidth="1"/>
    <col min="14342" max="14342" width="7.875" style="12" customWidth="1"/>
    <col min="14343" max="14343" width="7.75" style="12" customWidth="1"/>
    <col min="14344" max="14344" width="12.125" style="12" bestFit="1" customWidth="1"/>
    <col min="14345" max="14345" width="12" style="12" customWidth="1"/>
    <col min="14346" max="14346" width="12.625" style="12" customWidth="1"/>
    <col min="14347" max="14347" width="10.5" style="12" customWidth="1"/>
    <col min="14348" max="14348" width="10.875" style="12" customWidth="1"/>
    <col min="14349" max="14349" width="12.125" style="12" bestFit="1" customWidth="1"/>
    <col min="14350" max="14350" width="11.375" style="12" bestFit="1" customWidth="1"/>
    <col min="14351" max="14351" width="12.125" style="12" bestFit="1" customWidth="1"/>
    <col min="14352" max="14352" width="11.375" style="12" bestFit="1" customWidth="1"/>
    <col min="14353" max="14592" width="9" style="12"/>
    <col min="14593" max="14593" width="11.25" style="12" customWidth="1"/>
    <col min="14594" max="14594" width="5.375" style="12" bestFit="1" customWidth="1"/>
    <col min="14595" max="14595" width="4.375" style="12" customWidth="1"/>
    <col min="14596" max="14596" width="5.875" style="12" customWidth="1"/>
    <col min="14597" max="14597" width="7.75" style="12" customWidth="1"/>
    <col min="14598" max="14598" width="7.875" style="12" customWidth="1"/>
    <col min="14599" max="14599" width="7.75" style="12" customWidth="1"/>
    <col min="14600" max="14600" width="12.125" style="12" bestFit="1" customWidth="1"/>
    <col min="14601" max="14601" width="12" style="12" customWidth="1"/>
    <col min="14602" max="14602" width="12.625" style="12" customWidth="1"/>
    <col min="14603" max="14603" width="10.5" style="12" customWidth="1"/>
    <col min="14604" max="14604" width="10.875" style="12" customWidth="1"/>
    <col min="14605" max="14605" width="12.125" style="12" bestFit="1" customWidth="1"/>
    <col min="14606" max="14606" width="11.375" style="12" bestFit="1" customWidth="1"/>
    <col min="14607" max="14607" width="12.125" style="12" bestFit="1" customWidth="1"/>
    <col min="14608" max="14608" width="11.375" style="12" bestFit="1" customWidth="1"/>
    <col min="14609" max="14848" width="9" style="12"/>
    <col min="14849" max="14849" width="11.25" style="12" customWidth="1"/>
    <col min="14850" max="14850" width="5.375" style="12" bestFit="1" customWidth="1"/>
    <col min="14851" max="14851" width="4.375" style="12" customWidth="1"/>
    <col min="14852" max="14852" width="5.875" style="12" customWidth="1"/>
    <col min="14853" max="14853" width="7.75" style="12" customWidth="1"/>
    <col min="14854" max="14854" width="7.875" style="12" customWidth="1"/>
    <col min="14855" max="14855" width="7.75" style="12" customWidth="1"/>
    <col min="14856" max="14856" width="12.125" style="12" bestFit="1" customWidth="1"/>
    <col min="14857" max="14857" width="12" style="12" customWidth="1"/>
    <col min="14858" max="14858" width="12.625" style="12" customWidth="1"/>
    <col min="14859" max="14859" width="10.5" style="12" customWidth="1"/>
    <col min="14860" max="14860" width="10.875" style="12" customWidth="1"/>
    <col min="14861" max="14861" width="12.125" style="12" bestFit="1" customWidth="1"/>
    <col min="14862" max="14862" width="11.375" style="12" bestFit="1" customWidth="1"/>
    <col min="14863" max="14863" width="12.125" style="12" bestFit="1" customWidth="1"/>
    <col min="14864" max="14864" width="11.375" style="12" bestFit="1" customWidth="1"/>
    <col min="14865" max="15104" width="9" style="12"/>
    <col min="15105" max="15105" width="11.25" style="12" customWidth="1"/>
    <col min="15106" max="15106" width="5.375" style="12" bestFit="1" customWidth="1"/>
    <col min="15107" max="15107" width="4.375" style="12" customWidth="1"/>
    <col min="15108" max="15108" width="5.875" style="12" customWidth="1"/>
    <col min="15109" max="15109" width="7.75" style="12" customWidth="1"/>
    <col min="15110" max="15110" width="7.875" style="12" customWidth="1"/>
    <col min="15111" max="15111" width="7.75" style="12" customWidth="1"/>
    <col min="15112" max="15112" width="12.125" style="12" bestFit="1" customWidth="1"/>
    <col min="15113" max="15113" width="12" style="12" customWidth="1"/>
    <col min="15114" max="15114" width="12.625" style="12" customWidth="1"/>
    <col min="15115" max="15115" width="10.5" style="12" customWidth="1"/>
    <col min="15116" max="15116" width="10.875" style="12" customWidth="1"/>
    <col min="15117" max="15117" width="12.125" style="12" bestFit="1" customWidth="1"/>
    <col min="15118" max="15118" width="11.375" style="12" bestFit="1" customWidth="1"/>
    <col min="15119" max="15119" width="12.125" style="12" bestFit="1" customWidth="1"/>
    <col min="15120" max="15120" width="11.375" style="12" bestFit="1" customWidth="1"/>
    <col min="15121" max="15360" width="9" style="12"/>
    <col min="15361" max="15361" width="11.25" style="12" customWidth="1"/>
    <col min="15362" max="15362" width="5.375" style="12" bestFit="1" customWidth="1"/>
    <col min="15363" max="15363" width="4.375" style="12" customWidth="1"/>
    <col min="15364" max="15364" width="5.875" style="12" customWidth="1"/>
    <col min="15365" max="15365" width="7.75" style="12" customWidth="1"/>
    <col min="15366" max="15366" width="7.875" style="12" customWidth="1"/>
    <col min="15367" max="15367" width="7.75" style="12" customWidth="1"/>
    <col min="15368" max="15368" width="12.125" style="12" bestFit="1" customWidth="1"/>
    <col min="15369" max="15369" width="12" style="12" customWidth="1"/>
    <col min="15370" max="15370" width="12.625" style="12" customWidth="1"/>
    <col min="15371" max="15371" width="10.5" style="12" customWidth="1"/>
    <col min="15372" max="15372" width="10.875" style="12" customWidth="1"/>
    <col min="15373" max="15373" width="12.125" style="12" bestFit="1" customWidth="1"/>
    <col min="15374" max="15374" width="11.375" style="12" bestFit="1" customWidth="1"/>
    <col min="15375" max="15375" width="12.125" style="12" bestFit="1" customWidth="1"/>
    <col min="15376" max="15376" width="11.375" style="12" bestFit="1" customWidth="1"/>
    <col min="15377" max="15616" width="9" style="12"/>
    <col min="15617" max="15617" width="11.25" style="12" customWidth="1"/>
    <col min="15618" max="15618" width="5.375" style="12" bestFit="1" customWidth="1"/>
    <col min="15619" max="15619" width="4.375" style="12" customWidth="1"/>
    <col min="15620" max="15620" width="5.875" style="12" customWidth="1"/>
    <col min="15621" max="15621" width="7.75" style="12" customWidth="1"/>
    <col min="15622" max="15622" width="7.875" style="12" customWidth="1"/>
    <col min="15623" max="15623" width="7.75" style="12" customWidth="1"/>
    <col min="15624" max="15624" width="12.125" style="12" bestFit="1" customWidth="1"/>
    <col min="15625" max="15625" width="12" style="12" customWidth="1"/>
    <col min="15626" max="15626" width="12.625" style="12" customWidth="1"/>
    <col min="15627" max="15627" width="10.5" style="12" customWidth="1"/>
    <col min="15628" max="15628" width="10.875" style="12" customWidth="1"/>
    <col min="15629" max="15629" width="12.125" style="12" bestFit="1" customWidth="1"/>
    <col min="15630" max="15630" width="11.375" style="12" bestFit="1" customWidth="1"/>
    <col min="15631" max="15631" width="12.125" style="12" bestFit="1" customWidth="1"/>
    <col min="15632" max="15632" width="11.375" style="12" bestFit="1" customWidth="1"/>
    <col min="15633" max="15872" width="9" style="12"/>
    <col min="15873" max="15873" width="11.25" style="12" customWidth="1"/>
    <col min="15874" max="15874" width="5.375" style="12" bestFit="1" customWidth="1"/>
    <col min="15875" max="15875" width="4.375" style="12" customWidth="1"/>
    <col min="15876" max="15876" width="5.875" style="12" customWidth="1"/>
    <col min="15877" max="15877" width="7.75" style="12" customWidth="1"/>
    <col min="15878" max="15878" width="7.875" style="12" customWidth="1"/>
    <col min="15879" max="15879" width="7.75" style="12" customWidth="1"/>
    <col min="15880" max="15880" width="12.125" style="12" bestFit="1" customWidth="1"/>
    <col min="15881" max="15881" width="12" style="12" customWidth="1"/>
    <col min="15882" max="15882" width="12.625" style="12" customWidth="1"/>
    <col min="15883" max="15883" width="10.5" style="12" customWidth="1"/>
    <col min="15884" max="15884" width="10.875" style="12" customWidth="1"/>
    <col min="15885" max="15885" width="12.125" style="12" bestFit="1" customWidth="1"/>
    <col min="15886" max="15886" width="11.375" style="12" bestFit="1" customWidth="1"/>
    <col min="15887" max="15887" width="12.125" style="12" bestFit="1" customWidth="1"/>
    <col min="15888" max="15888" width="11.375" style="12" bestFit="1" customWidth="1"/>
    <col min="15889" max="16128" width="9" style="12"/>
    <col min="16129" max="16129" width="11.25" style="12" customWidth="1"/>
    <col min="16130" max="16130" width="5.375" style="12" bestFit="1" customWidth="1"/>
    <col min="16131" max="16131" width="4.375" style="12" customWidth="1"/>
    <col min="16132" max="16132" width="5.875" style="12" customWidth="1"/>
    <col min="16133" max="16133" width="7.75" style="12" customWidth="1"/>
    <col min="16134" max="16134" width="7.875" style="12" customWidth="1"/>
    <col min="16135" max="16135" width="7.75" style="12" customWidth="1"/>
    <col min="16136" max="16136" width="12.125" style="12" bestFit="1" customWidth="1"/>
    <col min="16137" max="16137" width="12" style="12" customWidth="1"/>
    <col min="16138" max="16138" width="12.625" style="12" customWidth="1"/>
    <col min="16139" max="16139" width="10.5" style="12" customWidth="1"/>
    <col min="16140" max="16140" width="10.875" style="12" customWidth="1"/>
    <col min="16141" max="16141" width="12.125" style="12" bestFit="1" customWidth="1"/>
    <col min="16142" max="16142" width="11.375" style="12" bestFit="1" customWidth="1"/>
    <col min="16143" max="16143" width="12.125" style="12" bestFit="1" customWidth="1"/>
    <col min="16144" max="16144" width="11.375" style="12" bestFit="1" customWidth="1"/>
    <col min="16145" max="16384" width="9" style="12"/>
  </cols>
  <sheetData>
    <row r="1" spans="1:17" ht="36" customHeight="1" x14ac:dyDescent="0.25">
      <c r="A1" s="250" t="s">
        <v>96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</row>
    <row r="2" spans="1:17" x14ac:dyDescent="0.25">
      <c r="A2" s="14"/>
      <c r="B2" s="2"/>
      <c r="C2" s="2"/>
      <c r="D2" s="2"/>
      <c r="E2" s="2"/>
      <c r="F2" s="2"/>
      <c r="G2" s="2"/>
      <c r="H2" s="3"/>
      <c r="I2" s="2"/>
      <c r="J2" s="2"/>
      <c r="M2" s="16">
        <v>41459</v>
      </c>
    </row>
    <row r="3" spans="1:17" ht="16.5" x14ac:dyDescent="0.25">
      <c r="A3" s="251" t="s">
        <v>49</v>
      </c>
      <c r="B3" s="251" t="s">
        <v>50</v>
      </c>
      <c r="C3" s="251"/>
      <c r="D3" s="251"/>
      <c r="E3" s="252" t="s">
        <v>51</v>
      </c>
      <c r="F3" s="252" t="s">
        <v>52</v>
      </c>
      <c r="G3" s="252" t="s">
        <v>53</v>
      </c>
      <c r="H3" s="254" t="s">
        <v>54</v>
      </c>
      <c r="I3" s="256" t="s">
        <v>55</v>
      </c>
      <c r="J3" s="17" t="s">
        <v>56</v>
      </c>
      <c r="K3" s="256" t="s">
        <v>57</v>
      </c>
      <c r="L3" s="258" t="s">
        <v>58</v>
      </c>
      <c r="M3" s="258"/>
      <c r="O3" s="18" t="s">
        <v>59</v>
      </c>
    </row>
    <row r="4" spans="1:17" x14ac:dyDescent="0.25">
      <c r="A4" s="251"/>
      <c r="B4" s="19" t="s">
        <v>60</v>
      </c>
      <c r="C4" s="19" t="s">
        <v>61</v>
      </c>
      <c r="D4" s="20" t="s">
        <v>62</v>
      </c>
      <c r="E4" s="253"/>
      <c r="F4" s="253"/>
      <c r="G4" s="253"/>
      <c r="H4" s="255"/>
      <c r="I4" s="257"/>
      <c r="J4" s="19" t="s">
        <v>63</v>
      </c>
      <c r="K4" s="257"/>
      <c r="L4" s="21" t="s">
        <v>64</v>
      </c>
      <c r="M4" s="22" t="s">
        <v>65</v>
      </c>
      <c r="O4" s="23"/>
    </row>
    <row r="5" spans="1:17" ht="15.75" x14ac:dyDescent="0.25">
      <c r="A5" s="24" t="s">
        <v>66</v>
      </c>
      <c r="B5" s="24"/>
      <c r="C5" s="24"/>
      <c r="D5" s="24">
        <f t="shared" ref="D5:D28" si="0">B5+C5</f>
        <v>0</v>
      </c>
      <c r="E5" s="24"/>
      <c r="F5" s="24"/>
      <c r="G5" s="24"/>
      <c r="H5" s="25" t="str">
        <f>(IF(B5=0,"",(E6+F6)/B5))</f>
        <v/>
      </c>
      <c r="I5" s="26"/>
      <c r="J5" s="26"/>
      <c r="K5" s="26"/>
      <c r="L5" s="27"/>
      <c r="M5" s="28">
        <f t="shared" ref="M5:M13" si="1">N5-L5</f>
        <v>0</v>
      </c>
      <c r="N5" s="29">
        <v>0</v>
      </c>
      <c r="O5" s="25" t="str">
        <f>(IF($B5=0,"",($E6)/$B5))</f>
        <v/>
      </c>
      <c r="P5" s="30"/>
      <c r="Q5" s="31"/>
    </row>
    <row r="6" spans="1:17" ht="15" customHeight="1" x14ac:dyDescent="0.25">
      <c r="A6" s="32" t="s">
        <v>67</v>
      </c>
      <c r="B6" s="24">
        <v>2</v>
      </c>
      <c r="C6" s="24"/>
      <c r="D6" s="24">
        <f>B6+C6</f>
        <v>2</v>
      </c>
      <c r="E6" s="24"/>
      <c r="F6" s="24"/>
      <c r="G6" s="24">
        <v>1</v>
      </c>
      <c r="H6" s="25">
        <f t="shared" ref="H6:H16" si="2">(IF(B6=0,"",(E6+F6)/B6))</f>
        <v>0</v>
      </c>
      <c r="I6" s="26"/>
      <c r="J6" s="26"/>
      <c r="K6" s="26">
        <v>1398</v>
      </c>
      <c r="L6" s="27">
        <v>1398</v>
      </c>
      <c r="M6" s="28">
        <f t="shared" si="1"/>
        <v>0</v>
      </c>
      <c r="N6" s="29">
        <v>1398</v>
      </c>
      <c r="O6" s="25">
        <f t="shared" ref="O6:O16" si="3">(IF($B6=0,"",($E6)/$B6))</f>
        <v>0</v>
      </c>
      <c r="P6" s="30">
        <f>I6+J6+K6-L6-M6</f>
        <v>0</v>
      </c>
    </row>
    <row r="7" spans="1:17" ht="15.75" x14ac:dyDescent="0.25">
      <c r="A7" s="32" t="s">
        <v>68</v>
      </c>
      <c r="B7" s="24"/>
      <c r="C7" s="24">
        <v>2</v>
      </c>
      <c r="D7" s="24">
        <f t="shared" si="0"/>
        <v>2</v>
      </c>
      <c r="E7" s="24"/>
      <c r="F7" s="24"/>
      <c r="G7" s="24"/>
      <c r="H7" s="25" t="str">
        <f t="shared" si="2"/>
        <v/>
      </c>
      <c r="I7" s="26"/>
      <c r="J7" s="26"/>
      <c r="K7" s="26"/>
      <c r="L7" s="27"/>
      <c r="M7" s="28">
        <f t="shared" si="1"/>
        <v>0</v>
      </c>
      <c r="N7" s="29">
        <v>0</v>
      </c>
      <c r="O7" s="25" t="str">
        <f t="shared" si="3"/>
        <v/>
      </c>
      <c r="P7" s="30">
        <f t="shared" ref="P7:P16" si="4">I7+J7+K7-L7-M7</f>
        <v>0</v>
      </c>
      <c r="Q7" s="31"/>
    </row>
    <row r="8" spans="1:17" ht="15.75" x14ac:dyDescent="0.25">
      <c r="A8" s="32" t="s">
        <v>69</v>
      </c>
      <c r="B8" s="24"/>
      <c r="C8" s="24"/>
      <c r="D8" s="24">
        <f>SUM(B8:C8)</f>
        <v>0</v>
      </c>
      <c r="E8" s="24"/>
      <c r="F8" s="24"/>
      <c r="G8" s="24"/>
      <c r="H8" s="25" t="str">
        <f t="shared" si="2"/>
        <v/>
      </c>
      <c r="I8" s="26"/>
      <c r="J8" s="26"/>
      <c r="K8" s="26"/>
      <c r="L8" s="27"/>
      <c r="M8" s="28">
        <f t="shared" si="1"/>
        <v>0</v>
      </c>
      <c r="N8" s="29">
        <v>0</v>
      </c>
      <c r="O8" s="25" t="str">
        <f t="shared" si="3"/>
        <v/>
      </c>
      <c r="P8" s="30">
        <f t="shared" si="4"/>
        <v>0</v>
      </c>
      <c r="Q8" s="31"/>
    </row>
    <row r="9" spans="1:17" ht="15.75" x14ac:dyDescent="0.25">
      <c r="A9" s="24" t="s">
        <v>70</v>
      </c>
      <c r="B9" s="24"/>
      <c r="C9" s="24">
        <v>1</v>
      </c>
      <c r="D9" s="24">
        <f t="shared" si="0"/>
        <v>1</v>
      </c>
      <c r="E9" s="24"/>
      <c r="F9" s="24"/>
      <c r="G9" s="24"/>
      <c r="H9" s="25" t="str">
        <f t="shared" si="2"/>
        <v/>
      </c>
      <c r="I9" s="26"/>
      <c r="J9" s="26"/>
      <c r="K9" s="26"/>
      <c r="L9" s="27"/>
      <c r="M9" s="28">
        <f t="shared" si="1"/>
        <v>0</v>
      </c>
      <c r="N9" s="29">
        <v>0</v>
      </c>
      <c r="O9" s="25" t="str">
        <f t="shared" si="3"/>
        <v/>
      </c>
      <c r="P9" s="30">
        <f t="shared" si="4"/>
        <v>0</v>
      </c>
      <c r="Q9" s="31"/>
    </row>
    <row r="10" spans="1:17" ht="15.75" x14ac:dyDescent="0.25">
      <c r="A10" s="24" t="s">
        <v>23</v>
      </c>
      <c r="B10" s="24">
        <v>2</v>
      </c>
      <c r="C10" s="24"/>
      <c r="D10" s="24">
        <f t="shared" si="0"/>
        <v>2</v>
      </c>
      <c r="E10" s="24">
        <v>2</v>
      </c>
      <c r="F10" s="24"/>
      <c r="G10" s="24"/>
      <c r="H10" s="25">
        <f t="shared" si="2"/>
        <v>1</v>
      </c>
      <c r="I10" s="26">
        <v>88882</v>
      </c>
      <c r="J10" s="26">
        <v>53833</v>
      </c>
      <c r="K10" s="26">
        <v>2417</v>
      </c>
      <c r="L10" s="27"/>
      <c r="M10" s="28">
        <f t="shared" si="1"/>
        <v>145132</v>
      </c>
      <c r="N10" s="29">
        <v>145132</v>
      </c>
      <c r="O10" s="25">
        <f t="shared" si="3"/>
        <v>1</v>
      </c>
      <c r="P10" s="30">
        <f t="shared" si="4"/>
        <v>0</v>
      </c>
      <c r="Q10" s="31"/>
    </row>
    <row r="11" spans="1:17" ht="15.75" x14ac:dyDescent="0.25">
      <c r="A11" s="32" t="s">
        <v>71</v>
      </c>
      <c r="B11" s="24">
        <v>1</v>
      </c>
      <c r="C11" s="24">
        <v>2</v>
      </c>
      <c r="D11" s="24">
        <f t="shared" si="0"/>
        <v>3</v>
      </c>
      <c r="E11" s="24">
        <v>1</v>
      </c>
      <c r="F11" s="24"/>
      <c r="G11" s="24"/>
      <c r="H11" s="25">
        <f t="shared" si="2"/>
        <v>1</v>
      </c>
      <c r="I11" s="26">
        <v>18232</v>
      </c>
      <c r="J11" s="26">
        <v>23202</v>
      </c>
      <c r="K11" s="26">
        <v>1059</v>
      </c>
      <c r="L11" s="27"/>
      <c r="M11" s="28">
        <f t="shared" si="1"/>
        <v>42493</v>
      </c>
      <c r="N11" s="29">
        <v>42493</v>
      </c>
      <c r="O11" s="25">
        <f t="shared" si="3"/>
        <v>1</v>
      </c>
      <c r="P11" s="30">
        <f t="shared" si="4"/>
        <v>0</v>
      </c>
      <c r="Q11" s="31"/>
    </row>
    <row r="12" spans="1:17" ht="15.75" x14ac:dyDescent="0.25">
      <c r="A12" s="32" t="s">
        <v>72</v>
      </c>
      <c r="B12" s="24"/>
      <c r="C12" s="24"/>
      <c r="D12" s="24">
        <f t="shared" si="0"/>
        <v>0</v>
      </c>
      <c r="E12" s="24"/>
      <c r="F12" s="24"/>
      <c r="G12" s="24"/>
      <c r="H12" s="25" t="str">
        <f t="shared" si="2"/>
        <v/>
      </c>
      <c r="I12" s="26"/>
      <c r="J12" s="26"/>
      <c r="K12" s="26"/>
      <c r="L12" s="27"/>
      <c r="M12" s="28">
        <f t="shared" si="1"/>
        <v>0</v>
      </c>
      <c r="N12" s="29"/>
      <c r="O12" s="25" t="str">
        <f t="shared" si="3"/>
        <v/>
      </c>
      <c r="P12" s="30">
        <f t="shared" si="4"/>
        <v>0</v>
      </c>
      <c r="Q12" s="31"/>
    </row>
    <row r="13" spans="1:17" ht="15.75" x14ac:dyDescent="0.25">
      <c r="A13" s="32" t="s">
        <v>73</v>
      </c>
      <c r="B13" s="24"/>
      <c r="C13" s="24"/>
      <c r="D13" s="24">
        <f t="shared" si="0"/>
        <v>0</v>
      </c>
      <c r="E13" s="24"/>
      <c r="F13" s="24"/>
      <c r="G13" s="24"/>
      <c r="H13" s="25" t="str">
        <f t="shared" si="2"/>
        <v/>
      </c>
      <c r="I13" s="26"/>
      <c r="J13" s="26"/>
      <c r="K13" s="26"/>
      <c r="L13" s="27"/>
      <c r="M13" s="28">
        <f t="shared" si="1"/>
        <v>0</v>
      </c>
      <c r="N13" s="29">
        <v>0</v>
      </c>
      <c r="O13" s="25" t="str">
        <f t="shared" si="3"/>
        <v/>
      </c>
      <c r="P13" s="30">
        <f t="shared" si="4"/>
        <v>0</v>
      </c>
      <c r="Q13" s="31"/>
    </row>
    <row r="14" spans="1:17" ht="15.75" x14ac:dyDescent="0.25">
      <c r="A14" s="32" t="s">
        <v>74</v>
      </c>
      <c r="B14" s="24">
        <v>3</v>
      </c>
      <c r="C14" s="24">
        <v>2</v>
      </c>
      <c r="D14" s="24">
        <f t="shared" si="0"/>
        <v>5</v>
      </c>
      <c r="E14" s="24">
        <v>1</v>
      </c>
      <c r="F14" s="24">
        <v>1</v>
      </c>
      <c r="G14" s="24"/>
      <c r="H14" s="25">
        <f t="shared" si="2"/>
        <v>0.66666666666666663</v>
      </c>
      <c r="I14" s="26">
        <v>12475</v>
      </c>
      <c r="J14" s="26">
        <v>87436</v>
      </c>
      <c r="K14" s="26">
        <v>2118</v>
      </c>
      <c r="L14" s="27"/>
      <c r="M14" s="28">
        <f>N14-L14</f>
        <v>102029</v>
      </c>
      <c r="N14" s="29">
        <v>102029</v>
      </c>
      <c r="O14" s="25">
        <f t="shared" si="3"/>
        <v>0.33333333333333331</v>
      </c>
      <c r="P14" s="30">
        <f t="shared" si="4"/>
        <v>0</v>
      </c>
      <c r="Q14" s="31"/>
    </row>
    <row r="15" spans="1:17" ht="15.75" x14ac:dyDescent="0.25">
      <c r="A15" s="32" t="s">
        <v>75</v>
      </c>
      <c r="B15" s="24">
        <v>3</v>
      </c>
      <c r="C15" s="24">
        <v>1</v>
      </c>
      <c r="D15" s="24">
        <f t="shared" si="0"/>
        <v>4</v>
      </c>
      <c r="E15" s="24">
        <v>2</v>
      </c>
      <c r="F15" s="24"/>
      <c r="G15" s="24">
        <v>1</v>
      </c>
      <c r="H15" s="25">
        <f t="shared" si="2"/>
        <v>0.66666666666666663</v>
      </c>
      <c r="I15" s="26">
        <v>56612</v>
      </c>
      <c r="J15" s="26">
        <v>49752</v>
      </c>
      <c r="K15" s="26">
        <v>3556</v>
      </c>
      <c r="L15" s="27">
        <v>1398</v>
      </c>
      <c r="M15" s="28">
        <f>N15-L15</f>
        <v>108522</v>
      </c>
      <c r="N15" s="29">
        <v>109920</v>
      </c>
      <c r="O15" s="25">
        <f t="shared" si="3"/>
        <v>0.66666666666666663</v>
      </c>
      <c r="P15" s="30">
        <f t="shared" si="4"/>
        <v>0</v>
      </c>
      <c r="Q15" s="31"/>
    </row>
    <row r="16" spans="1:17" ht="15.75" x14ac:dyDescent="0.25">
      <c r="A16" s="32" t="s">
        <v>76</v>
      </c>
      <c r="B16" s="24">
        <v>2</v>
      </c>
      <c r="C16" s="24"/>
      <c r="D16" s="24">
        <f t="shared" si="0"/>
        <v>2</v>
      </c>
      <c r="E16" s="24">
        <v>2</v>
      </c>
      <c r="F16" s="24"/>
      <c r="G16" s="24"/>
      <c r="H16" s="25">
        <f t="shared" si="2"/>
        <v>1</v>
      </c>
      <c r="I16" s="26">
        <v>49528</v>
      </c>
      <c r="J16" s="26">
        <v>54515</v>
      </c>
      <c r="K16" s="26">
        <v>2497</v>
      </c>
      <c r="L16" s="27"/>
      <c r="M16" s="28">
        <f>N16-L16</f>
        <v>106540</v>
      </c>
      <c r="N16" s="29">
        <v>106540</v>
      </c>
      <c r="O16" s="25">
        <f t="shared" si="3"/>
        <v>1</v>
      </c>
      <c r="P16" s="30">
        <f t="shared" si="4"/>
        <v>0</v>
      </c>
      <c r="Q16" s="31"/>
    </row>
    <row r="17" spans="1:17" ht="15" customHeight="1" x14ac:dyDescent="0.25">
      <c r="A17" s="24"/>
      <c r="B17" s="24"/>
      <c r="C17" s="24"/>
      <c r="D17" s="24">
        <f t="shared" si="0"/>
        <v>0</v>
      </c>
      <c r="E17" s="24"/>
      <c r="F17" s="24"/>
      <c r="G17" s="24"/>
      <c r="H17" s="25" t="str">
        <f>(IF(B17=0,"",(#REF!+#REF!)/B17))</f>
        <v/>
      </c>
      <c r="I17" s="26"/>
      <c r="J17" s="26"/>
      <c r="K17" s="26"/>
      <c r="L17" s="27"/>
      <c r="M17" s="28">
        <f>N17-L17</f>
        <v>0</v>
      </c>
      <c r="N17" s="29">
        <v>0</v>
      </c>
      <c r="O17" s="25" t="str">
        <f>(IF($B17=0,"",($E17)/$B17))</f>
        <v/>
      </c>
      <c r="P17" s="30"/>
      <c r="Q17" s="31"/>
    </row>
    <row r="18" spans="1:17" ht="16.5" x14ac:dyDescent="0.25">
      <c r="A18" s="33" t="s">
        <v>77</v>
      </c>
      <c r="B18" s="33">
        <f>SUM(B5:B17)</f>
        <v>13</v>
      </c>
      <c r="C18" s="33">
        <f>SUM(C5:C17)</f>
        <v>8</v>
      </c>
      <c r="D18" s="33">
        <f>SUM(D5:D17)</f>
        <v>21</v>
      </c>
      <c r="E18" s="33">
        <f>SUM(E6:E17)</f>
        <v>8</v>
      </c>
      <c r="F18" s="33">
        <f>SUM(F6:F17)</f>
        <v>1</v>
      </c>
      <c r="G18" s="33">
        <f>SUM(G6:G17)</f>
        <v>2</v>
      </c>
      <c r="H18" s="34">
        <f>IF(B18=0,"",((E18+F18)/B18))</f>
        <v>0.69230769230769229</v>
      </c>
      <c r="I18" s="35">
        <f t="shared" ref="I18:M18" si="5">SUM(I5:I17)</f>
        <v>225729</v>
      </c>
      <c r="J18" s="35">
        <f t="shared" si="5"/>
        <v>268738</v>
      </c>
      <c r="K18" s="35">
        <f t="shared" si="5"/>
        <v>13045</v>
      </c>
      <c r="L18" s="36">
        <f t="shared" si="5"/>
        <v>2796</v>
      </c>
      <c r="M18" s="36">
        <f t="shared" si="5"/>
        <v>504716</v>
      </c>
      <c r="N18" s="29">
        <v>507512</v>
      </c>
      <c r="O18" s="34">
        <f>(IF($B18=0,"",($E18)/$B18))</f>
        <v>0.61538461538461542</v>
      </c>
      <c r="P18" s="30">
        <f>M18+L18-N18</f>
        <v>0</v>
      </c>
      <c r="Q18" s="31"/>
    </row>
    <row r="19" spans="1:17" ht="15" customHeight="1" x14ac:dyDescent="0.25">
      <c r="A19" s="32" t="s">
        <v>78</v>
      </c>
      <c r="B19" s="24"/>
      <c r="C19" s="24"/>
      <c r="D19" s="24">
        <f t="shared" si="0"/>
        <v>0</v>
      </c>
      <c r="E19" s="24"/>
      <c r="F19" s="24"/>
      <c r="G19" s="24"/>
      <c r="H19" s="25" t="str">
        <f>(IF(B19=0,"",(E19+F19)/B19))</f>
        <v/>
      </c>
      <c r="I19" s="26"/>
      <c r="J19" s="26"/>
      <c r="K19" s="26"/>
      <c r="L19" s="27"/>
      <c r="M19" s="28">
        <f t="shared" ref="M19:M32" si="6">N19-L19</f>
        <v>0</v>
      </c>
      <c r="N19" s="29">
        <v>0</v>
      </c>
      <c r="O19" s="25" t="str">
        <f t="shared" ref="O19:O37" si="7">(IF($B19=0,"",($E19)/$B19))</f>
        <v/>
      </c>
      <c r="P19" s="30"/>
      <c r="Q19" s="31"/>
    </row>
    <row r="20" spans="1:17" ht="15.75" x14ac:dyDescent="0.25">
      <c r="A20" s="32" t="s">
        <v>79</v>
      </c>
      <c r="B20" s="24">
        <v>1</v>
      </c>
      <c r="C20" s="24"/>
      <c r="D20" s="24">
        <f t="shared" si="0"/>
        <v>1</v>
      </c>
      <c r="E20" s="24">
        <v>1</v>
      </c>
      <c r="F20" s="24"/>
      <c r="G20" s="24"/>
      <c r="H20" s="25">
        <f t="shared" ref="H20:H32" si="8">(IF(B20=0,"",(E20+F20)/B20))</f>
        <v>1</v>
      </c>
      <c r="I20" s="26">
        <v>18008</v>
      </c>
      <c r="J20" s="26">
        <v>23885</v>
      </c>
      <c r="K20" s="26">
        <v>1099</v>
      </c>
      <c r="L20" s="27"/>
      <c r="M20" s="28">
        <f t="shared" si="6"/>
        <v>42992</v>
      </c>
      <c r="N20" s="29">
        <v>42992</v>
      </c>
      <c r="O20" s="25">
        <f t="shared" si="7"/>
        <v>1</v>
      </c>
      <c r="P20" s="30">
        <f t="shared" ref="P20:P26" si="9">I20+J20+K20-L20-M20</f>
        <v>0</v>
      </c>
      <c r="Q20" s="31"/>
    </row>
    <row r="21" spans="1:17" ht="15.75" x14ac:dyDescent="0.25">
      <c r="A21" s="32" t="s">
        <v>80</v>
      </c>
      <c r="B21" s="24">
        <v>4</v>
      </c>
      <c r="C21" s="24">
        <v>1</v>
      </c>
      <c r="D21" s="24">
        <f t="shared" si="0"/>
        <v>5</v>
      </c>
      <c r="E21" s="24">
        <v>4</v>
      </c>
      <c r="F21" s="24"/>
      <c r="G21" s="24"/>
      <c r="H21" s="25">
        <f t="shared" si="8"/>
        <v>1</v>
      </c>
      <c r="I21" s="26">
        <v>154325</v>
      </c>
      <c r="J21" s="26">
        <v>95235</v>
      </c>
      <c r="K21" s="26">
        <v>4355</v>
      </c>
      <c r="L21" s="27"/>
      <c r="M21" s="28">
        <f t="shared" si="6"/>
        <v>253915</v>
      </c>
      <c r="N21" s="29">
        <v>253915</v>
      </c>
      <c r="O21" s="25">
        <f t="shared" si="7"/>
        <v>1</v>
      </c>
      <c r="P21" s="30">
        <f t="shared" si="9"/>
        <v>0</v>
      </c>
      <c r="Q21" s="31"/>
    </row>
    <row r="22" spans="1:17" ht="15.75" x14ac:dyDescent="0.25">
      <c r="A22" s="32" t="s">
        <v>81</v>
      </c>
      <c r="B22" s="24">
        <v>1</v>
      </c>
      <c r="C22" s="24"/>
      <c r="D22" s="24">
        <f t="shared" si="0"/>
        <v>1</v>
      </c>
      <c r="E22" s="24">
        <v>1</v>
      </c>
      <c r="F22" s="24"/>
      <c r="G22" s="24"/>
      <c r="H22" s="25">
        <f t="shared" si="8"/>
        <v>1</v>
      </c>
      <c r="I22" s="26">
        <v>39351</v>
      </c>
      <c r="J22" s="26">
        <v>36387</v>
      </c>
      <c r="K22" s="26">
        <v>1019</v>
      </c>
      <c r="L22" s="27"/>
      <c r="M22" s="28">
        <f t="shared" si="6"/>
        <v>76757</v>
      </c>
      <c r="N22" s="29">
        <v>76757</v>
      </c>
      <c r="O22" s="25">
        <f t="shared" si="7"/>
        <v>1</v>
      </c>
      <c r="P22" s="30">
        <f t="shared" si="9"/>
        <v>0</v>
      </c>
      <c r="Q22" s="31"/>
    </row>
    <row r="23" spans="1:17" ht="15.75" x14ac:dyDescent="0.25">
      <c r="A23" s="32" t="s">
        <v>82</v>
      </c>
      <c r="B23" s="24">
        <v>3</v>
      </c>
      <c r="C23" s="24">
        <v>1</v>
      </c>
      <c r="D23" s="24">
        <f t="shared" si="0"/>
        <v>4</v>
      </c>
      <c r="E23" s="24">
        <v>2</v>
      </c>
      <c r="F23" s="24"/>
      <c r="G23" s="24">
        <v>1</v>
      </c>
      <c r="H23" s="25">
        <f t="shared" si="8"/>
        <v>0.66666666666666663</v>
      </c>
      <c r="I23" s="26">
        <v>56666</v>
      </c>
      <c r="J23" s="26">
        <v>53173</v>
      </c>
      <c r="K23" s="26">
        <v>3815</v>
      </c>
      <c r="L23" s="27">
        <v>1318</v>
      </c>
      <c r="M23" s="28">
        <f t="shared" si="6"/>
        <v>112336</v>
      </c>
      <c r="N23" s="29">
        <v>113654</v>
      </c>
      <c r="O23" s="25">
        <f t="shared" si="7"/>
        <v>0.66666666666666663</v>
      </c>
      <c r="P23" s="30">
        <f t="shared" si="9"/>
        <v>0</v>
      </c>
      <c r="Q23" s="31"/>
    </row>
    <row r="24" spans="1:17" ht="15.75" x14ac:dyDescent="0.25">
      <c r="A24" s="32" t="s">
        <v>83</v>
      </c>
      <c r="B24" s="24">
        <v>4</v>
      </c>
      <c r="C24" s="24">
        <v>1</v>
      </c>
      <c r="D24" s="24">
        <f>B24+C24</f>
        <v>5</v>
      </c>
      <c r="E24" s="24">
        <v>4</v>
      </c>
      <c r="F24" s="24"/>
      <c r="G24" s="24"/>
      <c r="H24" s="25">
        <f t="shared" si="8"/>
        <v>1</v>
      </c>
      <c r="I24" s="26">
        <v>173953</v>
      </c>
      <c r="J24" s="26">
        <v>123969</v>
      </c>
      <c r="K24" s="26">
        <v>4316</v>
      </c>
      <c r="L24" s="27"/>
      <c r="M24" s="28">
        <f t="shared" si="6"/>
        <v>302238</v>
      </c>
      <c r="N24" s="29">
        <v>302238</v>
      </c>
      <c r="O24" s="25">
        <f t="shared" si="7"/>
        <v>1</v>
      </c>
      <c r="P24" s="30">
        <f t="shared" si="9"/>
        <v>0</v>
      </c>
      <c r="Q24" s="31"/>
    </row>
    <row r="25" spans="1:17" ht="15.75" x14ac:dyDescent="0.25">
      <c r="A25" s="32" t="s">
        <v>84</v>
      </c>
      <c r="B25" s="24">
        <v>3</v>
      </c>
      <c r="C25" s="24"/>
      <c r="D25" s="24">
        <f t="shared" si="0"/>
        <v>3</v>
      </c>
      <c r="E25" s="24">
        <v>3</v>
      </c>
      <c r="F25" s="24"/>
      <c r="G25" s="24"/>
      <c r="H25" s="25">
        <f t="shared" si="8"/>
        <v>1</v>
      </c>
      <c r="I25" s="26">
        <v>108961</v>
      </c>
      <c r="J25" s="26">
        <v>114288</v>
      </c>
      <c r="K25" s="26">
        <v>3895</v>
      </c>
      <c r="L25" s="27"/>
      <c r="M25" s="28">
        <f t="shared" si="6"/>
        <v>227144</v>
      </c>
      <c r="N25" s="29">
        <v>227144</v>
      </c>
      <c r="O25" s="25">
        <f t="shared" si="7"/>
        <v>1</v>
      </c>
      <c r="P25" s="30">
        <f t="shared" si="9"/>
        <v>0</v>
      </c>
      <c r="Q25" s="31"/>
    </row>
    <row r="26" spans="1:17" ht="15.75" x14ac:dyDescent="0.25">
      <c r="A26" s="32" t="s">
        <v>72</v>
      </c>
      <c r="B26" s="24">
        <v>2</v>
      </c>
      <c r="C26" s="24">
        <v>1</v>
      </c>
      <c r="D26" s="24">
        <f t="shared" si="0"/>
        <v>3</v>
      </c>
      <c r="E26" s="24">
        <v>2</v>
      </c>
      <c r="F26" s="24"/>
      <c r="G26" s="24"/>
      <c r="H26" s="25">
        <f t="shared" si="8"/>
        <v>1</v>
      </c>
      <c r="I26" s="26">
        <v>63615</v>
      </c>
      <c r="J26" s="26">
        <v>66403</v>
      </c>
      <c r="K26" s="26">
        <v>2417</v>
      </c>
      <c r="L26" s="27"/>
      <c r="M26" s="37">
        <f t="shared" si="6"/>
        <v>132435</v>
      </c>
      <c r="N26" s="29">
        <v>132435</v>
      </c>
      <c r="O26" s="25">
        <f t="shared" si="7"/>
        <v>1</v>
      </c>
      <c r="P26" s="30">
        <f t="shared" si="9"/>
        <v>0</v>
      </c>
      <c r="Q26" s="31"/>
    </row>
    <row r="27" spans="1:17" ht="15.75" x14ac:dyDescent="0.25">
      <c r="A27" s="32" t="s">
        <v>85</v>
      </c>
      <c r="B27" s="24">
        <v>1</v>
      </c>
      <c r="C27" s="24"/>
      <c r="D27" s="24">
        <f t="shared" si="0"/>
        <v>1</v>
      </c>
      <c r="E27" s="24">
        <v>1</v>
      </c>
      <c r="F27" s="24"/>
      <c r="G27" s="24"/>
      <c r="H27" s="25">
        <f t="shared" si="8"/>
        <v>1</v>
      </c>
      <c r="I27" s="26">
        <v>44502</v>
      </c>
      <c r="J27" s="26">
        <v>2854</v>
      </c>
      <c r="K27" s="26">
        <v>1099</v>
      </c>
      <c r="L27" s="27"/>
      <c r="M27" s="28">
        <f>N27-L27</f>
        <v>48455</v>
      </c>
      <c r="N27" s="29">
        <v>48455</v>
      </c>
      <c r="O27" s="25">
        <f t="shared" si="7"/>
        <v>1</v>
      </c>
      <c r="P27" s="30"/>
      <c r="Q27" s="31"/>
    </row>
    <row r="28" spans="1:17" ht="15.75" x14ac:dyDescent="0.25">
      <c r="A28" s="32" t="s">
        <v>86</v>
      </c>
      <c r="B28" s="24"/>
      <c r="C28" s="24"/>
      <c r="D28" s="24">
        <f t="shared" si="0"/>
        <v>0</v>
      </c>
      <c r="E28" s="24"/>
      <c r="F28" s="24"/>
      <c r="G28" s="24"/>
      <c r="H28" s="25" t="str">
        <f t="shared" si="8"/>
        <v/>
      </c>
      <c r="I28" s="26"/>
      <c r="J28" s="26"/>
      <c r="K28" s="26"/>
      <c r="L28" s="27"/>
      <c r="M28" s="28">
        <f>N28-L28</f>
        <v>0</v>
      </c>
      <c r="N28" s="29">
        <v>0</v>
      </c>
      <c r="O28" s="25" t="str">
        <f t="shared" si="7"/>
        <v/>
      </c>
      <c r="P28" s="30"/>
      <c r="Q28" s="31"/>
    </row>
    <row r="29" spans="1:17" ht="15" customHeight="1" x14ac:dyDescent="0.25">
      <c r="A29" s="32"/>
      <c r="B29" s="24"/>
      <c r="C29" s="24"/>
      <c r="D29" s="24">
        <f>B29+C29</f>
        <v>0</v>
      </c>
      <c r="E29" s="24"/>
      <c r="F29" s="24"/>
      <c r="G29" s="24"/>
      <c r="H29" s="25" t="str">
        <f t="shared" si="8"/>
        <v/>
      </c>
      <c r="I29" s="26"/>
      <c r="J29" s="26"/>
      <c r="K29" s="26"/>
      <c r="L29" s="27"/>
      <c r="M29" s="28">
        <f>N29-L29</f>
        <v>0</v>
      </c>
      <c r="N29" s="29">
        <v>0</v>
      </c>
      <c r="O29" s="25" t="str">
        <f t="shared" si="7"/>
        <v/>
      </c>
      <c r="P29" s="30"/>
      <c r="Q29" s="31"/>
    </row>
    <row r="30" spans="1:17" ht="16.5" x14ac:dyDescent="0.25">
      <c r="A30" s="33" t="s">
        <v>87</v>
      </c>
      <c r="B30" s="33">
        <f t="shared" ref="B30:G30" si="10">SUM(B19:B29)</f>
        <v>19</v>
      </c>
      <c r="C30" s="33">
        <f t="shared" si="10"/>
        <v>4</v>
      </c>
      <c r="D30" s="33">
        <f t="shared" si="10"/>
        <v>23</v>
      </c>
      <c r="E30" s="33">
        <f t="shared" si="10"/>
        <v>18</v>
      </c>
      <c r="F30" s="33">
        <f t="shared" si="10"/>
        <v>0</v>
      </c>
      <c r="G30" s="33">
        <f t="shared" si="10"/>
        <v>1</v>
      </c>
      <c r="H30" s="34">
        <f t="shared" si="8"/>
        <v>0.94736842105263153</v>
      </c>
      <c r="I30" s="35">
        <f t="shared" ref="I30:M30" si="11">SUM(I19:I29)</f>
        <v>659381</v>
      </c>
      <c r="J30" s="35">
        <f t="shared" si="11"/>
        <v>516194</v>
      </c>
      <c r="K30" s="35">
        <f t="shared" si="11"/>
        <v>22015</v>
      </c>
      <c r="L30" s="36">
        <f t="shared" si="11"/>
        <v>1318</v>
      </c>
      <c r="M30" s="36">
        <f t="shared" si="11"/>
        <v>1196272</v>
      </c>
      <c r="N30" s="29">
        <v>1197590</v>
      </c>
      <c r="O30" s="34">
        <f t="shared" si="7"/>
        <v>0.94736842105263153</v>
      </c>
      <c r="P30" s="30">
        <f>M30+L30-N30</f>
        <v>0</v>
      </c>
      <c r="Q30" s="31"/>
    </row>
    <row r="31" spans="1:17" ht="15" customHeight="1" x14ac:dyDescent="0.25">
      <c r="A31" s="24" t="s">
        <v>88</v>
      </c>
      <c r="B31" s="24"/>
      <c r="C31" s="24"/>
      <c r="D31" s="24">
        <f>B31+C31</f>
        <v>0</v>
      </c>
      <c r="E31" s="24"/>
      <c r="F31" s="24"/>
      <c r="G31" s="24"/>
      <c r="H31" s="25" t="str">
        <f t="shared" si="8"/>
        <v/>
      </c>
      <c r="I31" s="26"/>
      <c r="J31" s="26"/>
      <c r="K31" s="26"/>
      <c r="L31" s="27"/>
      <c r="M31" s="28">
        <f t="shared" si="6"/>
        <v>0</v>
      </c>
      <c r="N31" s="29">
        <v>0</v>
      </c>
      <c r="O31" s="38" t="str">
        <f t="shared" si="7"/>
        <v/>
      </c>
      <c r="P31" s="30"/>
      <c r="Q31" s="31"/>
    </row>
    <row r="32" spans="1:17" ht="15.75" x14ac:dyDescent="0.25">
      <c r="A32" s="24" t="s">
        <v>89</v>
      </c>
      <c r="B32" s="24"/>
      <c r="C32" s="24"/>
      <c r="D32" s="24">
        <f>B32+C32</f>
        <v>0</v>
      </c>
      <c r="E32" s="24"/>
      <c r="F32" s="24"/>
      <c r="G32" s="24"/>
      <c r="H32" s="25" t="str">
        <f t="shared" si="8"/>
        <v/>
      </c>
      <c r="I32" s="26"/>
      <c r="J32" s="26"/>
      <c r="K32" s="26"/>
      <c r="L32" s="27"/>
      <c r="M32" s="28">
        <f t="shared" si="6"/>
        <v>0</v>
      </c>
      <c r="N32" s="29">
        <v>0</v>
      </c>
      <c r="O32" s="38" t="str">
        <f t="shared" si="7"/>
        <v/>
      </c>
      <c r="P32" s="30"/>
      <c r="Q32" s="31"/>
    </row>
    <row r="33" spans="1:17" ht="16.5" x14ac:dyDescent="0.25">
      <c r="A33" s="39"/>
      <c r="B33" s="24"/>
      <c r="C33" s="24"/>
      <c r="D33" s="24">
        <f>B33+C33</f>
        <v>0</v>
      </c>
      <c r="E33" s="24"/>
      <c r="F33" s="24"/>
      <c r="G33" s="24"/>
      <c r="H33" s="25" t="str">
        <f>(IF(B33=0,"",(E33+F33)/B33))</f>
        <v/>
      </c>
      <c r="I33" s="26"/>
      <c r="J33" s="26"/>
      <c r="K33" s="26"/>
      <c r="L33" s="27"/>
      <c r="M33" s="28">
        <f>N33-L33</f>
        <v>0</v>
      </c>
      <c r="N33" s="29">
        <v>0</v>
      </c>
      <c r="O33" s="25" t="str">
        <f t="shared" si="7"/>
        <v/>
      </c>
    </row>
    <row r="34" spans="1:17" ht="16.5" x14ac:dyDescent="0.25">
      <c r="A34" s="33" t="s">
        <v>90</v>
      </c>
      <c r="B34" s="33">
        <f>SUM(B31:B33)</f>
        <v>0</v>
      </c>
      <c r="C34" s="33">
        <f>SUM(C31:C33)</f>
        <v>0</v>
      </c>
      <c r="D34" s="33">
        <f>B34+C34</f>
        <v>0</v>
      </c>
      <c r="E34" s="33">
        <f>SUM(E31:E33)</f>
        <v>0</v>
      </c>
      <c r="F34" s="33">
        <f>SUM(F31:F33)</f>
        <v>0</v>
      </c>
      <c r="G34" s="33">
        <f>SUM(G31:G33)</f>
        <v>0</v>
      </c>
      <c r="H34" s="34" t="str">
        <f>IF(B34=0,"",((E34+F34)/B34))</f>
        <v/>
      </c>
      <c r="I34" s="35">
        <f t="shared" ref="I34:M34" si="12">SUM(I31:I33)</f>
        <v>0</v>
      </c>
      <c r="J34" s="35">
        <f t="shared" si="12"/>
        <v>0</v>
      </c>
      <c r="K34" s="35">
        <f t="shared" si="12"/>
        <v>0</v>
      </c>
      <c r="L34" s="35">
        <f t="shared" si="12"/>
        <v>0</v>
      </c>
      <c r="M34" s="35">
        <f t="shared" si="12"/>
        <v>0</v>
      </c>
      <c r="N34" s="29">
        <v>0</v>
      </c>
      <c r="O34" s="38" t="str">
        <f t="shared" si="7"/>
        <v/>
      </c>
      <c r="P34" s="30">
        <f>M34+L34-N34</f>
        <v>0</v>
      </c>
      <c r="Q34" s="31"/>
    </row>
    <row r="35" spans="1:17" x14ac:dyDescent="0.25">
      <c r="A35" s="40" t="s">
        <v>91</v>
      </c>
      <c r="B35" s="40">
        <f t="shared" ref="B35:G35" si="13">B18+B30+B34</f>
        <v>32</v>
      </c>
      <c r="C35" s="40">
        <f t="shared" si="13"/>
        <v>12</v>
      </c>
      <c r="D35" s="40">
        <f t="shared" si="13"/>
        <v>44</v>
      </c>
      <c r="E35" s="40">
        <f t="shared" si="13"/>
        <v>26</v>
      </c>
      <c r="F35" s="40">
        <f t="shared" si="13"/>
        <v>1</v>
      </c>
      <c r="G35" s="40">
        <f t="shared" si="13"/>
        <v>3</v>
      </c>
      <c r="H35" s="41">
        <f>IF(B35=0,"",((E35+F35)/B35))</f>
        <v>0.84375</v>
      </c>
      <c r="I35" s="42">
        <f>I18+I30+I34</f>
        <v>885110</v>
      </c>
      <c r="J35" s="42">
        <f>J18+J30+J34</f>
        <v>784932</v>
      </c>
      <c r="K35" s="42">
        <f>K18+K30+K34</f>
        <v>35060</v>
      </c>
      <c r="L35" s="43">
        <f>L18+L30+L34</f>
        <v>4114</v>
      </c>
      <c r="M35" s="43">
        <f>M18+M30+M34</f>
        <v>1700988</v>
      </c>
      <c r="N35" s="29">
        <v>0</v>
      </c>
      <c r="O35" s="38">
        <f t="shared" si="7"/>
        <v>0.8125</v>
      </c>
      <c r="P35" s="30"/>
      <c r="Q35" s="31"/>
    </row>
    <row r="36" spans="1:17" ht="16.5" x14ac:dyDescent="0.25">
      <c r="A36" s="33" t="s">
        <v>92</v>
      </c>
      <c r="B36" s="44">
        <f>2+10</f>
        <v>12</v>
      </c>
      <c r="C36" s="44"/>
      <c r="D36" s="44">
        <f>C36+B36</f>
        <v>12</v>
      </c>
      <c r="E36" s="44">
        <v>1</v>
      </c>
      <c r="F36" s="44"/>
      <c r="G36" s="44">
        <v>1</v>
      </c>
      <c r="H36" s="34">
        <f>IF(B36=0,"",((E36+F36)/B36))</f>
        <v>8.3333333333333329E-2</v>
      </c>
      <c r="I36" s="45">
        <v>89562</v>
      </c>
      <c r="J36" s="45">
        <v>27266</v>
      </c>
      <c r="K36" s="45">
        <v>2796</v>
      </c>
      <c r="L36" s="46"/>
      <c r="M36" s="36">
        <f>N36-L36</f>
        <v>119624</v>
      </c>
      <c r="N36" s="29">
        <v>119624</v>
      </c>
      <c r="O36" s="38">
        <f t="shared" si="7"/>
        <v>8.3333333333333329E-2</v>
      </c>
      <c r="P36" s="30">
        <f>M36+L36-N36</f>
        <v>0</v>
      </c>
      <c r="Q36" s="31"/>
    </row>
    <row r="37" spans="1:17" x14ac:dyDescent="0.25">
      <c r="A37" s="40" t="s">
        <v>93</v>
      </c>
      <c r="B37" s="40">
        <f t="shared" ref="B37:G37" si="14">B35+B36</f>
        <v>44</v>
      </c>
      <c r="C37" s="40">
        <f t="shared" si="14"/>
        <v>12</v>
      </c>
      <c r="D37" s="40">
        <f t="shared" si="14"/>
        <v>56</v>
      </c>
      <c r="E37" s="40">
        <f t="shared" si="14"/>
        <v>27</v>
      </c>
      <c r="F37" s="40">
        <f t="shared" si="14"/>
        <v>1</v>
      </c>
      <c r="G37" s="40">
        <f t="shared" si="14"/>
        <v>4</v>
      </c>
      <c r="H37" s="41">
        <f>IF(B37=0,"",((E37+F37)/B37))</f>
        <v>0.63636363636363635</v>
      </c>
      <c r="I37" s="42">
        <f>I35+I36</f>
        <v>974672</v>
      </c>
      <c r="J37" s="42">
        <f>J35+J36</f>
        <v>812198</v>
      </c>
      <c r="K37" s="42">
        <f>K35+K36</f>
        <v>37856</v>
      </c>
      <c r="L37" s="43">
        <f>L35+L36</f>
        <v>4114</v>
      </c>
      <c r="M37" s="43">
        <f>SUM(M35:M36)</f>
        <v>1820612</v>
      </c>
      <c r="N37" s="29">
        <f>N18+N30+N34+N36</f>
        <v>1824726</v>
      </c>
      <c r="O37" s="38">
        <f t="shared" si="7"/>
        <v>0.61363636363636365</v>
      </c>
      <c r="P37" s="30"/>
      <c r="Q37" s="31"/>
    </row>
    <row r="38" spans="1:17" ht="15.75" x14ac:dyDescent="0.25">
      <c r="A38" s="47"/>
      <c r="B38" s="15"/>
      <c r="C38" s="15"/>
      <c r="D38" s="48"/>
      <c r="E38" s="15"/>
      <c r="F38" s="15"/>
      <c r="G38" s="15"/>
      <c r="H38" s="49"/>
      <c r="I38" s="15"/>
      <c r="K38" s="5"/>
      <c r="L38" s="50" t="s">
        <v>94</v>
      </c>
      <c r="M38" s="51">
        <f>SUM(L37:M37)</f>
        <v>1824726</v>
      </c>
      <c r="N38" s="29"/>
      <c r="O38" s="52"/>
    </row>
    <row r="39" spans="1:17" ht="21.75" hidden="1" customHeight="1" x14ac:dyDescent="0.25">
      <c r="A39" s="53" t="s">
        <v>95</v>
      </c>
      <c r="B39" s="1"/>
      <c r="C39" s="1"/>
      <c r="D39" s="1"/>
      <c r="E39" s="1"/>
      <c r="F39" s="1"/>
      <c r="G39" s="1"/>
      <c r="I39" s="15"/>
      <c r="L39" s="1"/>
      <c r="M39" s="1"/>
      <c r="O39" s="52"/>
    </row>
    <row r="40" spans="1:17" x14ac:dyDescent="0.25">
      <c r="A40" s="6"/>
      <c r="B40" s="1"/>
      <c r="C40" s="1"/>
      <c r="D40" s="1"/>
      <c r="E40" s="1"/>
      <c r="F40" s="1"/>
      <c r="G40" s="1"/>
      <c r="H40" s="7"/>
      <c r="I40" s="15"/>
      <c r="L40" s="1"/>
      <c r="M40" s="1">
        <f>SUM(I37:K37)-M38</f>
        <v>0</v>
      </c>
      <c r="O40" s="52"/>
    </row>
    <row r="41" spans="1:17" x14ac:dyDescent="0.25">
      <c r="A41" s="6"/>
      <c r="B41" s="54"/>
      <c r="C41" s="55"/>
      <c r="D41" s="1"/>
      <c r="E41" s="1"/>
      <c r="F41" s="1"/>
      <c r="G41" s="1"/>
      <c r="H41" s="7"/>
      <c r="I41" s="15"/>
      <c r="J41" s="1"/>
      <c r="K41" s="1"/>
      <c r="L41" s="1"/>
      <c r="M41" s="1"/>
    </row>
    <row r="42" spans="1:17" x14ac:dyDescent="0.25">
      <c r="A42" s="6"/>
      <c r="B42" s="54"/>
      <c r="C42" s="55"/>
      <c r="D42" s="1"/>
      <c r="E42" s="1"/>
      <c r="F42" s="1"/>
      <c r="G42" s="1"/>
      <c r="H42" s="7"/>
      <c r="I42" s="15"/>
      <c r="J42" s="1"/>
      <c r="K42" s="1"/>
      <c r="L42" s="1"/>
      <c r="M42" s="1"/>
    </row>
    <row r="43" spans="1:17" x14ac:dyDescent="0.25">
      <c r="A43" s="1"/>
      <c r="B43" s="1"/>
      <c r="C43" s="1"/>
      <c r="D43" s="1"/>
      <c r="E43" s="1"/>
      <c r="F43" s="1"/>
      <c r="G43" s="1"/>
      <c r="H43" s="7"/>
      <c r="I43" s="15"/>
      <c r="J43" s="1"/>
      <c r="K43" s="1"/>
      <c r="L43" s="1"/>
      <c r="M43" s="1"/>
    </row>
    <row r="44" spans="1:17" x14ac:dyDescent="0.25">
      <c r="A44" s="1"/>
      <c r="B44" s="1"/>
      <c r="C44" s="1"/>
      <c r="D44" s="1"/>
      <c r="E44" s="1"/>
      <c r="F44" s="1"/>
      <c r="G44" s="1"/>
      <c r="H44" s="7"/>
      <c r="I44" s="15"/>
      <c r="L44" s="1"/>
      <c r="M44" s="1"/>
    </row>
  </sheetData>
  <mergeCells count="10">
    <mergeCell ref="A1:M1"/>
    <mergeCell ref="B3:D3"/>
    <mergeCell ref="E3:E4"/>
    <mergeCell ref="F3:F4"/>
    <mergeCell ref="G3:G4"/>
    <mergeCell ref="A3:A4"/>
    <mergeCell ref="H3:H4"/>
    <mergeCell ref="I3:I4"/>
    <mergeCell ref="K3:K4"/>
    <mergeCell ref="L3:M3"/>
  </mergeCells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5"/>
  <sheetViews>
    <sheetView topLeftCell="A19" workbookViewId="0">
      <selection activeCell="A19" sqref="A1:XFD1048576"/>
    </sheetView>
  </sheetViews>
  <sheetFormatPr defaultRowHeight="15" x14ac:dyDescent="0.25"/>
  <cols>
    <col min="1" max="1" width="11.25" style="4" customWidth="1"/>
    <col min="2" max="2" width="5.375" style="4" bestFit="1" customWidth="1"/>
    <col min="3" max="3" width="4.375" style="4" customWidth="1"/>
    <col min="4" max="4" width="5.875" style="4" customWidth="1"/>
    <col min="5" max="5" width="7.75" style="4" customWidth="1"/>
    <col min="6" max="6" width="7.875" style="4" customWidth="1"/>
    <col min="7" max="7" width="7.75" style="4" customWidth="1"/>
    <col min="8" max="8" width="12.125" style="8" bestFit="1" customWidth="1"/>
    <col min="9" max="9" width="12" style="5" customWidth="1"/>
    <col min="10" max="10" width="12.625" style="15" customWidth="1"/>
    <col min="11" max="11" width="10.5" style="15" customWidth="1"/>
    <col min="12" max="12" width="10.875" style="4" customWidth="1"/>
    <col min="13" max="13" width="12.125" style="4" bestFit="1" customWidth="1"/>
    <col min="14" max="14" width="11.375" style="9" bestFit="1" customWidth="1"/>
    <col min="15" max="15" width="12.125" style="10" bestFit="1" customWidth="1"/>
    <col min="16" max="16" width="11.375" style="11" bestFit="1" customWidth="1"/>
    <col min="17" max="17" width="9" style="12"/>
    <col min="18" max="55" width="9" style="13"/>
    <col min="56" max="256" width="9" style="12"/>
    <col min="257" max="257" width="11.25" style="12" customWidth="1"/>
    <col min="258" max="258" width="5.375" style="12" bestFit="1" customWidth="1"/>
    <col min="259" max="259" width="4.375" style="12" customWidth="1"/>
    <col min="260" max="260" width="5.875" style="12" customWidth="1"/>
    <col min="261" max="261" width="7.75" style="12" customWidth="1"/>
    <col min="262" max="262" width="7.875" style="12" customWidth="1"/>
    <col min="263" max="263" width="7.75" style="12" customWidth="1"/>
    <col min="264" max="264" width="12.125" style="12" bestFit="1" customWidth="1"/>
    <col min="265" max="265" width="12" style="12" customWidth="1"/>
    <col min="266" max="266" width="12.625" style="12" customWidth="1"/>
    <col min="267" max="267" width="10.5" style="12" customWidth="1"/>
    <col min="268" max="268" width="10.875" style="12" customWidth="1"/>
    <col min="269" max="269" width="12.125" style="12" bestFit="1" customWidth="1"/>
    <col min="270" max="270" width="11.375" style="12" bestFit="1" customWidth="1"/>
    <col min="271" max="271" width="12.125" style="12" bestFit="1" customWidth="1"/>
    <col min="272" max="272" width="11.375" style="12" bestFit="1" customWidth="1"/>
    <col min="273" max="512" width="9" style="12"/>
    <col min="513" max="513" width="11.25" style="12" customWidth="1"/>
    <col min="514" max="514" width="5.375" style="12" bestFit="1" customWidth="1"/>
    <col min="515" max="515" width="4.375" style="12" customWidth="1"/>
    <col min="516" max="516" width="5.875" style="12" customWidth="1"/>
    <col min="517" max="517" width="7.75" style="12" customWidth="1"/>
    <col min="518" max="518" width="7.875" style="12" customWidth="1"/>
    <col min="519" max="519" width="7.75" style="12" customWidth="1"/>
    <col min="520" max="520" width="12.125" style="12" bestFit="1" customWidth="1"/>
    <col min="521" max="521" width="12" style="12" customWidth="1"/>
    <col min="522" max="522" width="12.625" style="12" customWidth="1"/>
    <col min="523" max="523" width="10.5" style="12" customWidth="1"/>
    <col min="524" max="524" width="10.875" style="12" customWidth="1"/>
    <col min="525" max="525" width="12.125" style="12" bestFit="1" customWidth="1"/>
    <col min="526" max="526" width="11.375" style="12" bestFit="1" customWidth="1"/>
    <col min="527" max="527" width="12.125" style="12" bestFit="1" customWidth="1"/>
    <col min="528" max="528" width="11.375" style="12" bestFit="1" customWidth="1"/>
    <col min="529" max="768" width="9" style="12"/>
    <col min="769" max="769" width="11.25" style="12" customWidth="1"/>
    <col min="770" max="770" width="5.375" style="12" bestFit="1" customWidth="1"/>
    <col min="771" max="771" width="4.375" style="12" customWidth="1"/>
    <col min="772" max="772" width="5.875" style="12" customWidth="1"/>
    <col min="773" max="773" width="7.75" style="12" customWidth="1"/>
    <col min="774" max="774" width="7.875" style="12" customWidth="1"/>
    <col min="775" max="775" width="7.75" style="12" customWidth="1"/>
    <col min="776" max="776" width="12.125" style="12" bestFit="1" customWidth="1"/>
    <col min="777" max="777" width="12" style="12" customWidth="1"/>
    <col min="778" max="778" width="12.625" style="12" customWidth="1"/>
    <col min="779" max="779" width="10.5" style="12" customWidth="1"/>
    <col min="780" max="780" width="10.875" style="12" customWidth="1"/>
    <col min="781" max="781" width="12.125" style="12" bestFit="1" customWidth="1"/>
    <col min="782" max="782" width="11.375" style="12" bestFit="1" customWidth="1"/>
    <col min="783" max="783" width="12.125" style="12" bestFit="1" customWidth="1"/>
    <col min="784" max="784" width="11.375" style="12" bestFit="1" customWidth="1"/>
    <col min="785" max="1024" width="9" style="12"/>
    <col min="1025" max="1025" width="11.25" style="12" customWidth="1"/>
    <col min="1026" max="1026" width="5.375" style="12" bestFit="1" customWidth="1"/>
    <col min="1027" max="1027" width="4.375" style="12" customWidth="1"/>
    <col min="1028" max="1028" width="5.875" style="12" customWidth="1"/>
    <col min="1029" max="1029" width="7.75" style="12" customWidth="1"/>
    <col min="1030" max="1030" width="7.875" style="12" customWidth="1"/>
    <col min="1031" max="1031" width="7.75" style="12" customWidth="1"/>
    <col min="1032" max="1032" width="12.125" style="12" bestFit="1" customWidth="1"/>
    <col min="1033" max="1033" width="12" style="12" customWidth="1"/>
    <col min="1034" max="1034" width="12.625" style="12" customWidth="1"/>
    <col min="1035" max="1035" width="10.5" style="12" customWidth="1"/>
    <col min="1036" max="1036" width="10.875" style="12" customWidth="1"/>
    <col min="1037" max="1037" width="12.125" style="12" bestFit="1" customWidth="1"/>
    <col min="1038" max="1038" width="11.375" style="12" bestFit="1" customWidth="1"/>
    <col min="1039" max="1039" width="12.125" style="12" bestFit="1" customWidth="1"/>
    <col min="1040" max="1040" width="11.375" style="12" bestFit="1" customWidth="1"/>
    <col min="1041" max="1280" width="9" style="12"/>
    <col min="1281" max="1281" width="11.25" style="12" customWidth="1"/>
    <col min="1282" max="1282" width="5.375" style="12" bestFit="1" customWidth="1"/>
    <col min="1283" max="1283" width="4.375" style="12" customWidth="1"/>
    <col min="1284" max="1284" width="5.875" style="12" customWidth="1"/>
    <col min="1285" max="1285" width="7.75" style="12" customWidth="1"/>
    <col min="1286" max="1286" width="7.875" style="12" customWidth="1"/>
    <col min="1287" max="1287" width="7.75" style="12" customWidth="1"/>
    <col min="1288" max="1288" width="12.125" style="12" bestFit="1" customWidth="1"/>
    <col min="1289" max="1289" width="12" style="12" customWidth="1"/>
    <col min="1290" max="1290" width="12.625" style="12" customWidth="1"/>
    <col min="1291" max="1291" width="10.5" style="12" customWidth="1"/>
    <col min="1292" max="1292" width="10.875" style="12" customWidth="1"/>
    <col min="1293" max="1293" width="12.125" style="12" bestFit="1" customWidth="1"/>
    <col min="1294" max="1294" width="11.375" style="12" bestFit="1" customWidth="1"/>
    <col min="1295" max="1295" width="12.125" style="12" bestFit="1" customWidth="1"/>
    <col min="1296" max="1296" width="11.375" style="12" bestFit="1" customWidth="1"/>
    <col min="1297" max="1536" width="9" style="12"/>
    <col min="1537" max="1537" width="11.25" style="12" customWidth="1"/>
    <col min="1538" max="1538" width="5.375" style="12" bestFit="1" customWidth="1"/>
    <col min="1539" max="1539" width="4.375" style="12" customWidth="1"/>
    <col min="1540" max="1540" width="5.875" style="12" customWidth="1"/>
    <col min="1541" max="1541" width="7.75" style="12" customWidth="1"/>
    <col min="1542" max="1542" width="7.875" style="12" customWidth="1"/>
    <col min="1543" max="1543" width="7.75" style="12" customWidth="1"/>
    <col min="1544" max="1544" width="12.125" style="12" bestFit="1" customWidth="1"/>
    <col min="1545" max="1545" width="12" style="12" customWidth="1"/>
    <col min="1546" max="1546" width="12.625" style="12" customWidth="1"/>
    <col min="1547" max="1547" width="10.5" style="12" customWidth="1"/>
    <col min="1548" max="1548" width="10.875" style="12" customWidth="1"/>
    <col min="1549" max="1549" width="12.125" style="12" bestFit="1" customWidth="1"/>
    <col min="1550" max="1550" width="11.375" style="12" bestFit="1" customWidth="1"/>
    <col min="1551" max="1551" width="12.125" style="12" bestFit="1" customWidth="1"/>
    <col min="1552" max="1552" width="11.375" style="12" bestFit="1" customWidth="1"/>
    <col min="1553" max="1792" width="9" style="12"/>
    <col min="1793" max="1793" width="11.25" style="12" customWidth="1"/>
    <col min="1794" max="1794" width="5.375" style="12" bestFit="1" customWidth="1"/>
    <col min="1795" max="1795" width="4.375" style="12" customWidth="1"/>
    <col min="1796" max="1796" width="5.875" style="12" customWidth="1"/>
    <col min="1797" max="1797" width="7.75" style="12" customWidth="1"/>
    <col min="1798" max="1798" width="7.875" style="12" customWidth="1"/>
    <col min="1799" max="1799" width="7.75" style="12" customWidth="1"/>
    <col min="1800" max="1800" width="12.125" style="12" bestFit="1" customWidth="1"/>
    <col min="1801" max="1801" width="12" style="12" customWidth="1"/>
    <col min="1802" max="1802" width="12.625" style="12" customWidth="1"/>
    <col min="1803" max="1803" width="10.5" style="12" customWidth="1"/>
    <col min="1804" max="1804" width="10.875" style="12" customWidth="1"/>
    <col min="1805" max="1805" width="12.125" style="12" bestFit="1" customWidth="1"/>
    <col min="1806" max="1806" width="11.375" style="12" bestFit="1" customWidth="1"/>
    <col min="1807" max="1807" width="12.125" style="12" bestFit="1" customWidth="1"/>
    <col min="1808" max="1808" width="11.375" style="12" bestFit="1" customWidth="1"/>
    <col min="1809" max="2048" width="9" style="12"/>
    <col min="2049" max="2049" width="11.25" style="12" customWidth="1"/>
    <col min="2050" max="2050" width="5.375" style="12" bestFit="1" customWidth="1"/>
    <col min="2051" max="2051" width="4.375" style="12" customWidth="1"/>
    <col min="2052" max="2052" width="5.875" style="12" customWidth="1"/>
    <col min="2053" max="2053" width="7.75" style="12" customWidth="1"/>
    <col min="2054" max="2054" width="7.875" style="12" customWidth="1"/>
    <col min="2055" max="2055" width="7.75" style="12" customWidth="1"/>
    <col min="2056" max="2056" width="12.125" style="12" bestFit="1" customWidth="1"/>
    <col min="2057" max="2057" width="12" style="12" customWidth="1"/>
    <col min="2058" max="2058" width="12.625" style="12" customWidth="1"/>
    <col min="2059" max="2059" width="10.5" style="12" customWidth="1"/>
    <col min="2060" max="2060" width="10.875" style="12" customWidth="1"/>
    <col min="2061" max="2061" width="12.125" style="12" bestFit="1" customWidth="1"/>
    <col min="2062" max="2062" width="11.375" style="12" bestFit="1" customWidth="1"/>
    <col min="2063" max="2063" width="12.125" style="12" bestFit="1" customWidth="1"/>
    <col min="2064" max="2064" width="11.375" style="12" bestFit="1" customWidth="1"/>
    <col min="2065" max="2304" width="9" style="12"/>
    <col min="2305" max="2305" width="11.25" style="12" customWidth="1"/>
    <col min="2306" max="2306" width="5.375" style="12" bestFit="1" customWidth="1"/>
    <col min="2307" max="2307" width="4.375" style="12" customWidth="1"/>
    <col min="2308" max="2308" width="5.875" style="12" customWidth="1"/>
    <col min="2309" max="2309" width="7.75" style="12" customWidth="1"/>
    <col min="2310" max="2310" width="7.875" style="12" customWidth="1"/>
    <col min="2311" max="2311" width="7.75" style="12" customWidth="1"/>
    <col min="2312" max="2312" width="12.125" style="12" bestFit="1" customWidth="1"/>
    <col min="2313" max="2313" width="12" style="12" customWidth="1"/>
    <col min="2314" max="2314" width="12.625" style="12" customWidth="1"/>
    <col min="2315" max="2315" width="10.5" style="12" customWidth="1"/>
    <col min="2316" max="2316" width="10.875" style="12" customWidth="1"/>
    <col min="2317" max="2317" width="12.125" style="12" bestFit="1" customWidth="1"/>
    <col min="2318" max="2318" width="11.375" style="12" bestFit="1" customWidth="1"/>
    <col min="2319" max="2319" width="12.125" style="12" bestFit="1" customWidth="1"/>
    <col min="2320" max="2320" width="11.375" style="12" bestFit="1" customWidth="1"/>
    <col min="2321" max="2560" width="9" style="12"/>
    <col min="2561" max="2561" width="11.25" style="12" customWidth="1"/>
    <col min="2562" max="2562" width="5.375" style="12" bestFit="1" customWidth="1"/>
    <col min="2563" max="2563" width="4.375" style="12" customWidth="1"/>
    <col min="2564" max="2564" width="5.875" style="12" customWidth="1"/>
    <col min="2565" max="2565" width="7.75" style="12" customWidth="1"/>
    <col min="2566" max="2566" width="7.875" style="12" customWidth="1"/>
    <col min="2567" max="2567" width="7.75" style="12" customWidth="1"/>
    <col min="2568" max="2568" width="12.125" style="12" bestFit="1" customWidth="1"/>
    <col min="2569" max="2569" width="12" style="12" customWidth="1"/>
    <col min="2570" max="2570" width="12.625" style="12" customWidth="1"/>
    <col min="2571" max="2571" width="10.5" style="12" customWidth="1"/>
    <col min="2572" max="2572" width="10.875" style="12" customWidth="1"/>
    <col min="2573" max="2573" width="12.125" style="12" bestFit="1" customWidth="1"/>
    <col min="2574" max="2574" width="11.375" style="12" bestFit="1" customWidth="1"/>
    <col min="2575" max="2575" width="12.125" style="12" bestFit="1" customWidth="1"/>
    <col min="2576" max="2576" width="11.375" style="12" bestFit="1" customWidth="1"/>
    <col min="2577" max="2816" width="9" style="12"/>
    <col min="2817" max="2817" width="11.25" style="12" customWidth="1"/>
    <col min="2818" max="2818" width="5.375" style="12" bestFit="1" customWidth="1"/>
    <col min="2819" max="2819" width="4.375" style="12" customWidth="1"/>
    <col min="2820" max="2820" width="5.875" style="12" customWidth="1"/>
    <col min="2821" max="2821" width="7.75" style="12" customWidth="1"/>
    <col min="2822" max="2822" width="7.875" style="12" customWidth="1"/>
    <col min="2823" max="2823" width="7.75" style="12" customWidth="1"/>
    <col min="2824" max="2824" width="12.125" style="12" bestFit="1" customWidth="1"/>
    <col min="2825" max="2825" width="12" style="12" customWidth="1"/>
    <col min="2826" max="2826" width="12.625" style="12" customWidth="1"/>
    <col min="2827" max="2827" width="10.5" style="12" customWidth="1"/>
    <col min="2828" max="2828" width="10.875" style="12" customWidth="1"/>
    <col min="2829" max="2829" width="12.125" style="12" bestFit="1" customWidth="1"/>
    <col min="2830" max="2830" width="11.375" style="12" bestFit="1" customWidth="1"/>
    <col min="2831" max="2831" width="12.125" style="12" bestFit="1" customWidth="1"/>
    <col min="2832" max="2832" width="11.375" style="12" bestFit="1" customWidth="1"/>
    <col min="2833" max="3072" width="9" style="12"/>
    <col min="3073" max="3073" width="11.25" style="12" customWidth="1"/>
    <col min="3074" max="3074" width="5.375" style="12" bestFit="1" customWidth="1"/>
    <col min="3075" max="3075" width="4.375" style="12" customWidth="1"/>
    <col min="3076" max="3076" width="5.875" style="12" customWidth="1"/>
    <col min="3077" max="3077" width="7.75" style="12" customWidth="1"/>
    <col min="3078" max="3078" width="7.875" style="12" customWidth="1"/>
    <col min="3079" max="3079" width="7.75" style="12" customWidth="1"/>
    <col min="3080" max="3080" width="12.125" style="12" bestFit="1" customWidth="1"/>
    <col min="3081" max="3081" width="12" style="12" customWidth="1"/>
    <col min="3082" max="3082" width="12.625" style="12" customWidth="1"/>
    <col min="3083" max="3083" width="10.5" style="12" customWidth="1"/>
    <col min="3084" max="3084" width="10.875" style="12" customWidth="1"/>
    <col min="3085" max="3085" width="12.125" style="12" bestFit="1" customWidth="1"/>
    <col min="3086" max="3086" width="11.375" style="12" bestFit="1" customWidth="1"/>
    <col min="3087" max="3087" width="12.125" style="12" bestFit="1" customWidth="1"/>
    <col min="3088" max="3088" width="11.375" style="12" bestFit="1" customWidth="1"/>
    <col min="3089" max="3328" width="9" style="12"/>
    <col min="3329" max="3329" width="11.25" style="12" customWidth="1"/>
    <col min="3330" max="3330" width="5.375" style="12" bestFit="1" customWidth="1"/>
    <col min="3331" max="3331" width="4.375" style="12" customWidth="1"/>
    <col min="3332" max="3332" width="5.875" style="12" customWidth="1"/>
    <col min="3333" max="3333" width="7.75" style="12" customWidth="1"/>
    <col min="3334" max="3334" width="7.875" style="12" customWidth="1"/>
    <col min="3335" max="3335" width="7.75" style="12" customWidth="1"/>
    <col min="3336" max="3336" width="12.125" style="12" bestFit="1" customWidth="1"/>
    <col min="3337" max="3337" width="12" style="12" customWidth="1"/>
    <col min="3338" max="3338" width="12.625" style="12" customWidth="1"/>
    <col min="3339" max="3339" width="10.5" style="12" customWidth="1"/>
    <col min="3340" max="3340" width="10.875" style="12" customWidth="1"/>
    <col min="3341" max="3341" width="12.125" style="12" bestFit="1" customWidth="1"/>
    <col min="3342" max="3342" width="11.375" style="12" bestFit="1" customWidth="1"/>
    <col min="3343" max="3343" width="12.125" style="12" bestFit="1" customWidth="1"/>
    <col min="3344" max="3344" width="11.375" style="12" bestFit="1" customWidth="1"/>
    <col min="3345" max="3584" width="9" style="12"/>
    <col min="3585" max="3585" width="11.25" style="12" customWidth="1"/>
    <col min="3586" max="3586" width="5.375" style="12" bestFit="1" customWidth="1"/>
    <col min="3587" max="3587" width="4.375" style="12" customWidth="1"/>
    <col min="3588" max="3588" width="5.875" style="12" customWidth="1"/>
    <col min="3589" max="3589" width="7.75" style="12" customWidth="1"/>
    <col min="3590" max="3590" width="7.875" style="12" customWidth="1"/>
    <col min="3591" max="3591" width="7.75" style="12" customWidth="1"/>
    <col min="3592" max="3592" width="12.125" style="12" bestFit="1" customWidth="1"/>
    <col min="3593" max="3593" width="12" style="12" customWidth="1"/>
    <col min="3594" max="3594" width="12.625" style="12" customWidth="1"/>
    <col min="3595" max="3595" width="10.5" style="12" customWidth="1"/>
    <col min="3596" max="3596" width="10.875" style="12" customWidth="1"/>
    <col min="3597" max="3597" width="12.125" style="12" bestFit="1" customWidth="1"/>
    <col min="3598" max="3598" width="11.375" style="12" bestFit="1" customWidth="1"/>
    <col min="3599" max="3599" width="12.125" style="12" bestFit="1" customWidth="1"/>
    <col min="3600" max="3600" width="11.375" style="12" bestFit="1" customWidth="1"/>
    <col min="3601" max="3840" width="9" style="12"/>
    <col min="3841" max="3841" width="11.25" style="12" customWidth="1"/>
    <col min="3842" max="3842" width="5.375" style="12" bestFit="1" customWidth="1"/>
    <col min="3843" max="3843" width="4.375" style="12" customWidth="1"/>
    <col min="3844" max="3844" width="5.875" style="12" customWidth="1"/>
    <col min="3845" max="3845" width="7.75" style="12" customWidth="1"/>
    <col min="3846" max="3846" width="7.875" style="12" customWidth="1"/>
    <col min="3847" max="3847" width="7.75" style="12" customWidth="1"/>
    <col min="3848" max="3848" width="12.125" style="12" bestFit="1" customWidth="1"/>
    <col min="3849" max="3849" width="12" style="12" customWidth="1"/>
    <col min="3850" max="3850" width="12.625" style="12" customWidth="1"/>
    <col min="3851" max="3851" width="10.5" style="12" customWidth="1"/>
    <col min="3852" max="3852" width="10.875" style="12" customWidth="1"/>
    <col min="3853" max="3853" width="12.125" style="12" bestFit="1" customWidth="1"/>
    <col min="3854" max="3854" width="11.375" style="12" bestFit="1" customWidth="1"/>
    <col min="3855" max="3855" width="12.125" style="12" bestFit="1" customWidth="1"/>
    <col min="3856" max="3856" width="11.375" style="12" bestFit="1" customWidth="1"/>
    <col min="3857" max="4096" width="9" style="12"/>
    <col min="4097" max="4097" width="11.25" style="12" customWidth="1"/>
    <col min="4098" max="4098" width="5.375" style="12" bestFit="1" customWidth="1"/>
    <col min="4099" max="4099" width="4.375" style="12" customWidth="1"/>
    <col min="4100" max="4100" width="5.875" style="12" customWidth="1"/>
    <col min="4101" max="4101" width="7.75" style="12" customWidth="1"/>
    <col min="4102" max="4102" width="7.875" style="12" customWidth="1"/>
    <col min="4103" max="4103" width="7.75" style="12" customWidth="1"/>
    <col min="4104" max="4104" width="12.125" style="12" bestFit="1" customWidth="1"/>
    <col min="4105" max="4105" width="12" style="12" customWidth="1"/>
    <col min="4106" max="4106" width="12.625" style="12" customWidth="1"/>
    <col min="4107" max="4107" width="10.5" style="12" customWidth="1"/>
    <col min="4108" max="4108" width="10.875" style="12" customWidth="1"/>
    <col min="4109" max="4109" width="12.125" style="12" bestFit="1" customWidth="1"/>
    <col min="4110" max="4110" width="11.375" style="12" bestFit="1" customWidth="1"/>
    <col min="4111" max="4111" width="12.125" style="12" bestFit="1" customWidth="1"/>
    <col min="4112" max="4112" width="11.375" style="12" bestFit="1" customWidth="1"/>
    <col min="4113" max="4352" width="9" style="12"/>
    <col min="4353" max="4353" width="11.25" style="12" customWidth="1"/>
    <col min="4354" max="4354" width="5.375" style="12" bestFit="1" customWidth="1"/>
    <col min="4355" max="4355" width="4.375" style="12" customWidth="1"/>
    <col min="4356" max="4356" width="5.875" style="12" customWidth="1"/>
    <col min="4357" max="4357" width="7.75" style="12" customWidth="1"/>
    <col min="4358" max="4358" width="7.875" style="12" customWidth="1"/>
    <col min="4359" max="4359" width="7.75" style="12" customWidth="1"/>
    <col min="4360" max="4360" width="12.125" style="12" bestFit="1" customWidth="1"/>
    <col min="4361" max="4361" width="12" style="12" customWidth="1"/>
    <col min="4362" max="4362" width="12.625" style="12" customWidth="1"/>
    <col min="4363" max="4363" width="10.5" style="12" customWidth="1"/>
    <col min="4364" max="4364" width="10.875" style="12" customWidth="1"/>
    <col min="4365" max="4365" width="12.125" style="12" bestFit="1" customWidth="1"/>
    <col min="4366" max="4366" width="11.375" style="12" bestFit="1" customWidth="1"/>
    <col min="4367" max="4367" width="12.125" style="12" bestFit="1" customWidth="1"/>
    <col min="4368" max="4368" width="11.375" style="12" bestFit="1" customWidth="1"/>
    <col min="4369" max="4608" width="9" style="12"/>
    <col min="4609" max="4609" width="11.25" style="12" customWidth="1"/>
    <col min="4610" max="4610" width="5.375" style="12" bestFit="1" customWidth="1"/>
    <col min="4611" max="4611" width="4.375" style="12" customWidth="1"/>
    <col min="4612" max="4612" width="5.875" style="12" customWidth="1"/>
    <col min="4613" max="4613" width="7.75" style="12" customWidth="1"/>
    <col min="4614" max="4614" width="7.875" style="12" customWidth="1"/>
    <col min="4615" max="4615" width="7.75" style="12" customWidth="1"/>
    <col min="4616" max="4616" width="12.125" style="12" bestFit="1" customWidth="1"/>
    <col min="4617" max="4617" width="12" style="12" customWidth="1"/>
    <col min="4618" max="4618" width="12.625" style="12" customWidth="1"/>
    <col min="4619" max="4619" width="10.5" style="12" customWidth="1"/>
    <col min="4620" max="4620" width="10.875" style="12" customWidth="1"/>
    <col min="4621" max="4621" width="12.125" style="12" bestFit="1" customWidth="1"/>
    <col min="4622" max="4622" width="11.375" style="12" bestFit="1" customWidth="1"/>
    <col min="4623" max="4623" width="12.125" style="12" bestFit="1" customWidth="1"/>
    <col min="4624" max="4624" width="11.375" style="12" bestFit="1" customWidth="1"/>
    <col min="4625" max="4864" width="9" style="12"/>
    <col min="4865" max="4865" width="11.25" style="12" customWidth="1"/>
    <col min="4866" max="4866" width="5.375" style="12" bestFit="1" customWidth="1"/>
    <col min="4867" max="4867" width="4.375" style="12" customWidth="1"/>
    <col min="4868" max="4868" width="5.875" style="12" customWidth="1"/>
    <col min="4869" max="4869" width="7.75" style="12" customWidth="1"/>
    <col min="4870" max="4870" width="7.875" style="12" customWidth="1"/>
    <col min="4871" max="4871" width="7.75" style="12" customWidth="1"/>
    <col min="4872" max="4872" width="12.125" style="12" bestFit="1" customWidth="1"/>
    <col min="4873" max="4873" width="12" style="12" customWidth="1"/>
    <col min="4874" max="4874" width="12.625" style="12" customWidth="1"/>
    <col min="4875" max="4875" width="10.5" style="12" customWidth="1"/>
    <col min="4876" max="4876" width="10.875" style="12" customWidth="1"/>
    <col min="4877" max="4877" width="12.125" style="12" bestFit="1" customWidth="1"/>
    <col min="4878" max="4878" width="11.375" style="12" bestFit="1" customWidth="1"/>
    <col min="4879" max="4879" width="12.125" style="12" bestFit="1" customWidth="1"/>
    <col min="4880" max="4880" width="11.375" style="12" bestFit="1" customWidth="1"/>
    <col min="4881" max="5120" width="9" style="12"/>
    <col min="5121" max="5121" width="11.25" style="12" customWidth="1"/>
    <col min="5122" max="5122" width="5.375" style="12" bestFit="1" customWidth="1"/>
    <col min="5123" max="5123" width="4.375" style="12" customWidth="1"/>
    <col min="5124" max="5124" width="5.875" style="12" customWidth="1"/>
    <col min="5125" max="5125" width="7.75" style="12" customWidth="1"/>
    <col min="5126" max="5126" width="7.875" style="12" customWidth="1"/>
    <col min="5127" max="5127" width="7.75" style="12" customWidth="1"/>
    <col min="5128" max="5128" width="12.125" style="12" bestFit="1" customWidth="1"/>
    <col min="5129" max="5129" width="12" style="12" customWidth="1"/>
    <col min="5130" max="5130" width="12.625" style="12" customWidth="1"/>
    <col min="5131" max="5131" width="10.5" style="12" customWidth="1"/>
    <col min="5132" max="5132" width="10.875" style="12" customWidth="1"/>
    <col min="5133" max="5133" width="12.125" style="12" bestFit="1" customWidth="1"/>
    <col min="5134" max="5134" width="11.375" style="12" bestFit="1" customWidth="1"/>
    <col min="5135" max="5135" width="12.125" style="12" bestFit="1" customWidth="1"/>
    <col min="5136" max="5136" width="11.375" style="12" bestFit="1" customWidth="1"/>
    <col min="5137" max="5376" width="9" style="12"/>
    <col min="5377" max="5377" width="11.25" style="12" customWidth="1"/>
    <col min="5378" max="5378" width="5.375" style="12" bestFit="1" customWidth="1"/>
    <col min="5379" max="5379" width="4.375" style="12" customWidth="1"/>
    <col min="5380" max="5380" width="5.875" style="12" customWidth="1"/>
    <col min="5381" max="5381" width="7.75" style="12" customWidth="1"/>
    <col min="5382" max="5382" width="7.875" style="12" customWidth="1"/>
    <col min="5383" max="5383" width="7.75" style="12" customWidth="1"/>
    <col min="5384" max="5384" width="12.125" style="12" bestFit="1" customWidth="1"/>
    <col min="5385" max="5385" width="12" style="12" customWidth="1"/>
    <col min="5386" max="5386" width="12.625" style="12" customWidth="1"/>
    <col min="5387" max="5387" width="10.5" style="12" customWidth="1"/>
    <col min="5388" max="5388" width="10.875" style="12" customWidth="1"/>
    <col min="5389" max="5389" width="12.125" style="12" bestFit="1" customWidth="1"/>
    <col min="5390" max="5390" width="11.375" style="12" bestFit="1" customWidth="1"/>
    <col min="5391" max="5391" width="12.125" style="12" bestFit="1" customWidth="1"/>
    <col min="5392" max="5392" width="11.375" style="12" bestFit="1" customWidth="1"/>
    <col min="5393" max="5632" width="9" style="12"/>
    <col min="5633" max="5633" width="11.25" style="12" customWidth="1"/>
    <col min="5634" max="5634" width="5.375" style="12" bestFit="1" customWidth="1"/>
    <col min="5635" max="5635" width="4.375" style="12" customWidth="1"/>
    <col min="5636" max="5636" width="5.875" style="12" customWidth="1"/>
    <col min="5637" max="5637" width="7.75" style="12" customWidth="1"/>
    <col min="5638" max="5638" width="7.875" style="12" customWidth="1"/>
    <col min="5639" max="5639" width="7.75" style="12" customWidth="1"/>
    <col min="5640" max="5640" width="12.125" style="12" bestFit="1" customWidth="1"/>
    <col min="5641" max="5641" width="12" style="12" customWidth="1"/>
    <col min="5642" max="5642" width="12.625" style="12" customWidth="1"/>
    <col min="5643" max="5643" width="10.5" style="12" customWidth="1"/>
    <col min="5644" max="5644" width="10.875" style="12" customWidth="1"/>
    <col min="5645" max="5645" width="12.125" style="12" bestFit="1" customWidth="1"/>
    <col min="5646" max="5646" width="11.375" style="12" bestFit="1" customWidth="1"/>
    <col min="5647" max="5647" width="12.125" style="12" bestFit="1" customWidth="1"/>
    <col min="5648" max="5648" width="11.375" style="12" bestFit="1" customWidth="1"/>
    <col min="5649" max="5888" width="9" style="12"/>
    <col min="5889" max="5889" width="11.25" style="12" customWidth="1"/>
    <col min="5890" max="5890" width="5.375" style="12" bestFit="1" customWidth="1"/>
    <col min="5891" max="5891" width="4.375" style="12" customWidth="1"/>
    <col min="5892" max="5892" width="5.875" style="12" customWidth="1"/>
    <col min="5893" max="5893" width="7.75" style="12" customWidth="1"/>
    <col min="5894" max="5894" width="7.875" style="12" customWidth="1"/>
    <col min="5895" max="5895" width="7.75" style="12" customWidth="1"/>
    <col min="5896" max="5896" width="12.125" style="12" bestFit="1" customWidth="1"/>
    <col min="5897" max="5897" width="12" style="12" customWidth="1"/>
    <col min="5898" max="5898" width="12.625" style="12" customWidth="1"/>
    <col min="5899" max="5899" width="10.5" style="12" customWidth="1"/>
    <col min="5900" max="5900" width="10.875" style="12" customWidth="1"/>
    <col min="5901" max="5901" width="12.125" style="12" bestFit="1" customWidth="1"/>
    <col min="5902" max="5902" width="11.375" style="12" bestFit="1" customWidth="1"/>
    <col min="5903" max="5903" width="12.125" style="12" bestFit="1" customWidth="1"/>
    <col min="5904" max="5904" width="11.375" style="12" bestFit="1" customWidth="1"/>
    <col min="5905" max="6144" width="9" style="12"/>
    <col min="6145" max="6145" width="11.25" style="12" customWidth="1"/>
    <col min="6146" max="6146" width="5.375" style="12" bestFit="1" customWidth="1"/>
    <col min="6147" max="6147" width="4.375" style="12" customWidth="1"/>
    <col min="6148" max="6148" width="5.875" style="12" customWidth="1"/>
    <col min="6149" max="6149" width="7.75" style="12" customWidth="1"/>
    <col min="6150" max="6150" width="7.875" style="12" customWidth="1"/>
    <col min="6151" max="6151" width="7.75" style="12" customWidth="1"/>
    <col min="6152" max="6152" width="12.125" style="12" bestFit="1" customWidth="1"/>
    <col min="6153" max="6153" width="12" style="12" customWidth="1"/>
    <col min="6154" max="6154" width="12.625" style="12" customWidth="1"/>
    <col min="6155" max="6155" width="10.5" style="12" customWidth="1"/>
    <col min="6156" max="6156" width="10.875" style="12" customWidth="1"/>
    <col min="6157" max="6157" width="12.125" style="12" bestFit="1" customWidth="1"/>
    <col min="6158" max="6158" width="11.375" style="12" bestFit="1" customWidth="1"/>
    <col min="6159" max="6159" width="12.125" style="12" bestFit="1" customWidth="1"/>
    <col min="6160" max="6160" width="11.375" style="12" bestFit="1" customWidth="1"/>
    <col min="6161" max="6400" width="9" style="12"/>
    <col min="6401" max="6401" width="11.25" style="12" customWidth="1"/>
    <col min="6402" max="6402" width="5.375" style="12" bestFit="1" customWidth="1"/>
    <col min="6403" max="6403" width="4.375" style="12" customWidth="1"/>
    <col min="6404" max="6404" width="5.875" style="12" customWidth="1"/>
    <col min="6405" max="6405" width="7.75" style="12" customWidth="1"/>
    <col min="6406" max="6406" width="7.875" style="12" customWidth="1"/>
    <col min="6407" max="6407" width="7.75" style="12" customWidth="1"/>
    <col min="6408" max="6408" width="12.125" style="12" bestFit="1" customWidth="1"/>
    <col min="6409" max="6409" width="12" style="12" customWidth="1"/>
    <col min="6410" max="6410" width="12.625" style="12" customWidth="1"/>
    <col min="6411" max="6411" width="10.5" style="12" customWidth="1"/>
    <col min="6412" max="6412" width="10.875" style="12" customWidth="1"/>
    <col min="6413" max="6413" width="12.125" style="12" bestFit="1" customWidth="1"/>
    <col min="6414" max="6414" width="11.375" style="12" bestFit="1" customWidth="1"/>
    <col min="6415" max="6415" width="12.125" style="12" bestFit="1" customWidth="1"/>
    <col min="6416" max="6416" width="11.375" style="12" bestFit="1" customWidth="1"/>
    <col min="6417" max="6656" width="9" style="12"/>
    <col min="6657" max="6657" width="11.25" style="12" customWidth="1"/>
    <col min="6658" max="6658" width="5.375" style="12" bestFit="1" customWidth="1"/>
    <col min="6659" max="6659" width="4.375" style="12" customWidth="1"/>
    <col min="6660" max="6660" width="5.875" style="12" customWidth="1"/>
    <col min="6661" max="6661" width="7.75" style="12" customWidth="1"/>
    <col min="6662" max="6662" width="7.875" style="12" customWidth="1"/>
    <col min="6663" max="6663" width="7.75" style="12" customWidth="1"/>
    <col min="6664" max="6664" width="12.125" style="12" bestFit="1" customWidth="1"/>
    <col min="6665" max="6665" width="12" style="12" customWidth="1"/>
    <col min="6666" max="6666" width="12.625" style="12" customWidth="1"/>
    <col min="6667" max="6667" width="10.5" style="12" customWidth="1"/>
    <col min="6668" max="6668" width="10.875" style="12" customWidth="1"/>
    <col min="6669" max="6669" width="12.125" style="12" bestFit="1" customWidth="1"/>
    <col min="6670" max="6670" width="11.375" style="12" bestFit="1" customWidth="1"/>
    <col min="6671" max="6671" width="12.125" style="12" bestFit="1" customWidth="1"/>
    <col min="6672" max="6672" width="11.375" style="12" bestFit="1" customWidth="1"/>
    <col min="6673" max="6912" width="9" style="12"/>
    <col min="6913" max="6913" width="11.25" style="12" customWidth="1"/>
    <col min="6914" max="6914" width="5.375" style="12" bestFit="1" customWidth="1"/>
    <col min="6915" max="6915" width="4.375" style="12" customWidth="1"/>
    <col min="6916" max="6916" width="5.875" style="12" customWidth="1"/>
    <col min="6917" max="6917" width="7.75" style="12" customWidth="1"/>
    <col min="6918" max="6918" width="7.875" style="12" customWidth="1"/>
    <col min="6919" max="6919" width="7.75" style="12" customWidth="1"/>
    <col min="6920" max="6920" width="12.125" style="12" bestFit="1" customWidth="1"/>
    <col min="6921" max="6921" width="12" style="12" customWidth="1"/>
    <col min="6922" max="6922" width="12.625" style="12" customWidth="1"/>
    <col min="6923" max="6923" width="10.5" style="12" customWidth="1"/>
    <col min="6924" max="6924" width="10.875" style="12" customWidth="1"/>
    <col min="6925" max="6925" width="12.125" style="12" bestFit="1" customWidth="1"/>
    <col min="6926" max="6926" width="11.375" style="12" bestFit="1" customWidth="1"/>
    <col min="6927" max="6927" width="12.125" style="12" bestFit="1" customWidth="1"/>
    <col min="6928" max="6928" width="11.375" style="12" bestFit="1" customWidth="1"/>
    <col min="6929" max="7168" width="9" style="12"/>
    <col min="7169" max="7169" width="11.25" style="12" customWidth="1"/>
    <col min="7170" max="7170" width="5.375" style="12" bestFit="1" customWidth="1"/>
    <col min="7171" max="7171" width="4.375" style="12" customWidth="1"/>
    <col min="7172" max="7172" width="5.875" style="12" customWidth="1"/>
    <col min="7173" max="7173" width="7.75" style="12" customWidth="1"/>
    <col min="7174" max="7174" width="7.875" style="12" customWidth="1"/>
    <col min="7175" max="7175" width="7.75" style="12" customWidth="1"/>
    <col min="7176" max="7176" width="12.125" style="12" bestFit="1" customWidth="1"/>
    <col min="7177" max="7177" width="12" style="12" customWidth="1"/>
    <col min="7178" max="7178" width="12.625" style="12" customWidth="1"/>
    <col min="7179" max="7179" width="10.5" style="12" customWidth="1"/>
    <col min="7180" max="7180" width="10.875" style="12" customWidth="1"/>
    <col min="7181" max="7181" width="12.125" style="12" bestFit="1" customWidth="1"/>
    <col min="7182" max="7182" width="11.375" style="12" bestFit="1" customWidth="1"/>
    <col min="7183" max="7183" width="12.125" style="12" bestFit="1" customWidth="1"/>
    <col min="7184" max="7184" width="11.375" style="12" bestFit="1" customWidth="1"/>
    <col min="7185" max="7424" width="9" style="12"/>
    <col min="7425" max="7425" width="11.25" style="12" customWidth="1"/>
    <col min="7426" max="7426" width="5.375" style="12" bestFit="1" customWidth="1"/>
    <col min="7427" max="7427" width="4.375" style="12" customWidth="1"/>
    <col min="7428" max="7428" width="5.875" style="12" customWidth="1"/>
    <col min="7429" max="7429" width="7.75" style="12" customWidth="1"/>
    <col min="7430" max="7430" width="7.875" style="12" customWidth="1"/>
    <col min="7431" max="7431" width="7.75" style="12" customWidth="1"/>
    <col min="7432" max="7432" width="12.125" style="12" bestFit="1" customWidth="1"/>
    <col min="7433" max="7433" width="12" style="12" customWidth="1"/>
    <col min="7434" max="7434" width="12.625" style="12" customWidth="1"/>
    <col min="7435" max="7435" width="10.5" style="12" customWidth="1"/>
    <col min="7436" max="7436" width="10.875" style="12" customWidth="1"/>
    <col min="7437" max="7437" width="12.125" style="12" bestFit="1" customWidth="1"/>
    <col min="7438" max="7438" width="11.375" style="12" bestFit="1" customWidth="1"/>
    <col min="7439" max="7439" width="12.125" style="12" bestFit="1" customWidth="1"/>
    <col min="7440" max="7440" width="11.375" style="12" bestFit="1" customWidth="1"/>
    <col min="7441" max="7680" width="9" style="12"/>
    <col min="7681" max="7681" width="11.25" style="12" customWidth="1"/>
    <col min="7682" max="7682" width="5.375" style="12" bestFit="1" customWidth="1"/>
    <col min="7683" max="7683" width="4.375" style="12" customWidth="1"/>
    <col min="7684" max="7684" width="5.875" style="12" customWidth="1"/>
    <col min="7685" max="7685" width="7.75" style="12" customWidth="1"/>
    <col min="7686" max="7686" width="7.875" style="12" customWidth="1"/>
    <col min="7687" max="7687" width="7.75" style="12" customWidth="1"/>
    <col min="7688" max="7688" width="12.125" style="12" bestFit="1" customWidth="1"/>
    <col min="7689" max="7689" width="12" style="12" customWidth="1"/>
    <col min="7690" max="7690" width="12.625" style="12" customWidth="1"/>
    <col min="7691" max="7691" width="10.5" style="12" customWidth="1"/>
    <col min="7692" max="7692" width="10.875" style="12" customWidth="1"/>
    <col min="7693" max="7693" width="12.125" style="12" bestFit="1" customWidth="1"/>
    <col min="7694" max="7694" width="11.375" style="12" bestFit="1" customWidth="1"/>
    <col min="7695" max="7695" width="12.125" style="12" bestFit="1" customWidth="1"/>
    <col min="7696" max="7696" width="11.375" style="12" bestFit="1" customWidth="1"/>
    <col min="7697" max="7936" width="9" style="12"/>
    <col min="7937" max="7937" width="11.25" style="12" customWidth="1"/>
    <col min="7938" max="7938" width="5.375" style="12" bestFit="1" customWidth="1"/>
    <col min="7939" max="7939" width="4.375" style="12" customWidth="1"/>
    <col min="7940" max="7940" width="5.875" style="12" customWidth="1"/>
    <col min="7941" max="7941" width="7.75" style="12" customWidth="1"/>
    <col min="7942" max="7942" width="7.875" style="12" customWidth="1"/>
    <col min="7943" max="7943" width="7.75" style="12" customWidth="1"/>
    <col min="7944" max="7944" width="12.125" style="12" bestFit="1" customWidth="1"/>
    <col min="7945" max="7945" width="12" style="12" customWidth="1"/>
    <col min="7946" max="7946" width="12.625" style="12" customWidth="1"/>
    <col min="7947" max="7947" width="10.5" style="12" customWidth="1"/>
    <col min="7948" max="7948" width="10.875" style="12" customWidth="1"/>
    <col min="7949" max="7949" width="12.125" style="12" bestFit="1" customWidth="1"/>
    <col min="7950" max="7950" width="11.375" style="12" bestFit="1" customWidth="1"/>
    <col min="7951" max="7951" width="12.125" style="12" bestFit="1" customWidth="1"/>
    <col min="7952" max="7952" width="11.375" style="12" bestFit="1" customWidth="1"/>
    <col min="7953" max="8192" width="9" style="12"/>
    <col min="8193" max="8193" width="11.25" style="12" customWidth="1"/>
    <col min="8194" max="8194" width="5.375" style="12" bestFit="1" customWidth="1"/>
    <col min="8195" max="8195" width="4.375" style="12" customWidth="1"/>
    <col min="8196" max="8196" width="5.875" style="12" customWidth="1"/>
    <col min="8197" max="8197" width="7.75" style="12" customWidth="1"/>
    <col min="8198" max="8198" width="7.875" style="12" customWidth="1"/>
    <col min="8199" max="8199" width="7.75" style="12" customWidth="1"/>
    <col min="8200" max="8200" width="12.125" style="12" bestFit="1" customWidth="1"/>
    <col min="8201" max="8201" width="12" style="12" customWidth="1"/>
    <col min="8202" max="8202" width="12.625" style="12" customWidth="1"/>
    <col min="8203" max="8203" width="10.5" style="12" customWidth="1"/>
    <col min="8204" max="8204" width="10.875" style="12" customWidth="1"/>
    <col min="8205" max="8205" width="12.125" style="12" bestFit="1" customWidth="1"/>
    <col min="8206" max="8206" width="11.375" style="12" bestFit="1" customWidth="1"/>
    <col min="8207" max="8207" width="12.125" style="12" bestFit="1" customWidth="1"/>
    <col min="8208" max="8208" width="11.375" style="12" bestFit="1" customWidth="1"/>
    <col min="8209" max="8448" width="9" style="12"/>
    <col min="8449" max="8449" width="11.25" style="12" customWidth="1"/>
    <col min="8450" max="8450" width="5.375" style="12" bestFit="1" customWidth="1"/>
    <col min="8451" max="8451" width="4.375" style="12" customWidth="1"/>
    <col min="8452" max="8452" width="5.875" style="12" customWidth="1"/>
    <col min="8453" max="8453" width="7.75" style="12" customWidth="1"/>
    <col min="8454" max="8454" width="7.875" style="12" customWidth="1"/>
    <col min="8455" max="8455" width="7.75" style="12" customWidth="1"/>
    <col min="8456" max="8456" width="12.125" style="12" bestFit="1" customWidth="1"/>
    <col min="8457" max="8457" width="12" style="12" customWidth="1"/>
    <col min="8458" max="8458" width="12.625" style="12" customWidth="1"/>
    <col min="8459" max="8459" width="10.5" style="12" customWidth="1"/>
    <col min="8460" max="8460" width="10.875" style="12" customWidth="1"/>
    <col min="8461" max="8461" width="12.125" style="12" bestFit="1" customWidth="1"/>
    <col min="8462" max="8462" width="11.375" style="12" bestFit="1" customWidth="1"/>
    <col min="8463" max="8463" width="12.125" style="12" bestFit="1" customWidth="1"/>
    <col min="8464" max="8464" width="11.375" style="12" bestFit="1" customWidth="1"/>
    <col min="8465" max="8704" width="9" style="12"/>
    <col min="8705" max="8705" width="11.25" style="12" customWidth="1"/>
    <col min="8706" max="8706" width="5.375" style="12" bestFit="1" customWidth="1"/>
    <col min="8707" max="8707" width="4.375" style="12" customWidth="1"/>
    <col min="8708" max="8708" width="5.875" style="12" customWidth="1"/>
    <col min="8709" max="8709" width="7.75" style="12" customWidth="1"/>
    <col min="8710" max="8710" width="7.875" style="12" customWidth="1"/>
    <col min="8711" max="8711" width="7.75" style="12" customWidth="1"/>
    <col min="8712" max="8712" width="12.125" style="12" bestFit="1" customWidth="1"/>
    <col min="8713" max="8713" width="12" style="12" customWidth="1"/>
    <col min="8714" max="8714" width="12.625" style="12" customWidth="1"/>
    <col min="8715" max="8715" width="10.5" style="12" customWidth="1"/>
    <col min="8716" max="8716" width="10.875" style="12" customWidth="1"/>
    <col min="8717" max="8717" width="12.125" style="12" bestFit="1" customWidth="1"/>
    <col min="8718" max="8718" width="11.375" style="12" bestFit="1" customWidth="1"/>
    <col min="8719" max="8719" width="12.125" style="12" bestFit="1" customWidth="1"/>
    <col min="8720" max="8720" width="11.375" style="12" bestFit="1" customWidth="1"/>
    <col min="8721" max="8960" width="9" style="12"/>
    <col min="8961" max="8961" width="11.25" style="12" customWidth="1"/>
    <col min="8962" max="8962" width="5.375" style="12" bestFit="1" customWidth="1"/>
    <col min="8963" max="8963" width="4.375" style="12" customWidth="1"/>
    <col min="8964" max="8964" width="5.875" style="12" customWidth="1"/>
    <col min="8965" max="8965" width="7.75" style="12" customWidth="1"/>
    <col min="8966" max="8966" width="7.875" style="12" customWidth="1"/>
    <col min="8967" max="8967" width="7.75" style="12" customWidth="1"/>
    <col min="8968" max="8968" width="12.125" style="12" bestFit="1" customWidth="1"/>
    <col min="8969" max="8969" width="12" style="12" customWidth="1"/>
    <col min="8970" max="8970" width="12.625" style="12" customWidth="1"/>
    <col min="8971" max="8971" width="10.5" style="12" customWidth="1"/>
    <col min="8972" max="8972" width="10.875" style="12" customWidth="1"/>
    <col min="8973" max="8973" width="12.125" style="12" bestFit="1" customWidth="1"/>
    <col min="8974" max="8974" width="11.375" style="12" bestFit="1" customWidth="1"/>
    <col min="8975" max="8975" width="12.125" style="12" bestFit="1" customWidth="1"/>
    <col min="8976" max="8976" width="11.375" style="12" bestFit="1" customWidth="1"/>
    <col min="8977" max="9216" width="9" style="12"/>
    <col min="9217" max="9217" width="11.25" style="12" customWidth="1"/>
    <col min="9218" max="9218" width="5.375" style="12" bestFit="1" customWidth="1"/>
    <col min="9219" max="9219" width="4.375" style="12" customWidth="1"/>
    <col min="9220" max="9220" width="5.875" style="12" customWidth="1"/>
    <col min="9221" max="9221" width="7.75" style="12" customWidth="1"/>
    <col min="9222" max="9222" width="7.875" style="12" customWidth="1"/>
    <col min="9223" max="9223" width="7.75" style="12" customWidth="1"/>
    <col min="9224" max="9224" width="12.125" style="12" bestFit="1" customWidth="1"/>
    <col min="9225" max="9225" width="12" style="12" customWidth="1"/>
    <col min="9226" max="9226" width="12.625" style="12" customWidth="1"/>
    <col min="9227" max="9227" width="10.5" style="12" customWidth="1"/>
    <col min="9228" max="9228" width="10.875" style="12" customWidth="1"/>
    <col min="9229" max="9229" width="12.125" style="12" bestFit="1" customWidth="1"/>
    <col min="9230" max="9230" width="11.375" style="12" bestFit="1" customWidth="1"/>
    <col min="9231" max="9231" width="12.125" style="12" bestFit="1" customWidth="1"/>
    <col min="9232" max="9232" width="11.375" style="12" bestFit="1" customWidth="1"/>
    <col min="9233" max="9472" width="9" style="12"/>
    <col min="9473" max="9473" width="11.25" style="12" customWidth="1"/>
    <col min="9474" max="9474" width="5.375" style="12" bestFit="1" customWidth="1"/>
    <col min="9475" max="9475" width="4.375" style="12" customWidth="1"/>
    <col min="9476" max="9476" width="5.875" style="12" customWidth="1"/>
    <col min="9477" max="9477" width="7.75" style="12" customWidth="1"/>
    <col min="9478" max="9478" width="7.875" style="12" customWidth="1"/>
    <col min="9479" max="9479" width="7.75" style="12" customWidth="1"/>
    <col min="9480" max="9480" width="12.125" style="12" bestFit="1" customWidth="1"/>
    <col min="9481" max="9481" width="12" style="12" customWidth="1"/>
    <col min="9482" max="9482" width="12.625" style="12" customWidth="1"/>
    <col min="9483" max="9483" width="10.5" style="12" customWidth="1"/>
    <col min="9484" max="9484" width="10.875" style="12" customWidth="1"/>
    <col min="9485" max="9485" width="12.125" style="12" bestFit="1" customWidth="1"/>
    <col min="9486" max="9486" width="11.375" style="12" bestFit="1" customWidth="1"/>
    <col min="9487" max="9487" width="12.125" style="12" bestFit="1" customWidth="1"/>
    <col min="9488" max="9488" width="11.375" style="12" bestFit="1" customWidth="1"/>
    <col min="9489" max="9728" width="9" style="12"/>
    <col min="9729" max="9729" width="11.25" style="12" customWidth="1"/>
    <col min="9730" max="9730" width="5.375" style="12" bestFit="1" customWidth="1"/>
    <col min="9731" max="9731" width="4.375" style="12" customWidth="1"/>
    <col min="9732" max="9732" width="5.875" style="12" customWidth="1"/>
    <col min="9733" max="9733" width="7.75" style="12" customWidth="1"/>
    <col min="9734" max="9734" width="7.875" style="12" customWidth="1"/>
    <col min="9735" max="9735" width="7.75" style="12" customWidth="1"/>
    <col min="9736" max="9736" width="12.125" style="12" bestFit="1" customWidth="1"/>
    <col min="9737" max="9737" width="12" style="12" customWidth="1"/>
    <col min="9738" max="9738" width="12.625" style="12" customWidth="1"/>
    <col min="9739" max="9739" width="10.5" style="12" customWidth="1"/>
    <col min="9740" max="9740" width="10.875" style="12" customWidth="1"/>
    <col min="9741" max="9741" width="12.125" style="12" bestFit="1" customWidth="1"/>
    <col min="9742" max="9742" width="11.375" style="12" bestFit="1" customWidth="1"/>
    <col min="9743" max="9743" width="12.125" style="12" bestFit="1" customWidth="1"/>
    <col min="9744" max="9744" width="11.375" style="12" bestFit="1" customWidth="1"/>
    <col min="9745" max="9984" width="9" style="12"/>
    <col min="9985" max="9985" width="11.25" style="12" customWidth="1"/>
    <col min="9986" max="9986" width="5.375" style="12" bestFit="1" customWidth="1"/>
    <col min="9987" max="9987" width="4.375" style="12" customWidth="1"/>
    <col min="9988" max="9988" width="5.875" style="12" customWidth="1"/>
    <col min="9989" max="9989" width="7.75" style="12" customWidth="1"/>
    <col min="9990" max="9990" width="7.875" style="12" customWidth="1"/>
    <col min="9991" max="9991" width="7.75" style="12" customWidth="1"/>
    <col min="9992" max="9992" width="12.125" style="12" bestFit="1" customWidth="1"/>
    <col min="9993" max="9993" width="12" style="12" customWidth="1"/>
    <col min="9994" max="9994" width="12.625" style="12" customWidth="1"/>
    <col min="9995" max="9995" width="10.5" style="12" customWidth="1"/>
    <col min="9996" max="9996" width="10.875" style="12" customWidth="1"/>
    <col min="9997" max="9997" width="12.125" style="12" bestFit="1" customWidth="1"/>
    <col min="9998" max="9998" width="11.375" style="12" bestFit="1" customWidth="1"/>
    <col min="9999" max="9999" width="12.125" style="12" bestFit="1" customWidth="1"/>
    <col min="10000" max="10000" width="11.375" style="12" bestFit="1" customWidth="1"/>
    <col min="10001" max="10240" width="9" style="12"/>
    <col min="10241" max="10241" width="11.25" style="12" customWidth="1"/>
    <col min="10242" max="10242" width="5.375" style="12" bestFit="1" customWidth="1"/>
    <col min="10243" max="10243" width="4.375" style="12" customWidth="1"/>
    <col min="10244" max="10244" width="5.875" style="12" customWidth="1"/>
    <col min="10245" max="10245" width="7.75" style="12" customWidth="1"/>
    <col min="10246" max="10246" width="7.875" style="12" customWidth="1"/>
    <col min="10247" max="10247" width="7.75" style="12" customWidth="1"/>
    <col min="10248" max="10248" width="12.125" style="12" bestFit="1" customWidth="1"/>
    <col min="10249" max="10249" width="12" style="12" customWidth="1"/>
    <col min="10250" max="10250" width="12.625" style="12" customWidth="1"/>
    <col min="10251" max="10251" width="10.5" style="12" customWidth="1"/>
    <col min="10252" max="10252" width="10.875" style="12" customWidth="1"/>
    <col min="10253" max="10253" width="12.125" style="12" bestFit="1" customWidth="1"/>
    <col min="10254" max="10254" width="11.375" style="12" bestFit="1" customWidth="1"/>
    <col min="10255" max="10255" width="12.125" style="12" bestFit="1" customWidth="1"/>
    <col min="10256" max="10256" width="11.375" style="12" bestFit="1" customWidth="1"/>
    <col min="10257" max="10496" width="9" style="12"/>
    <col min="10497" max="10497" width="11.25" style="12" customWidth="1"/>
    <col min="10498" max="10498" width="5.375" style="12" bestFit="1" customWidth="1"/>
    <col min="10499" max="10499" width="4.375" style="12" customWidth="1"/>
    <col min="10500" max="10500" width="5.875" style="12" customWidth="1"/>
    <col min="10501" max="10501" width="7.75" style="12" customWidth="1"/>
    <col min="10502" max="10502" width="7.875" style="12" customWidth="1"/>
    <col min="10503" max="10503" width="7.75" style="12" customWidth="1"/>
    <col min="10504" max="10504" width="12.125" style="12" bestFit="1" customWidth="1"/>
    <col min="10505" max="10505" width="12" style="12" customWidth="1"/>
    <col min="10506" max="10506" width="12.625" style="12" customWidth="1"/>
    <col min="10507" max="10507" width="10.5" style="12" customWidth="1"/>
    <col min="10508" max="10508" width="10.875" style="12" customWidth="1"/>
    <col min="10509" max="10509" width="12.125" style="12" bestFit="1" customWidth="1"/>
    <col min="10510" max="10510" width="11.375" style="12" bestFit="1" customWidth="1"/>
    <col min="10511" max="10511" width="12.125" style="12" bestFit="1" customWidth="1"/>
    <col min="10512" max="10512" width="11.375" style="12" bestFit="1" customWidth="1"/>
    <col min="10513" max="10752" width="9" style="12"/>
    <col min="10753" max="10753" width="11.25" style="12" customWidth="1"/>
    <col min="10754" max="10754" width="5.375" style="12" bestFit="1" customWidth="1"/>
    <col min="10755" max="10755" width="4.375" style="12" customWidth="1"/>
    <col min="10756" max="10756" width="5.875" style="12" customWidth="1"/>
    <col min="10757" max="10757" width="7.75" style="12" customWidth="1"/>
    <col min="10758" max="10758" width="7.875" style="12" customWidth="1"/>
    <col min="10759" max="10759" width="7.75" style="12" customWidth="1"/>
    <col min="10760" max="10760" width="12.125" style="12" bestFit="1" customWidth="1"/>
    <col min="10761" max="10761" width="12" style="12" customWidth="1"/>
    <col min="10762" max="10762" width="12.625" style="12" customWidth="1"/>
    <col min="10763" max="10763" width="10.5" style="12" customWidth="1"/>
    <col min="10764" max="10764" width="10.875" style="12" customWidth="1"/>
    <col min="10765" max="10765" width="12.125" style="12" bestFit="1" customWidth="1"/>
    <col min="10766" max="10766" width="11.375" style="12" bestFit="1" customWidth="1"/>
    <col min="10767" max="10767" width="12.125" style="12" bestFit="1" customWidth="1"/>
    <col min="10768" max="10768" width="11.375" style="12" bestFit="1" customWidth="1"/>
    <col min="10769" max="11008" width="9" style="12"/>
    <col min="11009" max="11009" width="11.25" style="12" customWidth="1"/>
    <col min="11010" max="11010" width="5.375" style="12" bestFit="1" customWidth="1"/>
    <col min="11011" max="11011" width="4.375" style="12" customWidth="1"/>
    <col min="11012" max="11012" width="5.875" style="12" customWidth="1"/>
    <col min="11013" max="11013" width="7.75" style="12" customWidth="1"/>
    <col min="11014" max="11014" width="7.875" style="12" customWidth="1"/>
    <col min="11015" max="11015" width="7.75" style="12" customWidth="1"/>
    <col min="11016" max="11016" width="12.125" style="12" bestFit="1" customWidth="1"/>
    <col min="11017" max="11017" width="12" style="12" customWidth="1"/>
    <col min="11018" max="11018" width="12.625" style="12" customWidth="1"/>
    <col min="11019" max="11019" width="10.5" style="12" customWidth="1"/>
    <col min="11020" max="11020" width="10.875" style="12" customWidth="1"/>
    <col min="11021" max="11021" width="12.125" style="12" bestFit="1" customWidth="1"/>
    <col min="11022" max="11022" width="11.375" style="12" bestFit="1" customWidth="1"/>
    <col min="11023" max="11023" width="12.125" style="12" bestFit="1" customWidth="1"/>
    <col min="11024" max="11024" width="11.375" style="12" bestFit="1" customWidth="1"/>
    <col min="11025" max="11264" width="9" style="12"/>
    <col min="11265" max="11265" width="11.25" style="12" customWidth="1"/>
    <col min="11266" max="11266" width="5.375" style="12" bestFit="1" customWidth="1"/>
    <col min="11267" max="11267" width="4.375" style="12" customWidth="1"/>
    <col min="11268" max="11268" width="5.875" style="12" customWidth="1"/>
    <col min="11269" max="11269" width="7.75" style="12" customWidth="1"/>
    <col min="11270" max="11270" width="7.875" style="12" customWidth="1"/>
    <col min="11271" max="11271" width="7.75" style="12" customWidth="1"/>
    <col min="11272" max="11272" width="12.125" style="12" bestFit="1" customWidth="1"/>
    <col min="11273" max="11273" width="12" style="12" customWidth="1"/>
    <col min="11274" max="11274" width="12.625" style="12" customWidth="1"/>
    <col min="11275" max="11275" width="10.5" style="12" customWidth="1"/>
    <col min="11276" max="11276" width="10.875" style="12" customWidth="1"/>
    <col min="11277" max="11277" width="12.125" style="12" bestFit="1" customWidth="1"/>
    <col min="11278" max="11278" width="11.375" style="12" bestFit="1" customWidth="1"/>
    <col min="11279" max="11279" width="12.125" style="12" bestFit="1" customWidth="1"/>
    <col min="11280" max="11280" width="11.375" style="12" bestFit="1" customWidth="1"/>
    <col min="11281" max="11520" width="9" style="12"/>
    <col min="11521" max="11521" width="11.25" style="12" customWidth="1"/>
    <col min="11522" max="11522" width="5.375" style="12" bestFit="1" customWidth="1"/>
    <col min="11523" max="11523" width="4.375" style="12" customWidth="1"/>
    <col min="11524" max="11524" width="5.875" style="12" customWidth="1"/>
    <col min="11525" max="11525" width="7.75" style="12" customWidth="1"/>
    <col min="11526" max="11526" width="7.875" style="12" customWidth="1"/>
    <col min="11527" max="11527" width="7.75" style="12" customWidth="1"/>
    <col min="11528" max="11528" width="12.125" style="12" bestFit="1" customWidth="1"/>
    <col min="11529" max="11529" width="12" style="12" customWidth="1"/>
    <col min="11530" max="11530" width="12.625" style="12" customWidth="1"/>
    <col min="11531" max="11531" width="10.5" style="12" customWidth="1"/>
    <col min="11532" max="11532" width="10.875" style="12" customWidth="1"/>
    <col min="11533" max="11533" width="12.125" style="12" bestFit="1" customWidth="1"/>
    <col min="11534" max="11534" width="11.375" style="12" bestFit="1" customWidth="1"/>
    <col min="11535" max="11535" width="12.125" style="12" bestFit="1" customWidth="1"/>
    <col min="11536" max="11536" width="11.375" style="12" bestFit="1" customWidth="1"/>
    <col min="11537" max="11776" width="9" style="12"/>
    <col min="11777" max="11777" width="11.25" style="12" customWidth="1"/>
    <col min="11778" max="11778" width="5.375" style="12" bestFit="1" customWidth="1"/>
    <col min="11779" max="11779" width="4.375" style="12" customWidth="1"/>
    <col min="11780" max="11780" width="5.875" style="12" customWidth="1"/>
    <col min="11781" max="11781" width="7.75" style="12" customWidth="1"/>
    <col min="11782" max="11782" width="7.875" style="12" customWidth="1"/>
    <col min="11783" max="11783" width="7.75" style="12" customWidth="1"/>
    <col min="11784" max="11784" width="12.125" style="12" bestFit="1" customWidth="1"/>
    <col min="11785" max="11785" width="12" style="12" customWidth="1"/>
    <col min="11786" max="11786" width="12.625" style="12" customWidth="1"/>
    <col min="11787" max="11787" width="10.5" style="12" customWidth="1"/>
    <col min="11788" max="11788" width="10.875" style="12" customWidth="1"/>
    <col min="11789" max="11789" width="12.125" style="12" bestFit="1" customWidth="1"/>
    <col min="11790" max="11790" width="11.375" style="12" bestFit="1" customWidth="1"/>
    <col min="11791" max="11791" width="12.125" style="12" bestFit="1" customWidth="1"/>
    <col min="11792" max="11792" width="11.375" style="12" bestFit="1" customWidth="1"/>
    <col min="11793" max="12032" width="9" style="12"/>
    <col min="12033" max="12033" width="11.25" style="12" customWidth="1"/>
    <col min="12034" max="12034" width="5.375" style="12" bestFit="1" customWidth="1"/>
    <col min="12035" max="12035" width="4.375" style="12" customWidth="1"/>
    <col min="12036" max="12036" width="5.875" style="12" customWidth="1"/>
    <col min="12037" max="12037" width="7.75" style="12" customWidth="1"/>
    <col min="12038" max="12038" width="7.875" style="12" customWidth="1"/>
    <col min="12039" max="12039" width="7.75" style="12" customWidth="1"/>
    <col min="12040" max="12040" width="12.125" style="12" bestFit="1" customWidth="1"/>
    <col min="12041" max="12041" width="12" style="12" customWidth="1"/>
    <col min="12042" max="12042" width="12.625" style="12" customWidth="1"/>
    <col min="12043" max="12043" width="10.5" style="12" customWidth="1"/>
    <col min="12044" max="12044" width="10.875" style="12" customWidth="1"/>
    <col min="12045" max="12045" width="12.125" style="12" bestFit="1" customWidth="1"/>
    <col min="12046" max="12046" width="11.375" style="12" bestFit="1" customWidth="1"/>
    <col min="12047" max="12047" width="12.125" style="12" bestFit="1" customWidth="1"/>
    <col min="12048" max="12048" width="11.375" style="12" bestFit="1" customWidth="1"/>
    <col min="12049" max="12288" width="9" style="12"/>
    <col min="12289" max="12289" width="11.25" style="12" customWidth="1"/>
    <col min="12290" max="12290" width="5.375" style="12" bestFit="1" customWidth="1"/>
    <col min="12291" max="12291" width="4.375" style="12" customWidth="1"/>
    <col min="12292" max="12292" width="5.875" style="12" customWidth="1"/>
    <col min="12293" max="12293" width="7.75" style="12" customWidth="1"/>
    <col min="12294" max="12294" width="7.875" style="12" customWidth="1"/>
    <col min="12295" max="12295" width="7.75" style="12" customWidth="1"/>
    <col min="12296" max="12296" width="12.125" style="12" bestFit="1" customWidth="1"/>
    <col min="12297" max="12297" width="12" style="12" customWidth="1"/>
    <col min="12298" max="12298" width="12.625" style="12" customWidth="1"/>
    <col min="12299" max="12299" width="10.5" style="12" customWidth="1"/>
    <col min="12300" max="12300" width="10.875" style="12" customWidth="1"/>
    <col min="12301" max="12301" width="12.125" style="12" bestFit="1" customWidth="1"/>
    <col min="12302" max="12302" width="11.375" style="12" bestFit="1" customWidth="1"/>
    <col min="12303" max="12303" width="12.125" style="12" bestFit="1" customWidth="1"/>
    <col min="12304" max="12304" width="11.375" style="12" bestFit="1" customWidth="1"/>
    <col min="12305" max="12544" width="9" style="12"/>
    <col min="12545" max="12545" width="11.25" style="12" customWidth="1"/>
    <col min="12546" max="12546" width="5.375" style="12" bestFit="1" customWidth="1"/>
    <col min="12547" max="12547" width="4.375" style="12" customWidth="1"/>
    <col min="12548" max="12548" width="5.875" style="12" customWidth="1"/>
    <col min="12549" max="12549" width="7.75" style="12" customWidth="1"/>
    <col min="12550" max="12550" width="7.875" style="12" customWidth="1"/>
    <col min="12551" max="12551" width="7.75" style="12" customWidth="1"/>
    <col min="12552" max="12552" width="12.125" style="12" bestFit="1" customWidth="1"/>
    <col min="12553" max="12553" width="12" style="12" customWidth="1"/>
    <col min="12554" max="12554" width="12.625" style="12" customWidth="1"/>
    <col min="12555" max="12555" width="10.5" style="12" customWidth="1"/>
    <col min="12556" max="12556" width="10.875" style="12" customWidth="1"/>
    <col min="12557" max="12557" width="12.125" style="12" bestFit="1" customWidth="1"/>
    <col min="12558" max="12558" width="11.375" style="12" bestFit="1" customWidth="1"/>
    <col min="12559" max="12559" width="12.125" style="12" bestFit="1" customWidth="1"/>
    <col min="12560" max="12560" width="11.375" style="12" bestFit="1" customWidth="1"/>
    <col min="12561" max="12800" width="9" style="12"/>
    <col min="12801" max="12801" width="11.25" style="12" customWidth="1"/>
    <col min="12802" max="12802" width="5.375" style="12" bestFit="1" customWidth="1"/>
    <col min="12803" max="12803" width="4.375" style="12" customWidth="1"/>
    <col min="12804" max="12804" width="5.875" style="12" customWidth="1"/>
    <col min="12805" max="12805" width="7.75" style="12" customWidth="1"/>
    <col min="12806" max="12806" width="7.875" style="12" customWidth="1"/>
    <col min="12807" max="12807" width="7.75" style="12" customWidth="1"/>
    <col min="12808" max="12808" width="12.125" style="12" bestFit="1" customWidth="1"/>
    <col min="12809" max="12809" width="12" style="12" customWidth="1"/>
    <col min="12810" max="12810" width="12.625" style="12" customWidth="1"/>
    <col min="12811" max="12811" width="10.5" style="12" customWidth="1"/>
    <col min="12812" max="12812" width="10.875" style="12" customWidth="1"/>
    <col min="12813" max="12813" width="12.125" style="12" bestFit="1" customWidth="1"/>
    <col min="12814" max="12814" width="11.375" style="12" bestFit="1" customWidth="1"/>
    <col min="12815" max="12815" width="12.125" style="12" bestFit="1" customWidth="1"/>
    <col min="12816" max="12816" width="11.375" style="12" bestFit="1" customWidth="1"/>
    <col min="12817" max="13056" width="9" style="12"/>
    <col min="13057" max="13057" width="11.25" style="12" customWidth="1"/>
    <col min="13058" max="13058" width="5.375" style="12" bestFit="1" customWidth="1"/>
    <col min="13059" max="13059" width="4.375" style="12" customWidth="1"/>
    <col min="13060" max="13060" width="5.875" style="12" customWidth="1"/>
    <col min="13061" max="13061" width="7.75" style="12" customWidth="1"/>
    <col min="13062" max="13062" width="7.875" style="12" customWidth="1"/>
    <col min="13063" max="13063" width="7.75" style="12" customWidth="1"/>
    <col min="13064" max="13064" width="12.125" style="12" bestFit="1" customWidth="1"/>
    <col min="13065" max="13065" width="12" style="12" customWidth="1"/>
    <col min="13066" max="13066" width="12.625" style="12" customWidth="1"/>
    <col min="13067" max="13067" width="10.5" style="12" customWidth="1"/>
    <col min="13068" max="13068" width="10.875" style="12" customWidth="1"/>
    <col min="13069" max="13069" width="12.125" style="12" bestFit="1" customWidth="1"/>
    <col min="13070" max="13070" width="11.375" style="12" bestFit="1" customWidth="1"/>
    <col min="13071" max="13071" width="12.125" style="12" bestFit="1" customWidth="1"/>
    <col min="13072" max="13072" width="11.375" style="12" bestFit="1" customWidth="1"/>
    <col min="13073" max="13312" width="9" style="12"/>
    <col min="13313" max="13313" width="11.25" style="12" customWidth="1"/>
    <col min="13314" max="13314" width="5.375" style="12" bestFit="1" customWidth="1"/>
    <col min="13315" max="13315" width="4.375" style="12" customWidth="1"/>
    <col min="13316" max="13316" width="5.875" style="12" customWidth="1"/>
    <col min="13317" max="13317" width="7.75" style="12" customWidth="1"/>
    <col min="13318" max="13318" width="7.875" style="12" customWidth="1"/>
    <col min="13319" max="13319" width="7.75" style="12" customWidth="1"/>
    <col min="13320" max="13320" width="12.125" style="12" bestFit="1" customWidth="1"/>
    <col min="13321" max="13321" width="12" style="12" customWidth="1"/>
    <col min="13322" max="13322" width="12.625" style="12" customWidth="1"/>
    <col min="13323" max="13323" width="10.5" style="12" customWidth="1"/>
    <col min="13324" max="13324" width="10.875" style="12" customWidth="1"/>
    <col min="13325" max="13325" width="12.125" style="12" bestFit="1" customWidth="1"/>
    <col min="13326" max="13326" width="11.375" style="12" bestFit="1" customWidth="1"/>
    <col min="13327" max="13327" width="12.125" style="12" bestFit="1" customWidth="1"/>
    <col min="13328" max="13328" width="11.375" style="12" bestFit="1" customWidth="1"/>
    <col min="13329" max="13568" width="9" style="12"/>
    <col min="13569" max="13569" width="11.25" style="12" customWidth="1"/>
    <col min="13570" max="13570" width="5.375" style="12" bestFit="1" customWidth="1"/>
    <col min="13571" max="13571" width="4.375" style="12" customWidth="1"/>
    <col min="13572" max="13572" width="5.875" style="12" customWidth="1"/>
    <col min="13573" max="13573" width="7.75" style="12" customWidth="1"/>
    <col min="13574" max="13574" width="7.875" style="12" customWidth="1"/>
    <col min="13575" max="13575" width="7.75" style="12" customWidth="1"/>
    <col min="13576" max="13576" width="12.125" style="12" bestFit="1" customWidth="1"/>
    <col min="13577" max="13577" width="12" style="12" customWidth="1"/>
    <col min="13578" max="13578" width="12.625" style="12" customWidth="1"/>
    <col min="13579" max="13579" width="10.5" style="12" customWidth="1"/>
    <col min="13580" max="13580" width="10.875" style="12" customWidth="1"/>
    <col min="13581" max="13581" width="12.125" style="12" bestFit="1" customWidth="1"/>
    <col min="13582" max="13582" width="11.375" style="12" bestFit="1" customWidth="1"/>
    <col min="13583" max="13583" width="12.125" style="12" bestFit="1" customWidth="1"/>
    <col min="13584" max="13584" width="11.375" style="12" bestFit="1" customWidth="1"/>
    <col min="13585" max="13824" width="9" style="12"/>
    <col min="13825" max="13825" width="11.25" style="12" customWidth="1"/>
    <col min="13826" max="13826" width="5.375" style="12" bestFit="1" customWidth="1"/>
    <col min="13827" max="13827" width="4.375" style="12" customWidth="1"/>
    <col min="13828" max="13828" width="5.875" style="12" customWidth="1"/>
    <col min="13829" max="13829" width="7.75" style="12" customWidth="1"/>
    <col min="13830" max="13830" width="7.875" style="12" customWidth="1"/>
    <col min="13831" max="13831" width="7.75" style="12" customWidth="1"/>
    <col min="13832" max="13832" width="12.125" style="12" bestFit="1" customWidth="1"/>
    <col min="13833" max="13833" width="12" style="12" customWidth="1"/>
    <col min="13834" max="13834" width="12.625" style="12" customWidth="1"/>
    <col min="13835" max="13835" width="10.5" style="12" customWidth="1"/>
    <col min="13836" max="13836" width="10.875" style="12" customWidth="1"/>
    <col min="13837" max="13837" width="12.125" style="12" bestFit="1" customWidth="1"/>
    <col min="13838" max="13838" width="11.375" style="12" bestFit="1" customWidth="1"/>
    <col min="13839" max="13839" width="12.125" style="12" bestFit="1" customWidth="1"/>
    <col min="13840" max="13840" width="11.375" style="12" bestFit="1" customWidth="1"/>
    <col min="13841" max="14080" width="9" style="12"/>
    <col min="14081" max="14081" width="11.25" style="12" customWidth="1"/>
    <col min="14082" max="14082" width="5.375" style="12" bestFit="1" customWidth="1"/>
    <col min="14083" max="14083" width="4.375" style="12" customWidth="1"/>
    <col min="14084" max="14084" width="5.875" style="12" customWidth="1"/>
    <col min="14085" max="14085" width="7.75" style="12" customWidth="1"/>
    <col min="14086" max="14086" width="7.875" style="12" customWidth="1"/>
    <col min="14087" max="14087" width="7.75" style="12" customWidth="1"/>
    <col min="14088" max="14088" width="12.125" style="12" bestFit="1" customWidth="1"/>
    <col min="14089" max="14089" width="12" style="12" customWidth="1"/>
    <col min="14090" max="14090" width="12.625" style="12" customWidth="1"/>
    <col min="14091" max="14091" width="10.5" style="12" customWidth="1"/>
    <col min="14092" max="14092" width="10.875" style="12" customWidth="1"/>
    <col min="14093" max="14093" width="12.125" style="12" bestFit="1" customWidth="1"/>
    <col min="14094" max="14094" width="11.375" style="12" bestFit="1" customWidth="1"/>
    <col min="14095" max="14095" width="12.125" style="12" bestFit="1" customWidth="1"/>
    <col min="14096" max="14096" width="11.375" style="12" bestFit="1" customWidth="1"/>
    <col min="14097" max="14336" width="9" style="12"/>
    <col min="14337" max="14337" width="11.25" style="12" customWidth="1"/>
    <col min="14338" max="14338" width="5.375" style="12" bestFit="1" customWidth="1"/>
    <col min="14339" max="14339" width="4.375" style="12" customWidth="1"/>
    <col min="14340" max="14340" width="5.875" style="12" customWidth="1"/>
    <col min="14341" max="14341" width="7.75" style="12" customWidth="1"/>
    <col min="14342" max="14342" width="7.875" style="12" customWidth="1"/>
    <col min="14343" max="14343" width="7.75" style="12" customWidth="1"/>
    <col min="14344" max="14344" width="12.125" style="12" bestFit="1" customWidth="1"/>
    <col min="14345" max="14345" width="12" style="12" customWidth="1"/>
    <col min="14346" max="14346" width="12.625" style="12" customWidth="1"/>
    <col min="14347" max="14347" width="10.5" style="12" customWidth="1"/>
    <col min="14348" max="14348" width="10.875" style="12" customWidth="1"/>
    <col min="14349" max="14349" width="12.125" style="12" bestFit="1" customWidth="1"/>
    <col min="14350" max="14350" width="11.375" style="12" bestFit="1" customWidth="1"/>
    <col min="14351" max="14351" width="12.125" style="12" bestFit="1" customWidth="1"/>
    <col min="14352" max="14352" width="11.375" style="12" bestFit="1" customWidth="1"/>
    <col min="14353" max="14592" width="9" style="12"/>
    <col min="14593" max="14593" width="11.25" style="12" customWidth="1"/>
    <col min="14594" max="14594" width="5.375" style="12" bestFit="1" customWidth="1"/>
    <col min="14595" max="14595" width="4.375" style="12" customWidth="1"/>
    <col min="14596" max="14596" width="5.875" style="12" customWidth="1"/>
    <col min="14597" max="14597" width="7.75" style="12" customWidth="1"/>
    <col min="14598" max="14598" width="7.875" style="12" customWidth="1"/>
    <col min="14599" max="14599" width="7.75" style="12" customWidth="1"/>
    <col min="14600" max="14600" width="12.125" style="12" bestFit="1" customWidth="1"/>
    <col min="14601" max="14601" width="12" style="12" customWidth="1"/>
    <col min="14602" max="14602" width="12.625" style="12" customWidth="1"/>
    <col min="14603" max="14603" width="10.5" style="12" customWidth="1"/>
    <col min="14604" max="14604" width="10.875" style="12" customWidth="1"/>
    <col min="14605" max="14605" width="12.125" style="12" bestFit="1" customWidth="1"/>
    <col min="14606" max="14606" width="11.375" style="12" bestFit="1" customWidth="1"/>
    <col min="14607" max="14607" width="12.125" style="12" bestFit="1" customWidth="1"/>
    <col min="14608" max="14608" width="11.375" style="12" bestFit="1" customWidth="1"/>
    <col min="14609" max="14848" width="9" style="12"/>
    <col min="14849" max="14849" width="11.25" style="12" customWidth="1"/>
    <col min="14850" max="14850" width="5.375" style="12" bestFit="1" customWidth="1"/>
    <col min="14851" max="14851" width="4.375" style="12" customWidth="1"/>
    <col min="14852" max="14852" width="5.875" style="12" customWidth="1"/>
    <col min="14853" max="14853" width="7.75" style="12" customWidth="1"/>
    <col min="14854" max="14854" width="7.875" style="12" customWidth="1"/>
    <col min="14855" max="14855" width="7.75" style="12" customWidth="1"/>
    <col min="14856" max="14856" width="12.125" style="12" bestFit="1" customWidth="1"/>
    <col min="14857" max="14857" width="12" style="12" customWidth="1"/>
    <col min="14858" max="14858" width="12.625" style="12" customWidth="1"/>
    <col min="14859" max="14859" width="10.5" style="12" customWidth="1"/>
    <col min="14860" max="14860" width="10.875" style="12" customWidth="1"/>
    <col min="14861" max="14861" width="12.125" style="12" bestFit="1" customWidth="1"/>
    <col min="14862" max="14862" width="11.375" style="12" bestFit="1" customWidth="1"/>
    <col min="14863" max="14863" width="12.125" style="12" bestFit="1" customWidth="1"/>
    <col min="14864" max="14864" width="11.375" style="12" bestFit="1" customWidth="1"/>
    <col min="14865" max="15104" width="9" style="12"/>
    <col min="15105" max="15105" width="11.25" style="12" customWidth="1"/>
    <col min="15106" max="15106" width="5.375" style="12" bestFit="1" customWidth="1"/>
    <col min="15107" max="15107" width="4.375" style="12" customWidth="1"/>
    <col min="15108" max="15108" width="5.875" style="12" customWidth="1"/>
    <col min="15109" max="15109" width="7.75" style="12" customWidth="1"/>
    <col min="15110" max="15110" width="7.875" style="12" customWidth="1"/>
    <col min="15111" max="15111" width="7.75" style="12" customWidth="1"/>
    <col min="15112" max="15112" width="12.125" style="12" bestFit="1" customWidth="1"/>
    <col min="15113" max="15113" width="12" style="12" customWidth="1"/>
    <col min="15114" max="15114" width="12.625" style="12" customWidth="1"/>
    <col min="15115" max="15115" width="10.5" style="12" customWidth="1"/>
    <col min="15116" max="15116" width="10.875" style="12" customWidth="1"/>
    <col min="15117" max="15117" width="12.125" style="12" bestFit="1" customWidth="1"/>
    <col min="15118" max="15118" width="11.375" style="12" bestFit="1" customWidth="1"/>
    <col min="15119" max="15119" width="12.125" style="12" bestFit="1" customWidth="1"/>
    <col min="15120" max="15120" width="11.375" style="12" bestFit="1" customWidth="1"/>
    <col min="15121" max="15360" width="9" style="12"/>
    <col min="15361" max="15361" width="11.25" style="12" customWidth="1"/>
    <col min="15362" max="15362" width="5.375" style="12" bestFit="1" customWidth="1"/>
    <col min="15363" max="15363" width="4.375" style="12" customWidth="1"/>
    <col min="15364" max="15364" width="5.875" style="12" customWidth="1"/>
    <col min="15365" max="15365" width="7.75" style="12" customWidth="1"/>
    <col min="15366" max="15366" width="7.875" style="12" customWidth="1"/>
    <col min="15367" max="15367" width="7.75" style="12" customWidth="1"/>
    <col min="15368" max="15368" width="12.125" style="12" bestFit="1" customWidth="1"/>
    <col min="15369" max="15369" width="12" style="12" customWidth="1"/>
    <col min="15370" max="15370" width="12.625" style="12" customWidth="1"/>
    <col min="15371" max="15371" width="10.5" style="12" customWidth="1"/>
    <col min="15372" max="15372" width="10.875" style="12" customWidth="1"/>
    <col min="15373" max="15373" width="12.125" style="12" bestFit="1" customWidth="1"/>
    <col min="15374" max="15374" width="11.375" style="12" bestFit="1" customWidth="1"/>
    <col min="15375" max="15375" width="12.125" style="12" bestFit="1" customWidth="1"/>
    <col min="15376" max="15376" width="11.375" style="12" bestFit="1" customWidth="1"/>
    <col min="15377" max="15616" width="9" style="12"/>
    <col min="15617" max="15617" width="11.25" style="12" customWidth="1"/>
    <col min="15618" max="15618" width="5.375" style="12" bestFit="1" customWidth="1"/>
    <col min="15619" max="15619" width="4.375" style="12" customWidth="1"/>
    <col min="15620" max="15620" width="5.875" style="12" customWidth="1"/>
    <col min="15621" max="15621" width="7.75" style="12" customWidth="1"/>
    <col min="15622" max="15622" width="7.875" style="12" customWidth="1"/>
    <col min="15623" max="15623" width="7.75" style="12" customWidth="1"/>
    <col min="15624" max="15624" width="12.125" style="12" bestFit="1" customWidth="1"/>
    <col min="15625" max="15625" width="12" style="12" customWidth="1"/>
    <col min="15626" max="15626" width="12.625" style="12" customWidth="1"/>
    <col min="15627" max="15627" width="10.5" style="12" customWidth="1"/>
    <col min="15628" max="15628" width="10.875" style="12" customWidth="1"/>
    <col min="15629" max="15629" width="12.125" style="12" bestFit="1" customWidth="1"/>
    <col min="15630" max="15630" width="11.375" style="12" bestFit="1" customWidth="1"/>
    <col min="15631" max="15631" width="12.125" style="12" bestFit="1" customWidth="1"/>
    <col min="15632" max="15632" width="11.375" style="12" bestFit="1" customWidth="1"/>
    <col min="15633" max="15872" width="9" style="12"/>
    <col min="15873" max="15873" width="11.25" style="12" customWidth="1"/>
    <col min="15874" max="15874" width="5.375" style="12" bestFit="1" customWidth="1"/>
    <col min="15875" max="15875" width="4.375" style="12" customWidth="1"/>
    <col min="15876" max="15876" width="5.875" style="12" customWidth="1"/>
    <col min="15877" max="15877" width="7.75" style="12" customWidth="1"/>
    <col min="15878" max="15878" width="7.875" style="12" customWidth="1"/>
    <col min="15879" max="15879" width="7.75" style="12" customWidth="1"/>
    <col min="15880" max="15880" width="12.125" style="12" bestFit="1" customWidth="1"/>
    <col min="15881" max="15881" width="12" style="12" customWidth="1"/>
    <col min="15882" max="15882" width="12.625" style="12" customWidth="1"/>
    <col min="15883" max="15883" width="10.5" style="12" customWidth="1"/>
    <col min="15884" max="15884" width="10.875" style="12" customWidth="1"/>
    <col min="15885" max="15885" width="12.125" style="12" bestFit="1" customWidth="1"/>
    <col min="15886" max="15886" width="11.375" style="12" bestFit="1" customWidth="1"/>
    <col min="15887" max="15887" width="12.125" style="12" bestFit="1" customWidth="1"/>
    <col min="15888" max="15888" width="11.375" style="12" bestFit="1" customWidth="1"/>
    <col min="15889" max="16128" width="9" style="12"/>
    <col min="16129" max="16129" width="11.25" style="12" customWidth="1"/>
    <col min="16130" max="16130" width="5.375" style="12" bestFit="1" customWidth="1"/>
    <col min="16131" max="16131" width="4.375" style="12" customWidth="1"/>
    <col min="16132" max="16132" width="5.875" style="12" customWidth="1"/>
    <col min="16133" max="16133" width="7.75" style="12" customWidth="1"/>
    <col min="16134" max="16134" width="7.875" style="12" customWidth="1"/>
    <col min="16135" max="16135" width="7.75" style="12" customWidth="1"/>
    <col min="16136" max="16136" width="12.125" style="12" bestFit="1" customWidth="1"/>
    <col min="16137" max="16137" width="12" style="12" customWidth="1"/>
    <col min="16138" max="16138" width="12.625" style="12" customWidth="1"/>
    <col min="16139" max="16139" width="10.5" style="12" customWidth="1"/>
    <col min="16140" max="16140" width="10.875" style="12" customWidth="1"/>
    <col min="16141" max="16141" width="12.125" style="12" bestFit="1" customWidth="1"/>
    <col min="16142" max="16142" width="11.375" style="12" bestFit="1" customWidth="1"/>
    <col min="16143" max="16143" width="12.125" style="12" bestFit="1" customWidth="1"/>
    <col min="16144" max="16144" width="11.375" style="12" bestFit="1" customWidth="1"/>
    <col min="16145" max="16384" width="9" style="12"/>
  </cols>
  <sheetData>
    <row r="1" spans="1:17" s="12" customFormat="1" ht="36" customHeight="1" x14ac:dyDescent="0.25">
      <c r="A1" s="250" t="s">
        <v>107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9"/>
      <c r="O1" s="10"/>
      <c r="P1" s="11"/>
    </row>
    <row r="2" spans="1:17" s="12" customFormat="1" x14ac:dyDescent="0.25">
      <c r="A2" s="14"/>
      <c r="B2" s="2"/>
      <c r="C2" s="2"/>
      <c r="D2" s="2"/>
      <c r="E2" s="2"/>
      <c r="F2" s="2"/>
      <c r="G2" s="2"/>
      <c r="H2" s="3"/>
      <c r="I2" s="2"/>
      <c r="J2" s="2"/>
      <c r="K2" s="15"/>
      <c r="L2" s="4"/>
      <c r="M2" s="16">
        <v>41502</v>
      </c>
      <c r="N2" s="9"/>
      <c r="O2" s="10"/>
      <c r="P2" s="11"/>
    </row>
    <row r="3" spans="1:17" s="12" customFormat="1" ht="16.5" x14ac:dyDescent="0.25">
      <c r="A3" s="251" t="s">
        <v>1</v>
      </c>
      <c r="B3" s="251" t="s">
        <v>2</v>
      </c>
      <c r="C3" s="251"/>
      <c r="D3" s="251"/>
      <c r="E3" s="252" t="s">
        <v>3</v>
      </c>
      <c r="F3" s="252" t="s">
        <v>4</v>
      </c>
      <c r="G3" s="252" t="s">
        <v>5</v>
      </c>
      <c r="H3" s="254" t="s">
        <v>6</v>
      </c>
      <c r="I3" s="256" t="s">
        <v>7</v>
      </c>
      <c r="J3" s="17" t="s">
        <v>8</v>
      </c>
      <c r="K3" s="256" t="s">
        <v>9</v>
      </c>
      <c r="L3" s="258" t="s">
        <v>10</v>
      </c>
      <c r="M3" s="258"/>
      <c r="N3" s="9"/>
      <c r="O3" s="18" t="s">
        <v>11</v>
      </c>
      <c r="P3" s="11"/>
    </row>
    <row r="4" spans="1:17" s="12" customFormat="1" x14ac:dyDescent="0.25">
      <c r="A4" s="251"/>
      <c r="B4" s="19" t="s">
        <v>12</v>
      </c>
      <c r="C4" s="19" t="s">
        <v>13</v>
      </c>
      <c r="D4" s="20" t="s">
        <v>14</v>
      </c>
      <c r="E4" s="253"/>
      <c r="F4" s="253"/>
      <c r="G4" s="253"/>
      <c r="H4" s="255"/>
      <c r="I4" s="257"/>
      <c r="J4" s="19" t="s">
        <v>15</v>
      </c>
      <c r="K4" s="257"/>
      <c r="L4" s="21" t="s">
        <v>16</v>
      </c>
      <c r="M4" s="22" t="s">
        <v>17</v>
      </c>
      <c r="N4" s="9"/>
      <c r="O4" s="23"/>
      <c r="P4" s="11"/>
    </row>
    <row r="5" spans="1:17" s="12" customFormat="1" ht="15.75" x14ac:dyDescent="0.25">
      <c r="A5" s="24" t="s">
        <v>18</v>
      </c>
      <c r="B5" s="24"/>
      <c r="C5" s="24"/>
      <c r="D5" s="24"/>
      <c r="E5" s="24"/>
      <c r="F5" s="24"/>
      <c r="G5" s="24"/>
      <c r="H5" s="25" t="str">
        <f t="shared" ref="H5:H16" si="0">(IF(B5=0,"",(E5+F5)/B5))</f>
        <v/>
      </c>
      <c r="I5" s="26"/>
      <c r="J5" s="26"/>
      <c r="K5" s="26"/>
      <c r="L5" s="27"/>
      <c r="M5" s="28"/>
      <c r="N5" s="29"/>
      <c r="O5" s="25" t="str">
        <f>(IF($B5=0,"",($E6)/$B5))</f>
        <v/>
      </c>
      <c r="P5" s="30"/>
      <c r="Q5" s="31"/>
    </row>
    <row r="6" spans="1:17" s="12" customFormat="1" ht="15" customHeight="1" x14ac:dyDescent="0.25">
      <c r="A6" s="32" t="s">
        <v>19</v>
      </c>
      <c r="B6" s="24">
        <f>'4月'!B6+'5月'!B6+'6月'!B6</f>
        <v>7</v>
      </c>
      <c r="C6" s="24">
        <f>'4月'!C6+'5月'!C6+'6月'!C6</f>
        <v>1</v>
      </c>
      <c r="D6" s="24">
        <f>B6+C6</f>
        <v>8</v>
      </c>
      <c r="E6" s="24">
        <f>'4月'!E6+'5月'!E6+'6月'!E6</f>
        <v>5</v>
      </c>
      <c r="F6" s="24">
        <f>'4月'!F6+'5月'!F6+'6月'!F6</f>
        <v>0</v>
      </c>
      <c r="G6" s="24">
        <f>'4月'!G6+'5月'!G6+'6月'!G6</f>
        <v>1</v>
      </c>
      <c r="H6" s="25">
        <f t="shared" si="0"/>
        <v>0.7142857142857143</v>
      </c>
      <c r="I6" s="26">
        <f>'4月'!I6+'5月'!I6+'6月'!I6</f>
        <v>230619</v>
      </c>
      <c r="J6" s="26">
        <f>'4月'!J6+'5月'!J6+'6月'!J6</f>
        <v>161279</v>
      </c>
      <c r="K6" s="26">
        <f>'4月'!K6+'5月'!K6+'6月'!K6</f>
        <v>7110</v>
      </c>
      <c r="L6" s="27">
        <f>'4月'!L6+'5月'!L6+'6月'!L6</f>
        <v>1398</v>
      </c>
      <c r="M6" s="28">
        <f t="shared" ref="M6:M13" si="1">N6-L6</f>
        <v>397610</v>
      </c>
      <c r="N6" s="29">
        <v>399008</v>
      </c>
      <c r="O6" s="25">
        <f t="shared" ref="O6:O16" si="2">(IF($B6=0,"",($E6)/$B6))</f>
        <v>0.7142857142857143</v>
      </c>
      <c r="P6" s="30">
        <f>I6+J6+K6-L6-M6</f>
        <v>0</v>
      </c>
    </row>
    <row r="7" spans="1:17" s="12" customFormat="1" ht="15.75" x14ac:dyDescent="0.25">
      <c r="A7" s="32" t="s">
        <v>20</v>
      </c>
      <c r="B7" s="24">
        <f>'4月'!B7+'5月'!B7+'6月'!B7</f>
        <v>4</v>
      </c>
      <c r="C7" s="24">
        <f>'4月'!C7+'5月'!C7+'6月'!C7</f>
        <v>6</v>
      </c>
      <c r="D7" s="24">
        <f t="shared" ref="D7:D28" si="3">B7+C7</f>
        <v>10</v>
      </c>
      <c r="E7" s="24">
        <f>'4月'!E7+'5月'!E7+'6月'!E7</f>
        <v>3</v>
      </c>
      <c r="F7" s="24">
        <f>'4月'!F7+'5月'!F7+'6月'!F7</f>
        <v>1</v>
      </c>
      <c r="G7" s="24">
        <f>'4月'!G7+'5月'!G7+'6月'!G7</f>
        <v>0</v>
      </c>
      <c r="H7" s="25">
        <f t="shared" si="0"/>
        <v>1</v>
      </c>
      <c r="I7" s="26">
        <f>'4月'!I7+'5月'!I7+'6月'!I7</f>
        <v>110950</v>
      </c>
      <c r="J7" s="26">
        <f>'4月'!J7+'5月'!J7+'6月'!J7</f>
        <v>120835</v>
      </c>
      <c r="K7" s="26">
        <f>'4月'!K7+'5月'!K7+'6月'!K7</f>
        <v>4076</v>
      </c>
      <c r="L7" s="27">
        <f>'4月'!L7+'5月'!L7+'6月'!L7</f>
        <v>0</v>
      </c>
      <c r="M7" s="28">
        <f t="shared" si="1"/>
        <v>235861</v>
      </c>
      <c r="N7" s="29">
        <v>235861</v>
      </c>
      <c r="O7" s="25">
        <f t="shared" si="2"/>
        <v>0.75</v>
      </c>
      <c r="P7" s="30">
        <f t="shared" ref="P7:P16" si="4">I7+J7+K7-L7-M7</f>
        <v>0</v>
      </c>
      <c r="Q7" s="31"/>
    </row>
    <row r="8" spans="1:17" s="12" customFormat="1" ht="15.75" x14ac:dyDescent="0.25">
      <c r="A8" s="32" t="s">
        <v>21</v>
      </c>
      <c r="B8" s="24">
        <f>'4月'!B8+'5月'!B8+'6月'!B8</f>
        <v>0</v>
      </c>
      <c r="C8" s="24">
        <f>'4月'!C8+'5月'!C8+'6月'!C8</f>
        <v>0</v>
      </c>
      <c r="D8" s="24">
        <f>SUM(B8:C8)</f>
        <v>0</v>
      </c>
      <c r="E8" s="24">
        <f>'4月'!E8+'5月'!E8+'6月'!E8</f>
        <v>0</v>
      </c>
      <c r="F8" s="24">
        <f>'4月'!F8+'5月'!F8+'6月'!F8</f>
        <v>0</v>
      </c>
      <c r="G8" s="24">
        <f>'4月'!G8+'5月'!G8+'6月'!G8</f>
        <v>0</v>
      </c>
      <c r="H8" s="25" t="str">
        <f t="shared" si="0"/>
        <v/>
      </c>
      <c r="I8" s="26">
        <f>'4月'!I8+'5月'!I8+'6月'!I8</f>
        <v>0</v>
      </c>
      <c r="J8" s="26">
        <f>'4月'!J8+'5月'!J8+'6月'!J8</f>
        <v>0</v>
      </c>
      <c r="K8" s="26">
        <f>'4月'!K8+'5月'!K8+'6月'!K8</f>
        <v>0</v>
      </c>
      <c r="L8" s="27">
        <f>'4月'!L8+'5月'!L8+'6月'!L8</f>
        <v>0</v>
      </c>
      <c r="M8" s="28">
        <f t="shared" si="1"/>
        <v>0</v>
      </c>
      <c r="N8" s="29">
        <v>0</v>
      </c>
      <c r="O8" s="25" t="str">
        <f t="shared" si="2"/>
        <v/>
      </c>
      <c r="P8" s="30">
        <f t="shared" si="4"/>
        <v>0</v>
      </c>
      <c r="Q8" s="31"/>
    </row>
    <row r="9" spans="1:17" s="12" customFormat="1" ht="15.75" x14ac:dyDescent="0.25">
      <c r="A9" s="24" t="s">
        <v>22</v>
      </c>
      <c r="B9" s="24">
        <f>'4月'!B9+'5月'!B9+'6月'!B9</f>
        <v>5</v>
      </c>
      <c r="C9" s="24">
        <f>'4月'!C9+'5月'!C9+'6月'!C9</f>
        <v>2</v>
      </c>
      <c r="D9" s="24">
        <f t="shared" si="3"/>
        <v>7</v>
      </c>
      <c r="E9" s="24">
        <f>'4月'!E9+'5月'!E9+'6月'!E9</f>
        <v>5</v>
      </c>
      <c r="F9" s="24">
        <f>'4月'!F9+'5月'!F9+'6月'!F9</f>
        <v>0</v>
      </c>
      <c r="G9" s="24">
        <f>'4月'!G9+'5月'!G9+'6月'!G9</f>
        <v>0</v>
      </c>
      <c r="H9" s="25">
        <f t="shared" si="0"/>
        <v>1</v>
      </c>
      <c r="I9" s="26">
        <f>'4月'!I9+'5月'!I9+'6月'!I9</f>
        <v>127616</v>
      </c>
      <c r="J9" s="26">
        <f>'4月'!J9+'5月'!J9+'6月'!J9</f>
        <v>189650</v>
      </c>
      <c r="K9" s="26">
        <f>'4月'!K9+'5月'!K9+'6月'!K9</f>
        <v>5853</v>
      </c>
      <c r="L9" s="27">
        <f>'4月'!L9+'5月'!L9+'6月'!L9</f>
        <v>0</v>
      </c>
      <c r="M9" s="28">
        <f t="shared" si="1"/>
        <v>323119</v>
      </c>
      <c r="N9" s="29">
        <v>323119</v>
      </c>
      <c r="O9" s="25">
        <f t="shared" si="2"/>
        <v>1</v>
      </c>
      <c r="P9" s="30">
        <f t="shared" si="4"/>
        <v>0</v>
      </c>
      <c r="Q9" s="31"/>
    </row>
    <row r="10" spans="1:17" s="12" customFormat="1" ht="15.75" x14ac:dyDescent="0.25">
      <c r="A10" s="24" t="s">
        <v>23</v>
      </c>
      <c r="B10" s="24">
        <f>'4月'!B10+'5月'!B10+'6月'!B10</f>
        <v>13</v>
      </c>
      <c r="C10" s="24">
        <f>'4月'!C10+'5月'!C10+'6月'!C10</f>
        <v>3</v>
      </c>
      <c r="D10" s="24">
        <f t="shared" si="3"/>
        <v>16</v>
      </c>
      <c r="E10" s="24">
        <f>'4月'!E10+'5月'!E10+'6月'!E10</f>
        <v>8</v>
      </c>
      <c r="F10" s="24">
        <f>'4月'!F10+'5月'!F10+'6月'!F10</f>
        <v>1</v>
      </c>
      <c r="G10" s="24">
        <f>'4月'!G10+'5月'!G10+'6月'!G10</f>
        <v>2</v>
      </c>
      <c r="H10" s="25">
        <f t="shared" si="0"/>
        <v>0.69230769230769229</v>
      </c>
      <c r="I10" s="26">
        <f>'4月'!I10+'5月'!I10+'6月'!I10</f>
        <v>290489</v>
      </c>
      <c r="J10" s="26">
        <f>'4月'!J10+'5月'!J10+'6月'!J10</f>
        <v>269500</v>
      </c>
      <c r="K10" s="26">
        <f>'4月'!K10+'5月'!K10+'6月'!K10</f>
        <v>12605</v>
      </c>
      <c r="L10" s="27">
        <f>'4月'!L10+'5月'!L10+'6月'!L10</f>
        <v>2417</v>
      </c>
      <c r="M10" s="28">
        <f t="shared" si="1"/>
        <v>570177</v>
      </c>
      <c r="N10" s="29">
        <v>572594</v>
      </c>
      <c r="O10" s="25">
        <f t="shared" si="2"/>
        <v>0.61538461538461542</v>
      </c>
      <c r="P10" s="30">
        <f t="shared" si="4"/>
        <v>0</v>
      </c>
      <c r="Q10" s="31"/>
    </row>
    <row r="11" spans="1:17" s="12" customFormat="1" ht="15.75" x14ac:dyDescent="0.25">
      <c r="A11" s="32" t="s">
        <v>24</v>
      </c>
      <c r="B11" s="24">
        <f>'4月'!B11+'5月'!B11+'6月'!B11</f>
        <v>7</v>
      </c>
      <c r="C11" s="24">
        <f>'4月'!C11+'5月'!C11+'6月'!C11</f>
        <v>5</v>
      </c>
      <c r="D11" s="24">
        <f t="shared" si="3"/>
        <v>12</v>
      </c>
      <c r="E11" s="24">
        <f>'4月'!E11+'5月'!E11+'6月'!E11</f>
        <v>4</v>
      </c>
      <c r="F11" s="24">
        <f>'4月'!F11+'5月'!F11+'6月'!F11</f>
        <v>0</v>
      </c>
      <c r="G11" s="24">
        <f>'4月'!G11+'5月'!G11+'6月'!G11</f>
        <v>2</v>
      </c>
      <c r="H11" s="25">
        <f t="shared" si="0"/>
        <v>0.5714285714285714</v>
      </c>
      <c r="I11" s="26">
        <f>'4月'!I11+'5月'!I11+'6月'!I11</f>
        <v>90311</v>
      </c>
      <c r="J11" s="26">
        <f>'4月'!J11+'5月'!J11+'6月'!J11</f>
        <v>95601</v>
      </c>
      <c r="K11" s="26">
        <f>'4月'!K11+'5月'!K11+'6月'!K11</f>
        <v>6443</v>
      </c>
      <c r="L11" s="27">
        <f>'4月'!L11+'5月'!L11+'6月'!L11</f>
        <v>2167</v>
      </c>
      <c r="M11" s="28">
        <f t="shared" si="1"/>
        <v>190188</v>
      </c>
      <c r="N11" s="29">
        <v>192355</v>
      </c>
      <c r="O11" s="25">
        <f t="shared" si="2"/>
        <v>0.5714285714285714</v>
      </c>
      <c r="P11" s="30">
        <f t="shared" si="4"/>
        <v>0</v>
      </c>
      <c r="Q11" s="31"/>
    </row>
    <row r="12" spans="1:17" s="12" customFormat="1" ht="15.75" x14ac:dyDescent="0.25">
      <c r="A12" s="32" t="s">
        <v>25</v>
      </c>
      <c r="B12" s="24">
        <f>'4月'!B12+'5月'!B12+'6月'!B12</f>
        <v>0</v>
      </c>
      <c r="C12" s="24">
        <f>'4月'!C12+'5月'!C12+'6月'!C12</f>
        <v>0</v>
      </c>
      <c r="D12" s="24">
        <f t="shared" si="3"/>
        <v>0</v>
      </c>
      <c r="E12" s="24">
        <f>'4月'!E12+'5月'!E12+'6月'!E12</f>
        <v>0</v>
      </c>
      <c r="F12" s="24">
        <f>'4月'!F12+'5月'!F12+'6月'!F12</f>
        <v>0</v>
      </c>
      <c r="G12" s="24">
        <f>'4月'!G12+'5月'!G12+'6月'!G12</f>
        <v>0</v>
      </c>
      <c r="H12" s="25" t="str">
        <f t="shared" si="0"/>
        <v/>
      </c>
      <c r="I12" s="26">
        <f>'4月'!I12+'5月'!I12+'6月'!I12</f>
        <v>0</v>
      </c>
      <c r="J12" s="26">
        <f>'4月'!J12+'5月'!J12+'6月'!J12</f>
        <v>0</v>
      </c>
      <c r="K12" s="26">
        <f>'4月'!K12+'5月'!K12+'6月'!K12</f>
        <v>0</v>
      </c>
      <c r="L12" s="27">
        <f>'4月'!L12+'5月'!L12+'6月'!L12</f>
        <v>0</v>
      </c>
      <c r="M12" s="28">
        <f t="shared" si="1"/>
        <v>0</v>
      </c>
      <c r="N12" s="29">
        <v>0</v>
      </c>
      <c r="O12" s="25" t="str">
        <f t="shared" si="2"/>
        <v/>
      </c>
      <c r="P12" s="30">
        <f t="shared" si="4"/>
        <v>0</v>
      </c>
      <c r="Q12" s="31"/>
    </row>
    <row r="13" spans="1:17" s="12" customFormat="1" ht="15.75" x14ac:dyDescent="0.25">
      <c r="A13" s="32" t="s">
        <v>26</v>
      </c>
      <c r="B13" s="24">
        <f>'4月'!B13+'5月'!B13+'6月'!B13</f>
        <v>3</v>
      </c>
      <c r="C13" s="24">
        <f>'4月'!C13+'5月'!C13+'6月'!C13</f>
        <v>2</v>
      </c>
      <c r="D13" s="24">
        <f t="shared" si="3"/>
        <v>5</v>
      </c>
      <c r="E13" s="24">
        <f>'4月'!E13+'5月'!E13+'6月'!E13</f>
        <v>2</v>
      </c>
      <c r="F13" s="24">
        <f>'4月'!F13+'5月'!F13+'6月'!F13</f>
        <v>1</v>
      </c>
      <c r="G13" s="24">
        <f>'4月'!G13+'5月'!G13+'6月'!G13</f>
        <v>0</v>
      </c>
      <c r="H13" s="25">
        <f t="shared" si="0"/>
        <v>1</v>
      </c>
      <c r="I13" s="26">
        <f>'4月'!I13+'5月'!I13+'6月'!I13</f>
        <v>104997</v>
      </c>
      <c r="J13" s="26">
        <f>'4月'!J13+'5月'!J13+'6月'!J13</f>
        <v>114648</v>
      </c>
      <c r="K13" s="26">
        <f>'4月'!K13+'5月'!K13+'6月'!K13</f>
        <v>2616</v>
      </c>
      <c r="L13" s="27">
        <f>'4月'!L13+'5月'!L13+'6月'!L13</f>
        <v>0</v>
      </c>
      <c r="M13" s="28">
        <f t="shared" si="1"/>
        <v>222261</v>
      </c>
      <c r="N13" s="29">
        <v>222261</v>
      </c>
      <c r="O13" s="25">
        <f t="shared" si="2"/>
        <v>0.66666666666666663</v>
      </c>
      <c r="P13" s="30">
        <f t="shared" si="4"/>
        <v>0</v>
      </c>
      <c r="Q13" s="31"/>
    </row>
    <row r="14" spans="1:17" s="12" customFormat="1" ht="15.75" x14ac:dyDescent="0.25">
      <c r="A14" s="32" t="s">
        <v>27</v>
      </c>
      <c r="B14" s="24">
        <f>'4月'!B14+'5月'!B14+'6月'!B14</f>
        <v>9</v>
      </c>
      <c r="C14" s="24">
        <f>'4月'!C14+'5月'!C14+'6月'!C14</f>
        <v>5</v>
      </c>
      <c r="D14" s="24">
        <f t="shared" si="3"/>
        <v>14</v>
      </c>
      <c r="E14" s="24">
        <f>'4月'!E14+'5月'!E14+'6月'!E14</f>
        <v>5</v>
      </c>
      <c r="F14" s="24">
        <f>'4月'!F14+'5月'!F14+'6月'!F14</f>
        <v>1</v>
      </c>
      <c r="G14" s="24">
        <f>'4月'!G14+'5月'!G14+'6月'!G14</f>
        <v>0</v>
      </c>
      <c r="H14" s="25">
        <f t="shared" si="0"/>
        <v>0.66666666666666663</v>
      </c>
      <c r="I14" s="26">
        <f>'4月'!I14+'5月'!I14+'6月'!I14</f>
        <v>130161</v>
      </c>
      <c r="J14" s="26">
        <f>'4月'!J14+'5月'!J14+'6月'!J14</f>
        <v>231606</v>
      </c>
      <c r="K14" s="26">
        <f>'4月'!K14+'5月'!K14+'6月'!K14</f>
        <v>6573</v>
      </c>
      <c r="L14" s="27">
        <f>'4月'!L14+'5月'!L14+'6月'!L14</f>
        <v>0</v>
      </c>
      <c r="M14" s="28">
        <f>N14-L14</f>
        <v>368340</v>
      </c>
      <c r="N14" s="29">
        <v>368340</v>
      </c>
      <c r="O14" s="25">
        <f t="shared" si="2"/>
        <v>0.55555555555555558</v>
      </c>
      <c r="P14" s="30">
        <f t="shared" si="4"/>
        <v>0</v>
      </c>
      <c r="Q14" s="31"/>
    </row>
    <row r="15" spans="1:17" s="12" customFormat="1" ht="15.75" x14ac:dyDescent="0.25">
      <c r="A15" s="32" t="s">
        <v>28</v>
      </c>
      <c r="B15" s="24">
        <f>'4月'!B15+'5月'!B15+'6月'!B15</f>
        <v>5</v>
      </c>
      <c r="C15" s="24">
        <f>'4月'!C15+'5月'!C15+'6月'!C15</f>
        <v>2</v>
      </c>
      <c r="D15" s="24">
        <f t="shared" si="3"/>
        <v>7</v>
      </c>
      <c r="E15" s="24">
        <f>'4月'!E15+'5月'!E15+'6月'!E15</f>
        <v>4</v>
      </c>
      <c r="F15" s="24">
        <f>'4月'!F15+'5月'!F15+'6月'!F15</f>
        <v>0</v>
      </c>
      <c r="G15" s="24">
        <f>'4月'!G15+'5月'!G15+'6月'!G15</f>
        <v>1</v>
      </c>
      <c r="H15" s="25">
        <f t="shared" si="0"/>
        <v>0.8</v>
      </c>
      <c r="I15" s="26">
        <f>'4月'!I15+'5月'!I15+'6月'!I15</f>
        <v>148427</v>
      </c>
      <c r="J15" s="26">
        <f>'4月'!J15+'5月'!J15+'6月'!J15</f>
        <v>130106</v>
      </c>
      <c r="K15" s="26">
        <f>'4月'!K15+'5月'!K15+'6月'!K15</f>
        <v>6561</v>
      </c>
      <c r="L15" s="27">
        <f>'4月'!L15+'5月'!L15+'6月'!L15</f>
        <v>1398</v>
      </c>
      <c r="M15" s="28">
        <f>N15-L15</f>
        <v>283696</v>
      </c>
      <c r="N15" s="29">
        <v>285094</v>
      </c>
      <c r="O15" s="25">
        <f t="shared" si="2"/>
        <v>0.8</v>
      </c>
      <c r="P15" s="30">
        <f t="shared" si="4"/>
        <v>0</v>
      </c>
      <c r="Q15" s="31"/>
    </row>
    <row r="16" spans="1:17" s="12" customFormat="1" ht="15.75" x14ac:dyDescent="0.25">
      <c r="A16" s="32" t="s">
        <v>29</v>
      </c>
      <c r="B16" s="24">
        <f>'4月'!B16+'5月'!B16+'6月'!B16</f>
        <v>6</v>
      </c>
      <c r="C16" s="24">
        <f>'4月'!C16+'5月'!C16+'6月'!C16</f>
        <v>0</v>
      </c>
      <c r="D16" s="24">
        <f t="shared" si="3"/>
        <v>6</v>
      </c>
      <c r="E16" s="24">
        <f>'4月'!E16+'5月'!E16+'6月'!E16</f>
        <v>4</v>
      </c>
      <c r="F16" s="24">
        <f>'4月'!F16+'5月'!F16+'6月'!F16</f>
        <v>0</v>
      </c>
      <c r="G16" s="24">
        <f>'4月'!G16+'5月'!G16+'6月'!G16</f>
        <v>1</v>
      </c>
      <c r="H16" s="25">
        <f t="shared" si="0"/>
        <v>0.66666666666666663</v>
      </c>
      <c r="I16" s="26">
        <f>'4月'!I16+'5月'!I16+'6月'!I16</f>
        <v>127591</v>
      </c>
      <c r="J16" s="26">
        <f>'4月'!J16+'5月'!J16+'6月'!J16</f>
        <v>110747</v>
      </c>
      <c r="K16" s="26">
        <f>'4月'!K16+'5月'!K16+'6月'!K16</f>
        <v>5933</v>
      </c>
      <c r="L16" s="27">
        <f>'4月'!L16+'5月'!L16+'6月'!L16</f>
        <v>1398</v>
      </c>
      <c r="M16" s="28">
        <f>N16-L16</f>
        <v>242873</v>
      </c>
      <c r="N16" s="29">
        <v>244271</v>
      </c>
      <c r="O16" s="25">
        <f t="shared" si="2"/>
        <v>0.66666666666666663</v>
      </c>
      <c r="P16" s="30">
        <f t="shared" si="4"/>
        <v>0</v>
      </c>
      <c r="Q16" s="31"/>
    </row>
    <row r="17" spans="1:17" s="12" customFormat="1" ht="15" hidden="1" customHeight="1" x14ac:dyDescent="0.25">
      <c r="A17" s="24"/>
      <c r="B17" s="24"/>
      <c r="C17" s="24"/>
      <c r="D17" s="24">
        <f t="shared" si="3"/>
        <v>0</v>
      </c>
      <c r="E17" s="24"/>
      <c r="F17" s="24"/>
      <c r="G17" s="24"/>
      <c r="H17" s="25" t="str">
        <f>(IF(B17=0,"",(#REF!+#REF!)/B17))</f>
        <v/>
      </c>
      <c r="I17" s="26"/>
      <c r="J17" s="26"/>
      <c r="K17" s="26"/>
      <c r="L17" s="27"/>
      <c r="M17" s="28">
        <f>N17-L17</f>
        <v>0</v>
      </c>
      <c r="N17" s="29">
        <v>0</v>
      </c>
      <c r="O17" s="25" t="str">
        <f>(IF($B17=0,"",($E17)/$B17))</f>
        <v/>
      </c>
      <c r="P17" s="30"/>
      <c r="Q17" s="31"/>
    </row>
    <row r="18" spans="1:17" s="12" customFormat="1" ht="16.5" x14ac:dyDescent="0.25">
      <c r="A18" s="33" t="s">
        <v>30</v>
      </c>
      <c r="B18" s="33">
        <f>SUM(B5:B17)</f>
        <v>59</v>
      </c>
      <c r="C18" s="33">
        <f>SUM(C5:C17)</f>
        <v>26</v>
      </c>
      <c r="D18" s="33">
        <f>SUM(D5:D17)</f>
        <v>85</v>
      </c>
      <c r="E18" s="33">
        <f>SUM(E6:E17)</f>
        <v>40</v>
      </c>
      <c r="F18" s="33">
        <f>SUM(F6:F17)</f>
        <v>4</v>
      </c>
      <c r="G18" s="33">
        <f>SUM(G6:G17)</f>
        <v>7</v>
      </c>
      <c r="H18" s="34">
        <f>IF(B18=0,"",((E18+F18)/B18))</f>
        <v>0.74576271186440679</v>
      </c>
      <c r="I18" s="35">
        <f t="shared" ref="I18:M18" si="5">SUM(I5:I17)</f>
        <v>1361161</v>
      </c>
      <c r="J18" s="35">
        <f t="shared" si="5"/>
        <v>1423972</v>
      </c>
      <c r="K18" s="35">
        <f t="shared" si="5"/>
        <v>57770</v>
      </c>
      <c r="L18" s="36">
        <f t="shared" si="5"/>
        <v>8778</v>
      </c>
      <c r="M18" s="36">
        <f t="shared" si="5"/>
        <v>2834125</v>
      </c>
      <c r="N18" s="29">
        <v>2842903</v>
      </c>
      <c r="O18" s="34">
        <f>(IF($B18=0,"",($E18)/$B18))</f>
        <v>0.67796610169491522</v>
      </c>
      <c r="P18" s="30">
        <f>M18+L18-N18</f>
        <v>0</v>
      </c>
      <c r="Q18" s="31"/>
    </row>
    <row r="19" spans="1:17" s="12" customFormat="1" ht="15" customHeight="1" x14ac:dyDescent="0.25">
      <c r="A19" s="32" t="s">
        <v>31</v>
      </c>
      <c r="B19" s="24"/>
      <c r="C19" s="24"/>
      <c r="D19" s="24"/>
      <c r="E19" s="24"/>
      <c r="F19" s="24"/>
      <c r="G19" s="24"/>
      <c r="H19" s="25" t="str">
        <f>(IF(B19=0,"",(E19+F19)/B19))</f>
        <v/>
      </c>
      <c r="I19" s="26"/>
      <c r="J19" s="26"/>
      <c r="K19" s="26"/>
      <c r="L19" s="27"/>
      <c r="M19" s="28"/>
      <c r="N19" s="29"/>
      <c r="O19" s="25" t="str">
        <f t="shared" ref="O19:O37" si="6">(IF($B19=0,"",($E19)/$B19))</f>
        <v/>
      </c>
      <c r="P19" s="30"/>
      <c r="Q19" s="31"/>
    </row>
    <row r="20" spans="1:17" s="12" customFormat="1" ht="15.75" x14ac:dyDescent="0.25">
      <c r="A20" s="32" t="s">
        <v>32</v>
      </c>
      <c r="B20" s="24">
        <f>'4月'!B20+'5月'!B20+'6月'!B20</f>
        <v>5</v>
      </c>
      <c r="C20" s="24">
        <f>'4月'!C20+'5月'!C20+'6月'!C20</f>
        <v>1</v>
      </c>
      <c r="D20" s="24">
        <f t="shared" si="3"/>
        <v>6</v>
      </c>
      <c r="E20" s="24">
        <f>'4月'!E20+'5月'!E20+'6月'!E20</f>
        <v>4</v>
      </c>
      <c r="F20" s="24">
        <f>'4月'!F20+'5月'!F20+'6月'!F20</f>
        <v>0</v>
      </c>
      <c r="G20" s="24">
        <f>'4月'!G20+'5月'!G20+'6月'!G20</f>
        <v>1</v>
      </c>
      <c r="H20" s="25">
        <f t="shared" ref="H20:H32" si="7">(IF(B20=0,"",(E20+F20)/B20))</f>
        <v>0.8</v>
      </c>
      <c r="I20" s="26">
        <f>'4月'!I20+'5月'!I20+'6月'!I20</f>
        <v>120406</v>
      </c>
      <c r="J20" s="26">
        <f>'4月'!J20+'5月'!J20+'6月'!J20</f>
        <v>112460</v>
      </c>
      <c r="K20" s="26">
        <f>'4月'!K20+'5月'!K20+'6月'!K20</f>
        <v>5773</v>
      </c>
      <c r="L20" s="27">
        <f>'4月'!L20+'5月'!L20+'6月'!L20</f>
        <v>1019</v>
      </c>
      <c r="M20" s="28">
        <f t="shared" ref="M20:M32" si="8">N20-L20</f>
        <v>237620</v>
      </c>
      <c r="N20" s="29">
        <v>238639</v>
      </c>
      <c r="O20" s="25">
        <f t="shared" si="6"/>
        <v>0.8</v>
      </c>
      <c r="P20" s="30">
        <f t="shared" ref="P20:P28" si="9">I20+J20+K20-L20-M20</f>
        <v>0</v>
      </c>
      <c r="Q20" s="31"/>
    </row>
    <row r="21" spans="1:17" s="12" customFormat="1" ht="15.75" x14ac:dyDescent="0.25">
      <c r="A21" s="32" t="s">
        <v>33</v>
      </c>
      <c r="B21" s="24">
        <f>'4月'!B21+'5月'!B21+'6月'!B21</f>
        <v>6</v>
      </c>
      <c r="C21" s="24">
        <f>'4月'!C21+'5月'!C21+'6月'!C21</f>
        <v>3</v>
      </c>
      <c r="D21" s="24">
        <f t="shared" si="3"/>
        <v>9</v>
      </c>
      <c r="E21" s="24">
        <f>'4月'!E21+'5月'!E21+'6月'!E21</f>
        <v>6</v>
      </c>
      <c r="F21" s="24">
        <f>'4月'!F21+'5月'!F21+'6月'!F21</f>
        <v>0</v>
      </c>
      <c r="G21" s="24">
        <f>'4月'!G21+'5月'!G21+'6月'!G21</f>
        <v>0</v>
      </c>
      <c r="H21" s="25">
        <f t="shared" si="7"/>
        <v>1</v>
      </c>
      <c r="I21" s="26">
        <f>'4月'!I21+'5月'!I21+'6月'!I21</f>
        <v>207244</v>
      </c>
      <c r="J21" s="26">
        <f>'4月'!J21+'5月'!J21+'6月'!J21</f>
        <v>127837</v>
      </c>
      <c r="K21" s="26">
        <f>'4月'!K21+'5月'!K21+'6月'!K21</f>
        <v>6553</v>
      </c>
      <c r="L21" s="27">
        <f>'4月'!L21+'5月'!L21+'6月'!L21</f>
        <v>0</v>
      </c>
      <c r="M21" s="28">
        <f t="shared" si="8"/>
        <v>341634</v>
      </c>
      <c r="N21" s="29">
        <v>341634</v>
      </c>
      <c r="O21" s="25">
        <f t="shared" si="6"/>
        <v>1</v>
      </c>
      <c r="P21" s="30">
        <f t="shared" si="9"/>
        <v>0</v>
      </c>
      <c r="Q21" s="31"/>
    </row>
    <row r="22" spans="1:17" s="12" customFormat="1" ht="15.75" x14ac:dyDescent="0.25">
      <c r="A22" s="32" t="s">
        <v>34</v>
      </c>
      <c r="B22" s="24">
        <f>'4月'!B22+'5月'!B22+'6月'!B22</f>
        <v>3</v>
      </c>
      <c r="C22" s="24">
        <f>'4月'!C22+'5月'!C22+'6月'!C22</f>
        <v>1</v>
      </c>
      <c r="D22" s="24">
        <f t="shared" si="3"/>
        <v>4</v>
      </c>
      <c r="E22" s="24">
        <f>'4月'!E22+'5月'!E22+'6月'!E22</f>
        <v>3</v>
      </c>
      <c r="F22" s="24">
        <f>'4月'!F22+'5月'!F22+'6月'!F22</f>
        <v>0</v>
      </c>
      <c r="G22" s="24">
        <f>'4月'!G22+'5月'!G22+'6月'!G22</f>
        <v>0</v>
      </c>
      <c r="H22" s="25">
        <f t="shared" si="7"/>
        <v>1</v>
      </c>
      <c r="I22" s="26">
        <f>'4月'!I22+'5月'!I22+'6月'!I22</f>
        <v>140317</v>
      </c>
      <c r="J22" s="26">
        <f>'4月'!J22+'5月'!J22+'6月'!J22</f>
        <v>109738</v>
      </c>
      <c r="K22" s="26">
        <f>'4月'!K22+'5月'!K22+'6月'!K22</f>
        <v>3815</v>
      </c>
      <c r="L22" s="27">
        <f>'4月'!L22+'5月'!L22+'6月'!L22</f>
        <v>0</v>
      </c>
      <c r="M22" s="28">
        <f t="shared" si="8"/>
        <v>253870</v>
      </c>
      <c r="N22" s="29">
        <v>253870</v>
      </c>
      <c r="O22" s="25">
        <f t="shared" si="6"/>
        <v>1</v>
      </c>
      <c r="P22" s="30">
        <f t="shared" si="9"/>
        <v>0</v>
      </c>
      <c r="Q22" s="31"/>
    </row>
    <row r="23" spans="1:17" s="12" customFormat="1" ht="15.75" x14ac:dyDescent="0.25">
      <c r="A23" s="32" t="s">
        <v>35</v>
      </c>
      <c r="B23" s="24">
        <f>'4月'!B23+'5月'!B23+'6月'!B23</f>
        <v>11</v>
      </c>
      <c r="C23" s="24">
        <f>'4月'!C23+'5月'!C23+'6月'!C23</f>
        <v>2</v>
      </c>
      <c r="D23" s="24">
        <f t="shared" si="3"/>
        <v>13</v>
      </c>
      <c r="E23" s="24">
        <f>'4月'!E23+'5月'!E23+'6月'!E23</f>
        <v>8</v>
      </c>
      <c r="F23" s="24">
        <f>'4月'!F23+'5月'!F23+'6月'!F23</f>
        <v>0</v>
      </c>
      <c r="G23" s="24">
        <f>'4月'!G23+'5月'!G23+'6月'!G23</f>
        <v>3</v>
      </c>
      <c r="H23" s="25">
        <f t="shared" si="7"/>
        <v>0.72727272727272729</v>
      </c>
      <c r="I23" s="26">
        <f>'4月'!I23+'5月'!I23+'6月'!I23</f>
        <v>292679</v>
      </c>
      <c r="J23" s="26">
        <f>'4月'!J23+'5月'!J23+'6月'!J23</f>
        <v>239934</v>
      </c>
      <c r="K23" s="26">
        <f>'4月'!K23+'5月'!K23+'6月'!K23</f>
        <v>13523</v>
      </c>
      <c r="L23" s="27">
        <f>'4月'!L23+'5月'!L23+'6月'!L23</f>
        <v>3855</v>
      </c>
      <c r="M23" s="28">
        <f t="shared" si="8"/>
        <v>542281</v>
      </c>
      <c r="N23" s="29">
        <v>546136</v>
      </c>
      <c r="O23" s="25">
        <f t="shared" si="6"/>
        <v>0.72727272727272729</v>
      </c>
      <c r="P23" s="30">
        <f t="shared" si="9"/>
        <v>0</v>
      </c>
      <c r="Q23" s="31"/>
    </row>
    <row r="24" spans="1:17" s="12" customFormat="1" ht="15.75" x14ac:dyDescent="0.25">
      <c r="A24" s="32" t="s">
        <v>36</v>
      </c>
      <c r="B24" s="24">
        <f>'4月'!B24+'5月'!B24+'6月'!B24</f>
        <v>14</v>
      </c>
      <c r="C24" s="24">
        <f>'4月'!C24+'5月'!C24+'6月'!C24</f>
        <v>2</v>
      </c>
      <c r="D24" s="24">
        <f>B24+C24</f>
        <v>16</v>
      </c>
      <c r="E24" s="24">
        <f>'4月'!E24+'5月'!E24+'6月'!E24</f>
        <v>13</v>
      </c>
      <c r="F24" s="24">
        <f>'4月'!F24+'5月'!F24+'6月'!F24</f>
        <v>1</v>
      </c>
      <c r="G24" s="24">
        <f>'4月'!G24+'5月'!G24+'6月'!G24</f>
        <v>0</v>
      </c>
      <c r="H24" s="25">
        <f t="shared" si="7"/>
        <v>1</v>
      </c>
      <c r="I24" s="26">
        <f>'4月'!I24+'5月'!I24+'6月'!I24</f>
        <v>506376</v>
      </c>
      <c r="J24" s="26">
        <f>'4月'!J24+'5月'!J24+'6月'!J24</f>
        <v>436719</v>
      </c>
      <c r="K24" s="26">
        <f>'4月'!K24+'5月'!K24+'6月'!K24</f>
        <v>15443</v>
      </c>
      <c r="L24" s="27">
        <f>'4月'!L24+'5月'!L24+'6月'!L24</f>
        <v>1099</v>
      </c>
      <c r="M24" s="28">
        <f t="shared" si="8"/>
        <v>957439</v>
      </c>
      <c r="N24" s="29">
        <v>958538</v>
      </c>
      <c r="O24" s="25">
        <f t="shared" si="6"/>
        <v>0.9285714285714286</v>
      </c>
      <c r="P24" s="30">
        <f t="shared" si="9"/>
        <v>0</v>
      </c>
      <c r="Q24" s="31"/>
    </row>
    <row r="25" spans="1:17" s="12" customFormat="1" ht="15.75" x14ac:dyDescent="0.25">
      <c r="A25" s="32" t="s">
        <v>37</v>
      </c>
      <c r="B25" s="24">
        <f>'4月'!B25+'5月'!B25+'6月'!B25</f>
        <v>5</v>
      </c>
      <c r="C25" s="24">
        <f>'4月'!C25+'5月'!C25+'6月'!C25</f>
        <v>1</v>
      </c>
      <c r="D25" s="24">
        <f t="shared" si="3"/>
        <v>6</v>
      </c>
      <c r="E25" s="24">
        <f>'4月'!E25+'5月'!E25+'6月'!E25</f>
        <v>4</v>
      </c>
      <c r="F25" s="24">
        <f>'4月'!F25+'5月'!F25+'6月'!F25</f>
        <v>0</v>
      </c>
      <c r="G25" s="24">
        <f>'4月'!G25+'5月'!G25+'6月'!G25</f>
        <v>1</v>
      </c>
      <c r="H25" s="25">
        <f t="shared" si="7"/>
        <v>0.8</v>
      </c>
      <c r="I25" s="26">
        <f>'4月'!I25+'5月'!I25+'6月'!I25</f>
        <v>152397</v>
      </c>
      <c r="J25" s="26">
        <f>'4月'!J25+'5月'!J25+'6月'!J25</f>
        <v>144455</v>
      </c>
      <c r="K25" s="26">
        <f>'4月'!K25+'5月'!K25+'6月'!K25</f>
        <v>6232</v>
      </c>
      <c r="L25" s="27">
        <f>'4月'!L25+'5月'!L25+'6月'!L25</f>
        <v>1019</v>
      </c>
      <c r="M25" s="28">
        <f t="shared" si="8"/>
        <v>302065</v>
      </c>
      <c r="N25" s="29">
        <v>303084</v>
      </c>
      <c r="O25" s="25">
        <f t="shared" si="6"/>
        <v>0.8</v>
      </c>
      <c r="P25" s="30">
        <f t="shared" si="9"/>
        <v>0</v>
      </c>
      <c r="Q25" s="31"/>
    </row>
    <row r="26" spans="1:17" s="12" customFormat="1" ht="15.75" x14ac:dyDescent="0.25">
      <c r="A26" s="32" t="s">
        <v>25</v>
      </c>
      <c r="B26" s="24">
        <f>'4月'!B26+'5月'!B26+'6月'!B26</f>
        <v>6</v>
      </c>
      <c r="C26" s="24">
        <f>'4月'!C26+'5月'!C26+'6月'!C26</f>
        <v>1</v>
      </c>
      <c r="D26" s="24">
        <f t="shared" si="3"/>
        <v>7</v>
      </c>
      <c r="E26" s="24">
        <f>'4月'!E26+'5月'!E26+'6月'!E26</f>
        <v>5</v>
      </c>
      <c r="F26" s="24">
        <f>'4月'!F26+'5月'!F26+'6月'!F26</f>
        <v>0</v>
      </c>
      <c r="G26" s="24">
        <f>'4月'!G26+'5月'!G26+'6月'!G26</f>
        <v>1</v>
      </c>
      <c r="H26" s="25">
        <f t="shared" si="7"/>
        <v>0.83333333333333337</v>
      </c>
      <c r="I26" s="26">
        <f>'4月'!I26+'5月'!I26+'6月'!I26</f>
        <v>148381</v>
      </c>
      <c r="J26" s="26">
        <f>'4月'!J26+'5月'!J26+'6月'!J26</f>
        <v>148282</v>
      </c>
      <c r="K26" s="26">
        <f>'4月'!K26+'5月'!K26+'6月'!K26</f>
        <v>6921</v>
      </c>
      <c r="L26" s="27">
        <f>'4月'!L26+'5月'!L26+'6月'!L26</f>
        <v>1019</v>
      </c>
      <c r="M26" s="37">
        <f t="shared" si="8"/>
        <v>302565</v>
      </c>
      <c r="N26" s="29">
        <v>303584</v>
      </c>
      <c r="O26" s="25">
        <f t="shared" si="6"/>
        <v>0.83333333333333337</v>
      </c>
      <c r="P26" s="30">
        <f t="shared" si="9"/>
        <v>0</v>
      </c>
      <c r="Q26" s="31"/>
    </row>
    <row r="27" spans="1:17" s="12" customFormat="1" ht="15.75" x14ac:dyDescent="0.25">
      <c r="A27" s="32" t="s">
        <v>97</v>
      </c>
      <c r="B27" s="24">
        <f>'4月'!B27+'5月'!B27+'6月'!B27</f>
        <v>3</v>
      </c>
      <c r="C27" s="24">
        <f>'4月'!C27+'5月'!C27+'6月'!C27</f>
        <v>0</v>
      </c>
      <c r="D27" s="24">
        <f t="shared" si="3"/>
        <v>3</v>
      </c>
      <c r="E27" s="24">
        <f>'4月'!E27+'5月'!E27+'6月'!E27</f>
        <v>2</v>
      </c>
      <c r="F27" s="24">
        <f>'4月'!F27+'5月'!F27+'6月'!F27</f>
        <v>1</v>
      </c>
      <c r="G27" s="24">
        <f>'4月'!G27+'5月'!G27+'6月'!G27</f>
        <v>0</v>
      </c>
      <c r="H27" s="25">
        <f t="shared" si="7"/>
        <v>1</v>
      </c>
      <c r="I27" s="26">
        <f>'4月'!I27+'5月'!I27+'6月'!I27</f>
        <v>81272</v>
      </c>
      <c r="J27" s="26">
        <f>'4月'!J27+'5月'!J27+'6月'!J27</f>
        <v>48546</v>
      </c>
      <c r="K27" s="26">
        <f>'4月'!K27+'5月'!K27+'6月'!K27</f>
        <v>3885</v>
      </c>
      <c r="L27" s="27">
        <f>'4月'!L27+'5月'!L27+'6月'!L27</f>
        <v>0</v>
      </c>
      <c r="M27" s="28">
        <f>N27-L27</f>
        <v>133703</v>
      </c>
      <c r="N27" s="29">
        <v>133703</v>
      </c>
      <c r="O27" s="25">
        <f t="shared" si="6"/>
        <v>0.66666666666666663</v>
      </c>
      <c r="P27" s="30">
        <f t="shared" si="9"/>
        <v>0</v>
      </c>
      <c r="Q27" s="31"/>
    </row>
    <row r="28" spans="1:17" s="12" customFormat="1" ht="15.75" x14ac:dyDescent="0.25">
      <c r="A28" s="32" t="s">
        <v>98</v>
      </c>
      <c r="B28" s="24">
        <f>'4月'!B28+'5月'!B28+'6月'!B28</f>
        <v>1</v>
      </c>
      <c r="C28" s="24">
        <f>'4月'!C28+'5月'!C28+'6月'!C28</f>
        <v>0</v>
      </c>
      <c r="D28" s="24">
        <f t="shared" si="3"/>
        <v>1</v>
      </c>
      <c r="E28" s="24">
        <f>'4月'!E28+'5月'!E28+'6月'!E28</f>
        <v>0</v>
      </c>
      <c r="F28" s="24">
        <f>'4月'!F28+'5月'!F28+'6月'!F28</f>
        <v>0</v>
      </c>
      <c r="G28" s="24">
        <f>'4月'!G28+'5月'!G28+'6月'!G28</f>
        <v>1</v>
      </c>
      <c r="H28" s="25">
        <f t="shared" si="7"/>
        <v>0</v>
      </c>
      <c r="I28" s="26">
        <f>'4月'!I28+'5月'!I28+'6月'!I28</f>
        <v>0</v>
      </c>
      <c r="J28" s="26">
        <f>'4月'!J28+'5月'!J28+'6月'!J28</f>
        <v>0</v>
      </c>
      <c r="K28" s="26">
        <f>'4月'!K28+'5月'!K28+'6月'!K28</f>
        <v>1318</v>
      </c>
      <c r="L28" s="27">
        <f>'4月'!L28+'5月'!L28+'6月'!L28</f>
        <v>1318</v>
      </c>
      <c r="M28" s="28">
        <f>N28-L28</f>
        <v>0</v>
      </c>
      <c r="N28" s="29">
        <v>1318</v>
      </c>
      <c r="O28" s="25">
        <f t="shared" si="6"/>
        <v>0</v>
      </c>
      <c r="P28" s="30">
        <f t="shared" si="9"/>
        <v>0</v>
      </c>
      <c r="Q28" s="31"/>
    </row>
    <row r="29" spans="1:17" s="12" customFormat="1" ht="15" hidden="1" customHeight="1" x14ac:dyDescent="0.25">
      <c r="A29" s="32"/>
      <c r="B29" s="24"/>
      <c r="C29" s="24"/>
      <c r="D29" s="24">
        <f>B29+C29</f>
        <v>0</v>
      </c>
      <c r="E29" s="24"/>
      <c r="F29" s="24"/>
      <c r="G29" s="24"/>
      <c r="H29" s="25" t="str">
        <f t="shared" si="7"/>
        <v/>
      </c>
      <c r="I29" s="26"/>
      <c r="J29" s="26"/>
      <c r="K29" s="26"/>
      <c r="L29" s="27"/>
      <c r="M29" s="28">
        <f>N29-L29</f>
        <v>0</v>
      </c>
      <c r="N29" s="29">
        <v>0</v>
      </c>
      <c r="O29" s="25" t="str">
        <f t="shared" si="6"/>
        <v/>
      </c>
      <c r="P29" s="30">
        <f t="shared" ref="P29" si="10">I29+J29+K29-L29-M29</f>
        <v>0</v>
      </c>
      <c r="Q29" s="31"/>
    </row>
    <row r="30" spans="1:17" s="12" customFormat="1" ht="16.5" x14ac:dyDescent="0.25">
      <c r="A30" s="33" t="s">
        <v>99</v>
      </c>
      <c r="B30" s="33">
        <f t="shared" ref="B30:G30" si="11">SUM(B19:B29)</f>
        <v>54</v>
      </c>
      <c r="C30" s="33">
        <f t="shared" si="11"/>
        <v>11</v>
      </c>
      <c r="D30" s="33">
        <f t="shared" si="11"/>
        <v>65</v>
      </c>
      <c r="E30" s="33">
        <f t="shared" si="11"/>
        <v>45</v>
      </c>
      <c r="F30" s="33">
        <f t="shared" si="11"/>
        <v>2</v>
      </c>
      <c r="G30" s="33">
        <f t="shared" si="11"/>
        <v>7</v>
      </c>
      <c r="H30" s="34">
        <f t="shared" si="7"/>
        <v>0.87037037037037035</v>
      </c>
      <c r="I30" s="35">
        <f t="shared" ref="I30:M30" si="12">SUM(I19:I29)</f>
        <v>1649072</v>
      </c>
      <c r="J30" s="35">
        <f t="shared" si="12"/>
        <v>1367971</v>
      </c>
      <c r="K30" s="35">
        <f t="shared" si="12"/>
        <v>63463</v>
      </c>
      <c r="L30" s="36">
        <f t="shared" si="12"/>
        <v>9329</v>
      </c>
      <c r="M30" s="36">
        <f t="shared" si="12"/>
        <v>3071177</v>
      </c>
      <c r="N30" s="29">
        <v>3080506</v>
      </c>
      <c r="O30" s="34">
        <f t="shared" si="6"/>
        <v>0.83333333333333337</v>
      </c>
      <c r="P30" s="30">
        <f>M30+L30-N30</f>
        <v>0</v>
      </c>
      <c r="Q30" s="31"/>
    </row>
    <row r="31" spans="1:17" s="12" customFormat="1" ht="15" customHeight="1" x14ac:dyDescent="0.25">
      <c r="A31" s="24" t="s">
        <v>100</v>
      </c>
      <c r="B31" s="24">
        <f>'4月'!B31+'5月'!B31+'6月'!B31</f>
        <v>0</v>
      </c>
      <c r="C31" s="24">
        <f>'4月'!C31+'5月'!C31+'6月'!C31</f>
        <v>0</v>
      </c>
      <c r="D31" s="24">
        <f>B31+C31</f>
        <v>0</v>
      </c>
      <c r="E31" s="24">
        <f>'4月'!E31+'5月'!E31+'6月'!E31</f>
        <v>0</v>
      </c>
      <c r="F31" s="24">
        <f>'4月'!F31+'5月'!F31+'6月'!F31</f>
        <v>0</v>
      </c>
      <c r="G31" s="24">
        <f>'4月'!G31+'5月'!G31+'6月'!G31</f>
        <v>0</v>
      </c>
      <c r="H31" s="25" t="str">
        <f t="shared" si="7"/>
        <v/>
      </c>
      <c r="I31" s="26">
        <f>'4月'!I31+'5月'!I31+'6月'!I31</f>
        <v>0</v>
      </c>
      <c r="J31" s="26">
        <f>'4月'!J31+'5月'!J31+'6月'!J31</f>
        <v>0</v>
      </c>
      <c r="K31" s="26">
        <f>'4月'!K31+'5月'!K31+'6月'!K31</f>
        <v>0</v>
      </c>
      <c r="L31" s="27">
        <f>'4月'!L31+'5月'!L31+'6月'!L31</f>
        <v>0</v>
      </c>
      <c r="M31" s="28">
        <f t="shared" si="8"/>
        <v>0</v>
      </c>
      <c r="N31" s="29">
        <v>0</v>
      </c>
      <c r="O31" s="38" t="str">
        <f t="shared" si="6"/>
        <v/>
      </c>
      <c r="P31" s="30">
        <f t="shared" ref="P31:P32" si="13">I31+J31+K31-L31-M31</f>
        <v>0</v>
      </c>
      <c r="Q31" s="31"/>
    </row>
    <row r="32" spans="1:17" s="12" customFormat="1" ht="15.75" x14ac:dyDescent="0.25">
      <c r="A32" s="24" t="s">
        <v>101</v>
      </c>
      <c r="B32" s="24">
        <f>'4月'!B32+'5月'!B32+'6月'!B32</f>
        <v>1</v>
      </c>
      <c r="C32" s="24">
        <f>'4月'!C32+'5月'!C32+'6月'!C32</f>
        <v>0</v>
      </c>
      <c r="D32" s="24">
        <f>B32+C32</f>
        <v>1</v>
      </c>
      <c r="E32" s="24">
        <f>'4月'!E32+'5月'!E32+'6月'!E32</f>
        <v>1</v>
      </c>
      <c r="F32" s="24">
        <f>'4月'!F32+'5月'!F32+'6月'!F32</f>
        <v>0</v>
      </c>
      <c r="G32" s="24">
        <f>'4月'!G32+'5月'!G32+'6月'!G32</f>
        <v>0</v>
      </c>
      <c r="H32" s="25">
        <f t="shared" si="7"/>
        <v>1</v>
      </c>
      <c r="I32" s="26">
        <f>'4月'!I32+'5月'!I32+'6月'!I32</f>
        <v>44896</v>
      </c>
      <c r="J32" s="26">
        <f>'4月'!J32+'5月'!J32+'6月'!J32</f>
        <v>44359</v>
      </c>
      <c r="K32" s="26">
        <f>'4月'!K32+'5月'!K32+'6月'!K32</f>
        <v>1398</v>
      </c>
      <c r="L32" s="27">
        <f>'4月'!L32+'5月'!L32+'6月'!L32</f>
        <v>0</v>
      </c>
      <c r="M32" s="28">
        <f t="shared" si="8"/>
        <v>90653</v>
      </c>
      <c r="N32" s="29">
        <v>90653</v>
      </c>
      <c r="O32" s="38">
        <f t="shared" si="6"/>
        <v>1</v>
      </c>
      <c r="P32" s="30">
        <f t="shared" si="13"/>
        <v>0</v>
      </c>
      <c r="Q32" s="31"/>
    </row>
    <row r="33" spans="1:17" s="12" customFormat="1" ht="16.5" hidden="1" x14ac:dyDescent="0.25">
      <c r="A33" s="39"/>
      <c r="B33" s="24"/>
      <c r="C33" s="24"/>
      <c r="D33" s="24">
        <f>B33+C33</f>
        <v>0</v>
      </c>
      <c r="E33" s="24"/>
      <c r="F33" s="24"/>
      <c r="G33" s="24"/>
      <c r="H33" s="25" t="str">
        <f>(IF(B33=0,"",(E33+F33)/B33))</f>
        <v/>
      </c>
      <c r="I33" s="26"/>
      <c r="J33" s="26"/>
      <c r="K33" s="26"/>
      <c r="L33" s="27"/>
      <c r="M33" s="28">
        <f>N33-L33</f>
        <v>0</v>
      </c>
      <c r="N33" s="29">
        <v>0</v>
      </c>
      <c r="O33" s="38" t="str">
        <f t="shared" si="6"/>
        <v/>
      </c>
      <c r="P33" s="30">
        <f t="shared" ref="P33" si="14">I33+J33+K33-L33-M33</f>
        <v>0</v>
      </c>
    </row>
    <row r="34" spans="1:17" s="12" customFormat="1" ht="16.5" x14ac:dyDescent="0.25">
      <c r="A34" s="33" t="s">
        <v>102</v>
      </c>
      <c r="B34" s="33">
        <f>SUM(B31:B33)</f>
        <v>1</v>
      </c>
      <c r="C34" s="33">
        <f>SUM(C31:C33)</f>
        <v>0</v>
      </c>
      <c r="D34" s="33">
        <f>B34+C34</f>
        <v>1</v>
      </c>
      <c r="E34" s="33">
        <f>SUM(E31:E33)</f>
        <v>1</v>
      </c>
      <c r="F34" s="33">
        <f>SUM(F31:F33)</f>
        <v>0</v>
      </c>
      <c r="G34" s="33">
        <f>SUM(G31:G33)</f>
        <v>0</v>
      </c>
      <c r="H34" s="34">
        <f>IF(B34=0,"",((E34+F34)/B34))</f>
        <v>1</v>
      </c>
      <c r="I34" s="35">
        <f t="shared" ref="I34:M34" si="15">SUM(I31:I33)</f>
        <v>44896</v>
      </c>
      <c r="J34" s="35">
        <f t="shared" si="15"/>
        <v>44359</v>
      </c>
      <c r="K34" s="35">
        <f t="shared" si="15"/>
        <v>1398</v>
      </c>
      <c r="L34" s="35">
        <f t="shared" si="15"/>
        <v>0</v>
      </c>
      <c r="M34" s="35">
        <f t="shared" si="15"/>
        <v>90653</v>
      </c>
      <c r="N34" s="29">
        <v>90653</v>
      </c>
      <c r="O34" s="38">
        <f t="shared" si="6"/>
        <v>1</v>
      </c>
      <c r="P34" s="30">
        <f>M34+L34-N34</f>
        <v>0</v>
      </c>
      <c r="Q34" s="31"/>
    </row>
    <row r="35" spans="1:17" s="12" customFormat="1" x14ac:dyDescent="0.25">
      <c r="A35" s="40" t="s">
        <v>103</v>
      </c>
      <c r="B35" s="40">
        <f t="shared" ref="B35:G35" si="16">B18+B30+B34</f>
        <v>114</v>
      </c>
      <c r="C35" s="40">
        <f t="shared" si="16"/>
        <v>37</v>
      </c>
      <c r="D35" s="40">
        <f t="shared" si="16"/>
        <v>151</v>
      </c>
      <c r="E35" s="40">
        <f t="shared" si="16"/>
        <v>86</v>
      </c>
      <c r="F35" s="40">
        <f t="shared" si="16"/>
        <v>6</v>
      </c>
      <c r="G35" s="40">
        <f t="shared" si="16"/>
        <v>14</v>
      </c>
      <c r="H35" s="41">
        <f>IF(B35=0,"",((E35+F35)/B35))</f>
        <v>0.80701754385964908</v>
      </c>
      <c r="I35" s="42">
        <f>I18+I30+I34</f>
        <v>3055129</v>
      </c>
      <c r="J35" s="42">
        <f>J18+J30+J34</f>
        <v>2836302</v>
      </c>
      <c r="K35" s="42">
        <f>K18+K30+K34</f>
        <v>122631</v>
      </c>
      <c r="L35" s="43">
        <f>L18+L30+L34</f>
        <v>18107</v>
      </c>
      <c r="M35" s="43">
        <f>M18+M30+M34</f>
        <v>5995955</v>
      </c>
      <c r="N35" s="29">
        <v>6014062</v>
      </c>
      <c r="O35" s="38">
        <f t="shared" si="6"/>
        <v>0.75438596491228072</v>
      </c>
      <c r="P35" s="30">
        <f>M35+L35-N35</f>
        <v>0</v>
      </c>
      <c r="Q35" s="31"/>
    </row>
    <row r="36" spans="1:17" s="12" customFormat="1" ht="16.5" x14ac:dyDescent="0.25">
      <c r="A36" s="33" t="s">
        <v>104</v>
      </c>
      <c r="B36" s="44">
        <f>'4月'!B36+'5月'!B36+'6月'!B36</f>
        <v>23</v>
      </c>
      <c r="C36" s="44">
        <f>'4月'!C36+'5月'!C36+'6月'!C36</f>
        <v>0</v>
      </c>
      <c r="D36" s="44">
        <f>C36+B36</f>
        <v>23</v>
      </c>
      <c r="E36" s="44">
        <f>'4月'!E36+'5月'!E36+'6月'!E36</f>
        <v>3</v>
      </c>
      <c r="F36" s="44">
        <f>'4月'!F36+'5月'!F36+'6月'!F36</f>
        <v>0</v>
      </c>
      <c r="G36" s="44">
        <f>'4月'!G36+'5月'!G36+'6月'!G36</f>
        <v>10</v>
      </c>
      <c r="H36" s="34">
        <f>IF(B36=0,"",((E36+F36)/B36))</f>
        <v>0.13043478260869565</v>
      </c>
      <c r="I36" s="45">
        <f>'4月'!I36+'5月'!I36+'6月'!I36</f>
        <v>482248</v>
      </c>
      <c r="J36" s="45">
        <f>'4月'!J36+'5月'!J36+'6月'!J36</f>
        <v>67871</v>
      </c>
      <c r="K36" s="45">
        <f>'4月'!K36+'5月'!K36+'6月'!K36</f>
        <v>17914</v>
      </c>
      <c r="L36" s="46">
        <f>'4月'!L36+'5月'!L36+'6月'!L36</f>
        <v>2536</v>
      </c>
      <c r="M36" s="36">
        <f>N36-L36</f>
        <v>565497</v>
      </c>
      <c r="N36" s="29">
        <v>568033</v>
      </c>
      <c r="O36" s="38">
        <f t="shared" si="6"/>
        <v>0.13043478260869565</v>
      </c>
      <c r="P36" s="30">
        <f>M36+L36-N36</f>
        <v>0</v>
      </c>
      <c r="Q36" s="31"/>
    </row>
    <row r="37" spans="1:17" s="12" customFormat="1" x14ac:dyDescent="0.25">
      <c r="A37" s="40" t="s">
        <v>105</v>
      </c>
      <c r="B37" s="40">
        <f t="shared" ref="B37:G37" si="17">B35+B36</f>
        <v>137</v>
      </c>
      <c r="C37" s="40">
        <f t="shared" si="17"/>
        <v>37</v>
      </c>
      <c r="D37" s="40">
        <f t="shared" si="17"/>
        <v>174</v>
      </c>
      <c r="E37" s="40">
        <f t="shared" si="17"/>
        <v>89</v>
      </c>
      <c r="F37" s="40">
        <f t="shared" si="17"/>
        <v>6</v>
      </c>
      <c r="G37" s="40">
        <f t="shared" si="17"/>
        <v>24</v>
      </c>
      <c r="H37" s="41">
        <f>IF(B37=0,"",((E37+F37)/B37))</f>
        <v>0.69343065693430661</v>
      </c>
      <c r="I37" s="42">
        <f>I35+I36</f>
        <v>3537377</v>
      </c>
      <c r="J37" s="42">
        <f>J35+J36</f>
        <v>2904173</v>
      </c>
      <c r="K37" s="42">
        <f>K35+K36</f>
        <v>140545</v>
      </c>
      <c r="L37" s="43">
        <f>L35+L36</f>
        <v>20643</v>
      </c>
      <c r="M37" s="43">
        <f>SUM(M35:M36)</f>
        <v>6561452</v>
      </c>
      <c r="N37" s="29">
        <v>6582095</v>
      </c>
      <c r="O37" s="38">
        <f t="shared" si="6"/>
        <v>0.64963503649635035</v>
      </c>
      <c r="P37" s="30"/>
      <c r="Q37" s="31"/>
    </row>
    <row r="38" spans="1:17" s="12" customFormat="1" ht="15.75" x14ac:dyDescent="0.25">
      <c r="A38" s="47"/>
      <c r="B38" s="15"/>
      <c r="C38" s="15"/>
      <c r="D38" s="48"/>
      <c r="E38" s="15"/>
      <c r="F38" s="15"/>
      <c r="G38" s="15"/>
      <c r="H38" s="49"/>
      <c r="I38" s="15"/>
      <c r="J38" s="15"/>
      <c r="K38" s="5"/>
      <c r="L38" s="50" t="s">
        <v>106</v>
      </c>
      <c r="M38" s="51">
        <f>SUM(L37:M37)</f>
        <v>6582095</v>
      </c>
      <c r="N38" s="29"/>
      <c r="O38" s="52"/>
      <c r="P38" s="11"/>
    </row>
    <row r="39" spans="1:17" s="12" customFormat="1" ht="21.75" hidden="1" customHeight="1" x14ac:dyDescent="0.25">
      <c r="A39" s="53" t="s">
        <v>46</v>
      </c>
      <c r="B39" s="1"/>
      <c r="C39" s="1"/>
      <c r="D39" s="1"/>
      <c r="E39" s="1"/>
      <c r="F39" s="1"/>
      <c r="G39" s="1"/>
      <c r="H39" s="8"/>
      <c r="I39" s="15"/>
      <c r="J39" s="15"/>
      <c r="K39" s="15"/>
      <c r="L39" s="1"/>
      <c r="M39" s="1"/>
      <c r="N39" s="9"/>
      <c r="O39" s="52"/>
      <c r="P39" s="11"/>
    </row>
    <row r="40" spans="1:17" s="12" customFormat="1" x14ac:dyDescent="0.25">
      <c r="A40" s="6"/>
      <c r="B40" s="1">
        <f>'4月'!B37+'5月'!B37+'6月'!B37</f>
        <v>137</v>
      </c>
      <c r="C40" s="1">
        <f>'4月'!C37+'5月'!C37+'6月'!C37</f>
        <v>37</v>
      </c>
      <c r="D40" s="1">
        <f>'4月'!D37+'5月'!D37+'6月'!D37</f>
        <v>174</v>
      </c>
      <c r="E40" s="1">
        <f>'4月'!E37+'5月'!E37+'6月'!E37</f>
        <v>89</v>
      </c>
      <c r="F40" s="1">
        <f>'4月'!F37+'5月'!F37+'6月'!F37</f>
        <v>6</v>
      </c>
      <c r="G40" s="1">
        <f>'4月'!G37+'5月'!G37+'6月'!G37</f>
        <v>24</v>
      </c>
      <c r="H40" s="1">
        <f>'4月'!H37+'5月'!H37+'6月'!H37</f>
        <v>2.0967409948542022</v>
      </c>
      <c r="I40" s="1">
        <f>'4月'!I37+'5月'!I37+'6月'!I37</f>
        <v>3537377</v>
      </c>
      <c r="J40" s="1">
        <f>'4月'!J37+'5月'!J37+'6月'!J37</f>
        <v>2904173</v>
      </c>
      <c r="K40" s="1">
        <f>'4月'!K37+'5月'!K37+'6月'!K37</f>
        <v>140545</v>
      </c>
      <c r="L40" s="1">
        <f>'4月'!L37+'5月'!L37+'6月'!L37</f>
        <v>20643</v>
      </c>
      <c r="M40" s="1">
        <f>'4月'!M37+'5月'!M37+'6月'!M37</f>
        <v>6561452</v>
      </c>
      <c r="N40" s="9"/>
      <c r="O40" s="52"/>
      <c r="P40" s="11"/>
    </row>
    <row r="41" spans="1:17" s="12" customFormat="1" x14ac:dyDescent="0.25">
      <c r="A41" s="6"/>
      <c r="B41" s="54"/>
      <c r="C41" s="55"/>
      <c r="D41" s="1"/>
      <c r="E41" s="1"/>
      <c r="F41" s="1"/>
      <c r="G41" s="1"/>
      <c r="H41" s="7"/>
      <c r="I41" s="15"/>
      <c r="J41" s="1"/>
      <c r="K41" s="1"/>
      <c r="L41" s="1"/>
      <c r="M41" s="1"/>
      <c r="N41" s="9"/>
      <c r="O41" s="10"/>
      <c r="P41" s="11"/>
    </row>
    <row r="42" spans="1:17" s="12" customFormat="1" x14ac:dyDescent="0.25">
      <c r="A42" s="6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9"/>
      <c r="O42" s="10"/>
      <c r="P42" s="11"/>
    </row>
    <row r="43" spans="1:17" s="12" customFormat="1" x14ac:dyDescent="0.25">
      <c r="A43" s="1"/>
      <c r="B43" s="1"/>
      <c r="C43" s="1"/>
      <c r="D43" s="1"/>
      <c r="E43" s="1"/>
      <c r="F43" s="1"/>
      <c r="G43" s="1"/>
      <c r="H43" s="7"/>
      <c r="I43" s="15"/>
      <c r="J43" s="1"/>
      <c r="K43" s="1"/>
      <c r="L43" s="1"/>
      <c r="M43" s="1"/>
      <c r="N43" s="9"/>
      <c r="O43" s="10"/>
      <c r="P43" s="11"/>
    </row>
    <row r="44" spans="1:17" s="12" customFormat="1" x14ac:dyDescent="0.25">
      <c r="A44" s="1"/>
      <c r="B44" s="1"/>
      <c r="C44" s="1"/>
      <c r="D44" s="1"/>
      <c r="E44" s="1"/>
      <c r="F44" s="1"/>
      <c r="G44" s="1"/>
      <c r="H44" s="7"/>
      <c r="I44" s="15"/>
      <c r="J44" s="15"/>
      <c r="K44" s="15"/>
      <c r="L44" s="1"/>
      <c r="M44" s="1"/>
      <c r="N44" s="9"/>
      <c r="O44" s="10"/>
      <c r="P44" s="11"/>
    </row>
    <row r="45" spans="1:17" s="12" customFormat="1" x14ac:dyDescent="0.25">
      <c r="A45" s="4"/>
      <c r="B45" s="4"/>
      <c r="C45" s="4"/>
      <c r="D45" s="4"/>
      <c r="E45" s="4"/>
      <c r="F45" s="4"/>
      <c r="G45" s="4"/>
      <c r="H45" s="8"/>
      <c r="I45" s="5"/>
      <c r="J45" s="15"/>
      <c r="K45" s="15"/>
      <c r="L45" s="4"/>
      <c r="M45" s="4"/>
      <c r="N45" s="9"/>
      <c r="O45" s="10"/>
      <c r="P45" s="11"/>
    </row>
  </sheetData>
  <mergeCells count="10">
    <mergeCell ref="A1:M1"/>
    <mergeCell ref="B3:D3"/>
    <mergeCell ref="E3:E4"/>
    <mergeCell ref="F3:F4"/>
    <mergeCell ref="G3:G4"/>
    <mergeCell ref="A3:A4"/>
    <mergeCell ref="H3:H4"/>
    <mergeCell ref="I3:I4"/>
    <mergeCell ref="K3:K4"/>
    <mergeCell ref="L3:M3"/>
  </mergeCells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tabSelected="1" topLeftCell="A37" workbookViewId="0">
      <selection activeCell="R50" sqref="R50"/>
    </sheetView>
  </sheetViews>
  <sheetFormatPr defaultRowHeight="17.25" customHeight="1" x14ac:dyDescent="0.25"/>
  <cols>
    <col min="1" max="1" width="10.25" style="56" customWidth="1"/>
    <col min="2" max="6" width="5.75" style="208" customWidth="1"/>
    <col min="7" max="7" width="9" style="56" customWidth="1"/>
    <col min="8" max="9" width="11.625" style="209" hidden="1" customWidth="1"/>
    <col min="10" max="10" width="10.25" style="209" customWidth="1"/>
    <col min="11" max="12" width="7.875" style="56" customWidth="1"/>
    <col min="13" max="13" width="9.625" style="231" customWidth="1"/>
    <col min="14" max="14" width="11.125" style="56" customWidth="1"/>
    <col min="15" max="16384" width="9" style="56"/>
  </cols>
  <sheetData>
    <row r="1" spans="1:14" ht="17.25" customHeight="1" thickBot="1" x14ac:dyDescent="0.3">
      <c r="A1" s="261" t="s">
        <v>189</v>
      </c>
      <c r="B1" s="262"/>
      <c r="C1" s="263"/>
      <c r="E1" s="56"/>
    </row>
    <row r="2" spans="1:14" ht="47.25" customHeight="1" x14ac:dyDescent="0.25">
      <c r="D2" s="210" t="s">
        <v>190</v>
      </c>
      <c r="E2" s="56"/>
    </row>
    <row r="3" spans="1:14" ht="17.25" customHeight="1" thickBot="1" x14ac:dyDescent="0.3">
      <c r="N3" s="57">
        <v>41528</v>
      </c>
    </row>
    <row r="4" spans="1:14" ht="17.25" customHeight="1" x14ac:dyDescent="0.25">
      <c r="A4" s="264" t="s">
        <v>145</v>
      </c>
      <c r="B4" s="266" t="s">
        <v>191</v>
      </c>
      <c r="C4" s="267"/>
      <c r="D4" s="259" t="s">
        <v>192</v>
      </c>
      <c r="E4" s="259" t="s">
        <v>193</v>
      </c>
      <c r="F4" s="259" t="s">
        <v>194</v>
      </c>
      <c r="G4" s="270" t="s">
        <v>146</v>
      </c>
      <c r="H4" s="138"/>
      <c r="I4" s="138"/>
      <c r="J4" s="58" t="s">
        <v>195</v>
      </c>
      <c r="K4" s="272" t="s">
        <v>196</v>
      </c>
      <c r="L4" s="274" t="s">
        <v>197</v>
      </c>
      <c r="M4" s="276" t="s">
        <v>184</v>
      </c>
      <c r="N4" s="268" t="s">
        <v>198</v>
      </c>
    </row>
    <row r="5" spans="1:14" s="208" customFormat="1" ht="17.25" customHeight="1" x14ac:dyDescent="0.25">
      <c r="A5" s="265"/>
      <c r="B5" s="139" t="s">
        <v>199</v>
      </c>
      <c r="C5" s="139" t="s">
        <v>200</v>
      </c>
      <c r="D5" s="260"/>
      <c r="E5" s="260"/>
      <c r="F5" s="260"/>
      <c r="G5" s="271"/>
      <c r="H5" s="140" t="s">
        <v>147</v>
      </c>
      <c r="I5" s="141" t="s">
        <v>148</v>
      </c>
      <c r="J5" s="141" t="s">
        <v>201</v>
      </c>
      <c r="K5" s="273"/>
      <c r="L5" s="275"/>
      <c r="M5" s="277"/>
      <c r="N5" s="269"/>
    </row>
    <row r="6" spans="1:14" ht="17.25" customHeight="1" x14ac:dyDescent="0.25">
      <c r="A6" s="142" t="s">
        <v>149</v>
      </c>
      <c r="B6" s="143">
        <v>7</v>
      </c>
      <c r="C6" s="143">
        <v>1</v>
      </c>
      <c r="D6" s="143">
        <v>5</v>
      </c>
      <c r="E6" s="143">
        <v>1</v>
      </c>
      <c r="F6" s="143">
        <v>1</v>
      </c>
      <c r="G6" s="144">
        <v>0.8571428571428571</v>
      </c>
      <c r="H6" s="145">
        <v>1398</v>
      </c>
      <c r="I6" s="145">
        <v>362771</v>
      </c>
      <c r="J6" s="145">
        <v>361373</v>
      </c>
      <c r="K6" s="78" t="str">
        <f>IF($G6&lt;70%,"0",IF($G6&lt;75%,"0.5%",IF($G6&lt;80%,"1%",IF($G6&lt;85%,"1.25%",IF($G6&lt;90%,"1.5%",IF($G6&lt;95%,"2%",IF($G6&lt;101%,"2.5%","0")))))))</f>
        <v>1.5%</v>
      </c>
      <c r="L6" s="79" t="str">
        <f>IF($J6=0,"0",IF($J6&lt;300000,"0.75",IF($J6&lt;500000,"1",IF($J6&lt;750000,"1.25",IF($J6&lt;1000000,"1.5",IF($J6&gt;1000000,"1.75"))))))</f>
        <v>1</v>
      </c>
      <c r="M6" s="232"/>
      <c r="N6" s="86">
        <f>ROUND($J6*$K6*$L6,0)</f>
        <v>5421</v>
      </c>
    </row>
    <row r="7" spans="1:14" ht="17.25" customHeight="1" x14ac:dyDescent="0.25">
      <c r="A7" s="142" t="s">
        <v>150</v>
      </c>
      <c r="B7" s="143">
        <v>5</v>
      </c>
      <c r="C7" s="143">
        <v>1</v>
      </c>
      <c r="D7" s="143">
        <v>3</v>
      </c>
      <c r="E7" s="143">
        <v>2</v>
      </c>
      <c r="F7" s="143">
        <v>0</v>
      </c>
      <c r="G7" s="144">
        <v>1</v>
      </c>
      <c r="H7" s="145">
        <v>0</v>
      </c>
      <c r="I7" s="145">
        <v>226839</v>
      </c>
      <c r="J7" s="145">
        <v>226839</v>
      </c>
      <c r="K7" s="78" t="str">
        <f t="shared" ref="K7:K15" si="0">IF($G7&lt;70%,"0",IF($G7&lt;75%,"0.5%",IF($G7&lt;80%,"1%",IF($G7&lt;85%,"1.25%",IF($G7&lt;90%,"1.5%",IF($G7&lt;95%,"2%",IF($G7&lt;101%,"2.5%","0")))))))</f>
        <v>2.5%</v>
      </c>
      <c r="L7" s="79" t="str">
        <f t="shared" ref="L7:L15" si="1">IF($J7=0,"0",IF($J7&lt;300000,"0.75",IF($J7&lt;500000,"1",IF($J7&lt;750000,"1.25",IF($J7&lt;1000000,"1.5",IF($J7&gt;1000000,"1.75"))))))</f>
        <v>0.75</v>
      </c>
      <c r="M7" s="232"/>
      <c r="N7" s="86">
        <f t="shared" ref="N7:N14" si="2">ROUND($J7*$K7*$L7,0)</f>
        <v>4253</v>
      </c>
    </row>
    <row r="8" spans="1:14" ht="17.25" customHeight="1" x14ac:dyDescent="0.25">
      <c r="A8" s="142" t="s">
        <v>151</v>
      </c>
      <c r="B8" s="143">
        <v>5</v>
      </c>
      <c r="C8" s="143">
        <v>2</v>
      </c>
      <c r="D8" s="143">
        <v>3</v>
      </c>
      <c r="E8" s="143">
        <v>1</v>
      </c>
      <c r="F8" s="143">
        <v>1</v>
      </c>
      <c r="G8" s="144">
        <v>0.8</v>
      </c>
      <c r="H8" s="145">
        <v>889</v>
      </c>
      <c r="I8" s="145">
        <v>147135</v>
      </c>
      <c r="J8" s="145">
        <v>146246</v>
      </c>
      <c r="K8" s="78" t="str">
        <f t="shared" si="0"/>
        <v>1.25%</v>
      </c>
      <c r="L8" s="79" t="str">
        <f t="shared" si="1"/>
        <v>0.75</v>
      </c>
      <c r="M8" s="232"/>
      <c r="N8" s="86">
        <f t="shared" si="2"/>
        <v>1371</v>
      </c>
    </row>
    <row r="9" spans="1:14" ht="17.25" customHeight="1" x14ac:dyDescent="0.25">
      <c r="A9" s="142" t="s">
        <v>152</v>
      </c>
      <c r="B9" s="143">
        <v>11</v>
      </c>
      <c r="C9" s="143">
        <v>2</v>
      </c>
      <c r="D9" s="143">
        <v>9</v>
      </c>
      <c r="E9" s="143">
        <v>2</v>
      </c>
      <c r="F9" s="143">
        <v>0</v>
      </c>
      <c r="G9" s="144">
        <v>1</v>
      </c>
      <c r="H9" s="145">
        <v>0</v>
      </c>
      <c r="I9" s="145">
        <v>745286</v>
      </c>
      <c r="J9" s="145">
        <v>745286</v>
      </c>
      <c r="K9" s="78" t="str">
        <f t="shared" si="0"/>
        <v>2.5%</v>
      </c>
      <c r="L9" s="79" t="str">
        <f t="shared" si="1"/>
        <v>1.25</v>
      </c>
      <c r="M9" s="232"/>
      <c r="N9" s="86">
        <f t="shared" si="2"/>
        <v>23290</v>
      </c>
    </row>
    <row r="10" spans="1:14" ht="17.25" customHeight="1" x14ac:dyDescent="0.25">
      <c r="A10" s="142" t="s">
        <v>202</v>
      </c>
      <c r="B10" s="143">
        <v>6</v>
      </c>
      <c r="C10" s="143">
        <v>1</v>
      </c>
      <c r="D10" s="143">
        <v>6</v>
      </c>
      <c r="E10" s="143">
        <v>0</v>
      </c>
      <c r="F10" s="143">
        <v>0</v>
      </c>
      <c r="G10" s="144">
        <v>1</v>
      </c>
      <c r="H10" s="145">
        <v>0</v>
      </c>
      <c r="I10" s="145">
        <v>357323</v>
      </c>
      <c r="J10" s="145">
        <v>357323</v>
      </c>
      <c r="K10" s="78" t="str">
        <f t="shared" si="0"/>
        <v>2.5%</v>
      </c>
      <c r="L10" s="79" t="str">
        <f t="shared" si="1"/>
        <v>1</v>
      </c>
      <c r="M10" s="232"/>
      <c r="N10" s="86">
        <f t="shared" si="2"/>
        <v>8933</v>
      </c>
    </row>
    <row r="11" spans="1:14" ht="17.25" customHeight="1" x14ac:dyDescent="0.25">
      <c r="A11" s="142" t="s">
        <v>153</v>
      </c>
      <c r="B11" s="143">
        <v>5</v>
      </c>
      <c r="C11" s="143">
        <v>4</v>
      </c>
      <c r="D11" s="143">
        <v>5</v>
      </c>
      <c r="E11" s="143">
        <v>0</v>
      </c>
      <c r="F11" s="143">
        <v>0</v>
      </c>
      <c r="G11" s="144">
        <v>1</v>
      </c>
      <c r="H11" s="145">
        <v>0</v>
      </c>
      <c r="I11" s="145">
        <v>357360</v>
      </c>
      <c r="J11" s="145">
        <v>357360</v>
      </c>
      <c r="K11" s="78" t="str">
        <f t="shared" si="0"/>
        <v>2.5%</v>
      </c>
      <c r="L11" s="79" t="str">
        <f t="shared" si="1"/>
        <v>1</v>
      </c>
      <c r="M11" s="232"/>
      <c r="N11" s="86">
        <f t="shared" si="2"/>
        <v>8934</v>
      </c>
    </row>
    <row r="12" spans="1:14" ht="17.25" customHeight="1" x14ac:dyDescent="0.25">
      <c r="A12" s="142" t="s">
        <v>154</v>
      </c>
      <c r="B12" s="143">
        <v>7</v>
      </c>
      <c r="C12" s="143">
        <v>1</v>
      </c>
      <c r="D12" s="143">
        <v>4</v>
      </c>
      <c r="E12" s="143">
        <v>1</v>
      </c>
      <c r="F12" s="143">
        <v>1</v>
      </c>
      <c r="G12" s="144">
        <v>0.7142857142857143</v>
      </c>
      <c r="H12" s="145">
        <v>1398</v>
      </c>
      <c r="I12" s="145">
        <v>247112</v>
      </c>
      <c r="J12" s="145">
        <v>245714</v>
      </c>
      <c r="K12" s="78" t="str">
        <f t="shared" si="0"/>
        <v>0.5%</v>
      </c>
      <c r="L12" s="79" t="str">
        <f t="shared" si="1"/>
        <v>0.75</v>
      </c>
      <c r="M12" s="232"/>
      <c r="N12" s="86">
        <f t="shared" si="2"/>
        <v>921</v>
      </c>
    </row>
    <row r="13" spans="1:14" ht="17.25" customHeight="1" x14ac:dyDescent="0.25">
      <c r="A13" s="142" t="s">
        <v>155</v>
      </c>
      <c r="B13" s="143">
        <v>11</v>
      </c>
      <c r="C13" s="143">
        <v>3</v>
      </c>
      <c r="D13" s="143">
        <v>10</v>
      </c>
      <c r="E13" s="143">
        <v>0</v>
      </c>
      <c r="F13" s="143">
        <v>1</v>
      </c>
      <c r="G13" s="144">
        <v>0.90909090909090906</v>
      </c>
      <c r="H13" s="145">
        <v>1099</v>
      </c>
      <c r="I13" s="145">
        <v>734699</v>
      </c>
      <c r="J13" s="145">
        <v>733600</v>
      </c>
      <c r="K13" s="78" t="str">
        <f t="shared" si="0"/>
        <v>2%</v>
      </c>
      <c r="L13" s="79" t="str">
        <f t="shared" si="1"/>
        <v>1.25</v>
      </c>
      <c r="M13" s="232"/>
      <c r="N13" s="86">
        <f t="shared" si="2"/>
        <v>18340</v>
      </c>
    </row>
    <row r="14" spans="1:14" ht="17.25" customHeight="1" x14ac:dyDescent="0.25">
      <c r="A14" s="142" t="s">
        <v>156</v>
      </c>
      <c r="B14" s="143">
        <v>8</v>
      </c>
      <c r="C14" s="143">
        <v>1</v>
      </c>
      <c r="D14" s="143">
        <v>5</v>
      </c>
      <c r="E14" s="143">
        <v>2</v>
      </c>
      <c r="F14" s="143">
        <v>0</v>
      </c>
      <c r="G14" s="144">
        <v>0.875</v>
      </c>
      <c r="H14" s="145">
        <v>0</v>
      </c>
      <c r="I14" s="145">
        <v>344516</v>
      </c>
      <c r="J14" s="145">
        <v>344516</v>
      </c>
      <c r="K14" s="78" t="str">
        <f t="shared" si="0"/>
        <v>1.5%</v>
      </c>
      <c r="L14" s="79" t="str">
        <f t="shared" si="1"/>
        <v>1</v>
      </c>
      <c r="M14" s="232"/>
      <c r="N14" s="86">
        <f t="shared" si="2"/>
        <v>5168</v>
      </c>
    </row>
    <row r="15" spans="1:14" ht="17.25" customHeight="1" thickBot="1" x14ac:dyDescent="0.3">
      <c r="A15" s="142" t="s">
        <v>157</v>
      </c>
      <c r="B15" s="143">
        <v>12</v>
      </c>
      <c r="C15" s="143">
        <v>3</v>
      </c>
      <c r="D15" s="143">
        <v>10</v>
      </c>
      <c r="E15" s="143">
        <v>0</v>
      </c>
      <c r="F15" s="143">
        <v>2</v>
      </c>
      <c r="G15" s="144">
        <v>0.83333333333333337</v>
      </c>
      <c r="H15" s="145">
        <v>2417</v>
      </c>
      <c r="I15" s="145">
        <v>632085</v>
      </c>
      <c r="J15" s="145">
        <v>629668</v>
      </c>
      <c r="K15" s="78" t="str">
        <f t="shared" si="0"/>
        <v>1.25%</v>
      </c>
      <c r="L15" s="79" t="str">
        <f t="shared" si="1"/>
        <v>1.25</v>
      </c>
      <c r="M15" s="232">
        <v>0.8</v>
      </c>
      <c r="N15" s="146">
        <f>ROUND($J15*$K15*$L15*$M15,0)</f>
        <v>7871</v>
      </c>
    </row>
    <row r="16" spans="1:14" ht="17.25" customHeight="1" thickBot="1" x14ac:dyDescent="0.3">
      <c r="A16" s="151" t="s">
        <v>203</v>
      </c>
      <c r="B16" s="152">
        <v>82</v>
      </c>
      <c r="C16" s="152">
        <v>19</v>
      </c>
      <c r="D16" s="152">
        <v>65</v>
      </c>
      <c r="E16" s="152">
        <v>9</v>
      </c>
      <c r="F16" s="152">
        <v>6</v>
      </c>
      <c r="G16" s="153">
        <v>0.90243902439024393</v>
      </c>
      <c r="H16" s="154">
        <v>7201</v>
      </c>
      <c r="I16" s="154">
        <v>4543242</v>
      </c>
      <c r="J16" s="154">
        <v>4536041</v>
      </c>
      <c r="K16" s="100"/>
      <c r="L16" s="112">
        <v>17500</v>
      </c>
      <c r="M16" s="233"/>
      <c r="N16" s="102">
        <f>SUM(N6:N15)</f>
        <v>84502</v>
      </c>
    </row>
    <row r="17" spans="1:14" ht="17.25" customHeight="1" x14ac:dyDescent="0.25">
      <c r="A17" s="155" t="s">
        <v>159</v>
      </c>
      <c r="B17" s="143">
        <v>4</v>
      </c>
      <c r="C17" s="143">
        <v>1</v>
      </c>
      <c r="D17" s="143">
        <v>3</v>
      </c>
      <c r="E17" s="143">
        <v>0</v>
      </c>
      <c r="F17" s="143">
        <v>1</v>
      </c>
      <c r="G17" s="144">
        <v>0.75</v>
      </c>
      <c r="H17" s="145">
        <v>1019</v>
      </c>
      <c r="I17" s="145">
        <v>105166</v>
      </c>
      <c r="J17" s="145">
        <v>104147</v>
      </c>
      <c r="K17" s="78" t="str">
        <f>IF($G17&lt;70%,"0",IF($G17&lt;75%,"0.5%",IF($G17&lt;80%,"1%",IF($G17&lt;85%,"1.25%",IF($G17&lt;90%,"1.5%",IF($G17&lt;95%,"2%",IF($G17&lt;101%,"2.5%","0")))))))</f>
        <v>1%</v>
      </c>
      <c r="L17" s="79" t="str">
        <f>IF($J17=0,"0",IF($J17&lt;300000,"0.75",IF($J17&lt;500000,"1",IF($J17&lt;750000,"1.25",IF($J17&lt;1000000,"1.5",IF($J17&gt;1000000,"1.75"))))))</f>
        <v>0.75</v>
      </c>
      <c r="M17" s="232">
        <v>0.8</v>
      </c>
      <c r="N17" s="146">
        <f>ROUND($J17*$K17*$L17*$M17,0)</f>
        <v>625</v>
      </c>
    </row>
    <row r="18" spans="1:14" ht="17.25" customHeight="1" x14ac:dyDescent="0.25">
      <c r="A18" s="142" t="s">
        <v>160</v>
      </c>
      <c r="B18" s="143">
        <v>5</v>
      </c>
      <c r="C18" s="143">
        <v>2</v>
      </c>
      <c r="D18" s="143">
        <v>5</v>
      </c>
      <c r="E18" s="143">
        <v>0</v>
      </c>
      <c r="F18" s="143">
        <v>0</v>
      </c>
      <c r="G18" s="144">
        <v>1</v>
      </c>
      <c r="H18" s="145">
        <v>0</v>
      </c>
      <c r="I18" s="145">
        <v>387111</v>
      </c>
      <c r="J18" s="145">
        <v>387111</v>
      </c>
      <c r="K18" s="78" t="str">
        <f t="shared" ref="K18:K27" si="3">IF($G18&lt;70%,"0",IF($G18&lt;75%,"0.5%",IF($G18&lt;80%,"1%",IF($G18&lt;85%,"1.25%",IF($G18&lt;90%,"1.5%",IF($G18&lt;95%,"2%",IF($G18&lt;101%,"2.5%","0")))))))</f>
        <v>2.5%</v>
      </c>
      <c r="L18" s="79" t="str">
        <f t="shared" ref="L18:L27" si="4">IF($J18=0,"0",IF($J18&lt;300000,"0.75",IF($J18&lt;500000,"1",IF($J18&lt;750000,"1.25",IF($J18&lt;1000000,"1.5",IF($J18&gt;1000000,"1.75"))))))</f>
        <v>1</v>
      </c>
      <c r="M18" s="232"/>
      <c r="N18" s="86">
        <f t="shared" ref="N18:N27" si="5">ROUND($J18*$K18*$L18,0)</f>
        <v>9678</v>
      </c>
    </row>
    <row r="19" spans="1:14" ht="17.25" customHeight="1" x14ac:dyDescent="0.25">
      <c r="A19" s="142" t="s">
        <v>161</v>
      </c>
      <c r="B19" s="143">
        <v>2</v>
      </c>
      <c r="C19" s="143">
        <v>1</v>
      </c>
      <c r="D19" s="143">
        <v>2</v>
      </c>
      <c r="E19" s="143">
        <v>0</v>
      </c>
      <c r="F19" s="143">
        <v>0</v>
      </c>
      <c r="G19" s="144">
        <v>1</v>
      </c>
      <c r="H19" s="145">
        <v>0</v>
      </c>
      <c r="I19" s="145">
        <v>97220</v>
      </c>
      <c r="J19" s="145">
        <v>97220</v>
      </c>
      <c r="K19" s="78" t="str">
        <f t="shared" si="3"/>
        <v>2.5%</v>
      </c>
      <c r="L19" s="79" t="str">
        <f t="shared" si="4"/>
        <v>0.75</v>
      </c>
      <c r="M19" s="232"/>
      <c r="N19" s="86">
        <f t="shared" si="5"/>
        <v>1823</v>
      </c>
    </row>
    <row r="20" spans="1:14" ht="17.25" customHeight="1" x14ac:dyDescent="0.25">
      <c r="A20" s="142" t="s">
        <v>162</v>
      </c>
      <c r="B20" s="143">
        <v>6</v>
      </c>
      <c r="C20" s="143">
        <v>2</v>
      </c>
      <c r="D20" s="143">
        <v>3</v>
      </c>
      <c r="E20" s="143">
        <v>1</v>
      </c>
      <c r="F20" s="143">
        <v>2</v>
      </c>
      <c r="G20" s="144">
        <v>0.66666666666666663</v>
      </c>
      <c r="H20" s="145">
        <v>2417</v>
      </c>
      <c r="I20" s="145">
        <v>264994</v>
      </c>
      <c r="J20" s="145">
        <v>262577</v>
      </c>
      <c r="K20" s="78" t="str">
        <f t="shared" si="3"/>
        <v>0</v>
      </c>
      <c r="L20" s="79" t="str">
        <f t="shared" si="4"/>
        <v>0.75</v>
      </c>
      <c r="M20" s="232"/>
      <c r="N20" s="86">
        <f t="shared" si="5"/>
        <v>0</v>
      </c>
    </row>
    <row r="21" spans="1:14" ht="17.25" customHeight="1" x14ac:dyDescent="0.25">
      <c r="A21" s="142" t="s">
        <v>163</v>
      </c>
      <c r="B21" s="143">
        <v>6</v>
      </c>
      <c r="C21" s="143">
        <v>0</v>
      </c>
      <c r="D21" s="143">
        <v>4</v>
      </c>
      <c r="E21" s="143">
        <v>0</v>
      </c>
      <c r="F21" s="143">
        <v>1</v>
      </c>
      <c r="G21" s="144">
        <v>0.66666666666666663</v>
      </c>
      <c r="H21" s="145">
        <v>1318</v>
      </c>
      <c r="I21" s="145">
        <v>268567</v>
      </c>
      <c r="J21" s="145">
        <v>267249</v>
      </c>
      <c r="K21" s="78" t="str">
        <f t="shared" si="3"/>
        <v>0</v>
      </c>
      <c r="L21" s="79" t="str">
        <f t="shared" si="4"/>
        <v>0.75</v>
      </c>
      <c r="M21" s="232"/>
      <c r="N21" s="86">
        <f t="shared" si="5"/>
        <v>0</v>
      </c>
    </row>
    <row r="22" spans="1:14" ht="17.25" customHeight="1" x14ac:dyDescent="0.25">
      <c r="A22" s="142" t="s">
        <v>164</v>
      </c>
      <c r="B22" s="143">
        <v>9</v>
      </c>
      <c r="C22" s="143">
        <v>0</v>
      </c>
      <c r="D22" s="143">
        <v>7</v>
      </c>
      <c r="E22" s="143">
        <v>1</v>
      </c>
      <c r="F22" s="143">
        <v>1</v>
      </c>
      <c r="G22" s="144">
        <v>0.88888888888888884</v>
      </c>
      <c r="H22" s="145">
        <v>1019</v>
      </c>
      <c r="I22" s="145">
        <v>488381</v>
      </c>
      <c r="J22" s="145">
        <v>487362</v>
      </c>
      <c r="K22" s="78" t="str">
        <f t="shared" si="3"/>
        <v>1.5%</v>
      </c>
      <c r="L22" s="79" t="str">
        <f t="shared" si="4"/>
        <v>1</v>
      </c>
      <c r="M22" s="232">
        <v>0.8</v>
      </c>
      <c r="N22" s="146">
        <f>ROUND($J22*$K22*$L22*$M22,0)</f>
        <v>5848</v>
      </c>
    </row>
    <row r="23" spans="1:14" ht="17.25" customHeight="1" x14ac:dyDescent="0.25">
      <c r="A23" s="142" t="s">
        <v>165</v>
      </c>
      <c r="B23" s="143">
        <v>4</v>
      </c>
      <c r="C23" s="143">
        <v>2</v>
      </c>
      <c r="D23" s="143">
        <v>1</v>
      </c>
      <c r="E23" s="143">
        <v>1</v>
      </c>
      <c r="F23" s="143">
        <v>2</v>
      </c>
      <c r="G23" s="144">
        <v>0.5</v>
      </c>
      <c r="H23" s="145">
        <v>2546</v>
      </c>
      <c r="I23" s="145">
        <v>80597</v>
      </c>
      <c r="J23" s="145">
        <v>78051</v>
      </c>
      <c r="K23" s="78" t="str">
        <f t="shared" si="3"/>
        <v>0</v>
      </c>
      <c r="L23" s="79" t="str">
        <f t="shared" si="4"/>
        <v>0.75</v>
      </c>
      <c r="M23" s="232"/>
      <c r="N23" s="86">
        <f t="shared" si="5"/>
        <v>0</v>
      </c>
    </row>
    <row r="24" spans="1:14" ht="17.25" customHeight="1" x14ac:dyDescent="0.25">
      <c r="A24" s="142" t="s">
        <v>166</v>
      </c>
      <c r="B24" s="143">
        <v>9</v>
      </c>
      <c r="C24" s="143">
        <v>1</v>
      </c>
      <c r="D24" s="143">
        <v>7</v>
      </c>
      <c r="E24" s="143">
        <v>1</v>
      </c>
      <c r="F24" s="143">
        <v>1</v>
      </c>
      <c r="G24" s="144">
        <v>0.88888888888888884</v>
      </c>
      <c r="H24" s="145">
        <v>1138</v>
      </c>
      <c r="I24" s="145">
        <v>540903</v>
      </c>
      <c r="J24" s="145">
        <v>539765</v>
      </c>
      <c r="K24" s="78" t="str">
        <f>IF($G24&lt;70%,"0",IF($G24&lt;75%,"0.5%",IF($G24&lt;80%,"1%",IF($G24&lt;85%,"1.25%",IF($G24&lt;90%,"1.5%",IF($G24&lt;95%,"2%",IF($G24&lt;101%,"2.5%","0")))))))</f>
        <v>1.5%</v>
      </c>
      <c r="L24" s="79" t="str">
        <f>IF($J24=0,"0",IF($J24&lt;300000,"0.75",IF($J24&lt;500000,"1",IF($J24&lt;750000,"1.25",IF($J24&lt;1000000,"1.5",IF($J24&gt;1000000,"1.75"))))))</f>
        <v>1.25</v>
      </c>
      <c r="M24" s="232"/>
      <c r="N24" s="86">
        <f>ROUND($J24*$K24*$L24,0)</f>
        <v>10121</v>
      </c>
    </row>
    <row r="25" spans="1:14" ht="17.25" customHeight="1" x14ac:dyDescent="0.25">
      <c r="A25" s="156" t="s">
        <v>167</v>
      </c>
      <c r="B25" s="143">
        <v>1</v>
      </c>
      <c r="C25" s="143">
        <v>0</v>
      </c>
      <c r="D25" s="143">
        <v>1</v>
      </c>
      <c r="E25" s="143">
        <v>0</v>
      </c>
      <c r="F25" s="143">
        <v>0</v>
      </c>
      <c r="G25" s="144">
        <v>1</v>
      </c>
      <c r="H25" s="145">
        <v>0</v>
      </c>
      <c r="I25" s="145">
        <v>104010</v>
      </c>
      <c r="J25" s="145">
        <v>104010</v>
      </c>
      <c r="K25" s="78" t="str">
        <f t="shared" si="3"/>
        <v>2.5%</v>
      </c>
      <c r="L25" s="79" t="str">
        <f t="shared" si="4"/>
        <v>0.75</v>
      </c>
      <c r="M25" s="232"/>
      <c r="N25" s="86">
        <f t="shared" si="5"/>
        <v>1950</v>
      </c>
    </row>
    <row r="26" spans="1:14" ht="17.25" customHeight="1" x14ac:dyDescent="0.25">
      <c r="A26" s="142" t="s">
        <v>168</v>
      </c>
      <c r="B26" s="143">
        <v>5</v>
      </c>
      <c r="C26" s="143">
        <v>1</v>
      </c>
      <c r="D26" s="143">
        <v>4</v>
      </c>
      <c r="E26" s="143">
        <v>0</v>
      </c>
      <c r="F26" s="143">
        <v>1</v>
      </c>
      <c r="G26" s="144">
        <v>0.8</v>
      </c>
      <c r="H26" s="145">
        <v>1019</v>
      </c>
      <c r="I26" s="145">
        <v>317829</v>
      </c>
      <c r="J26" s="145">
        <v>316810</v>
      </c>
      <c r="K26" s="78" t="str">
        <f t="shared" si="3"/>
        <v>1.25%</v>
      </c>
      <c r="L26" s="79" t="str">
        <f t="shared" si="4"/>
        <v>1</v>
      </c>
      <c r="M26" s="232"/>
      <c r="N26" s="86">
        <f t="shared" si="5"/>
        <v>3960</v>
      </c>
    </row>
    <row r="27" spans="1:14" ht="17.25" customHeight="1" thickBot="1" x14ac:dyDescent="0.3">
      <c r="A27" s="147" t="s">
        <v>169</v>
      </c>
      <c r="B27" s="143">
        <v>8</v>
      </c>
      <c r="C27" s="143">
        <v>4</v>
      </c>
      <c r="D27" s="143">
        <v>6</v>
      </c>
      <c r="E27" s="143">
        <v>0</v>
      </c>
      <c r="F27" s="143">
        <v>0</v>
      </c>
      <c r="G27" s="144">
        <v>0.75</v>
      </c>
      <c r="H27" s="145">
        <v>0</v>
      </c>
      <c r="I27" s="145">
        <v>501322</v>
      </c>
      <c r="J27" s="145">
        <v>501322</v>
      </c>
      <c r="K27" s="78" t="str">
        <f t="shared" si="3"/>
        <v>1%</v>
      </c>
      <c r="L27" s="79" t="str">
        <f t="shared" si="4"/>
        <v>1.25</v>
      </c>
      <c r="M27" s="232"/>
      <c r="N27" s="86">
        <f t="shared" si="5"/>
        <v>6267</v>
      </c>
    </row>
    <row r="28" spans="1:14" ht="17.25" customHeight="1" thickBot="1" x14ac:dyDescent="0.3">
      <c r="A28" s="151" t="s">
        <v>204</v>
      </c>
      <c r="B28" s="152">
        <v>59</v>
      </c>
      <c r="C28" s="152">
        <v>14</v>
      </c>
      <c r="D28" s="152">
        <v>43</v>
      </c>
      <c r="E28" s="152">
        <v>4</v>
      </c>
      <c r="F28" s="152">
        <v>9</v>
      </c>
      <c r="G28" s="153">
        <v>0.79661016949152541</v>
      </c>
      <c r="H28" s="154">
        <v>10476</v>
      </c>
      <c r="I28" s="154">
        <v>3156100</v>
      </c>
      <c r="J28" s="154">
        <v>3145624</v>
      </c>
      <c r="K28" s="100"/>
      <c r="L28" s="112">
        <v>10000</v>
      </c>
      <c r="M28" s="233"/>
      <c r="N28" s="102">
        <f>SUM(N17:N27)</f>
        <v>40272</v>
      </c>
    </row>
    <row r="29" spans="1:14" ht="17.25" customHeight="1" x14ac:dyDescent="0.25">
      <c r="A29" s="211" t="s">
        <v>170</v>
      </c>
      <c r="B29" s="143">
        <v>6</v>
      </c>
      <c r="C29" s="143">
        <v>0</v>
      </c>
      <c r="D29" s="143">
        <v>4</v>
      </c>
      <c r="E29" s="143">
        <v>1</v>
      </c>
      <c r="F29" s="143">
        <v>1</v>
      </c>
      <c r="G29" s="144">
        <v>0.83333333333333337</v>
      </c>
      <c r="H29" s="145">
        <v>1019</v>
      </c>
      <c r="I29" s="145">
        <v>314142</v>
      </c>
      <c r="J29" s="145">
        <v>313123</v>
      </c>
      <c r="K29" s="78" t="str">
        <f>IF($G29&lt;70%,"0",IF($G29&lt;75%,"0.5%",IF($G29&lt;80%,"1%",IF($G29&lt;85%,"1.25%",IF($G29&lt;90%,"1.5%",IF($G29&lt;95%,"2%",IF($G29&lt;101%,"2.5%","0")))))))</f>
        <v>1.25%</v>
      </c>
      <c r="L29" s="79" t="str">
        <f>IF($J29=0,"0",IF($J29&lt;300000,"0.75",IF($J29&lt;500000,"1",IF($J29&lt;750000,"1.25",IF($J29&lt;1000000,"1.5",IF($J29&gt;1000000,"1.75"))))))</f>
        <v>1</v>
      </c>
      <c r="M29" s="232"/>
      <c r="N29" s="86">
        <f>ROUND($J29*$K29*$L29,0)</f>
        <v>3914</v>
      </c>
    </row>
    <row r="30" spans="1:14" ht="17.25" customHeight="1" x14ac:dyDescent="0.25">
      <c r="A30" s="142" t="s">
        <v>171</v>
      </c>
      <c r="B30" s="143">
        <v>6</v>
      </c>
      <c r="C30" s="143">
        <v>1</v>
      </c>
      <c r="D30" s="143">
        <v>4</v>
      </c>
      <c r="E30" s="143">
        <v>0</v>
      </c>
      <c r="F30" s="143">
        <v>2</v>
      </c>
      <c r="G30" s="144">
        <v>0.66666666666666663</v>
      </c>
      <c r="H30" s="145">
        <v>2157</v>
      </c>
      <c r="I30" s="145">
        <v>296055</v>
      </c>
      <c r="J30" s="145">
        <v>293898</v>
      </c>
      <c r="K30" s="78" t="str">
        <f t="shared" ref="K30:K39" si="6">IF($G30&lt;70%,"0",IF($G30&lt;75%,"0.5%",IF($G30&lt;80%,"1%",IF($G30&lt;85%,"1.25%",IF($G30&lt;90%,"1.5%",IF($G30&lt;95%,"2%",IF($G30&lt;101%,"2.5%","0")))))))</f>
        <v>0</v>
      </c>
      <c r="L30" s="79" t="str">
        <f t="shared" ref="L30:L39" si="7">IF($J30=0,"0",IF($J30&lt;300000,"0.75",IF($J30&lt;500000,"1",IF($J30&lt;750000,"1.25",IF($J30&lt;1000000,"1.5",IF($J30&gt;1000000,"1.75"))))))</f>
        <v>0.75</v>
      </c>
      <c r="M30" s="232"/>
      <c r="N30" s="86">
        <f t="shared" ref="N30:N39" si="8">ROUND($J30*$K30*$L30,0)</f>
        <v>0</v>
      </c>
    </row>
    <row r="31" spans="1:14" ht="17.25" customHeight="1" x14ac:dyDescent="0.25">
      <c r="A31" s="212" t="s">
        <v>172</v>
      </c>
      <c r="B31" s="143">
        <v>1</v>
      </c>
      <c r="C31" s="143">
        <v>0</v>
      </c>
      <c r="D31" s="143">
        <v>0</v>
      </c>
      <c r="E31" s="143">
        <v>1</v>
      </c>
      <c r="F31" s="143">
        <v>0</v>
      </c>
      <c r="G31" s="144">
        <v>1</v>
      </c>
      <c r="H31" s="145">
        <v>0</v>
      </c>
      <c r="I31" s="145">
        <v>23067</v>
      </c>
      <c r="J31" s="145">
        <v>23067</v>
      </c>
      <c r="K31" s="78" t="str">
        <f t="shared" si="6"/>
        <v>2.5%</v>
      </c>
      <c r="L31" s="79" t="str">
        <f t="shared" si="7"/>
        <v>0.75</v>
      </c>
      <c r="M31" s="232"/>
      <c r="N31" s="86">
        <f t="shared" si="8"/>
        <v>433</v>
      </c>
    </row>
    <row r="32" spans="1:14" ht="17.25" customHeight="1" x14ac:dyDescent="0.25">
      <c r="A32" s="142" t="s">
        <v>173</v>
      </c>
      <c r="B32" s="143">
        <v>8</v>
      </c>
      <c r="C32" s="143">
        <v>0</v>
      </c>
      <c r="D32" s="143">
        <v>7</v>
      </c>
      <c r="E32" s="143">
        <v>1</v>
      </c>
      <c r="F32" s="143">
        <v>0</v>
      </c>
      <c r="G32" s="144">
        <v>1</v>
      </c>
      <c r="H32" s="145">
        <v>0</v>
      </c>
      <c r="I32" s="145">
        <v>569140</v>
      </c>
      <c r="J32" s="145">
        <v>569140</v>
      </c>
      <c r="K32" s="78" t="str">
        <f t="shared" si="6"/>
        <v>2.5%</v>
      </c>
      <c r="L32" s="79" t="str">
        <f t="shared" si="7"/>
        <v>1.25</v>
      </c>
      <c r="M32" s="232"/>
      <c r="N32" s="86">
        <f t="shared" si="8"/>
        <v>17786</v>
      </c>
    </row>
    <row r="33" spans="1:22" ht="17.25" customHeight="1" x14ac:dyDescent="0.25">
      <c r="A33" s="212" t="s">
        <v>174</v>
      </c>
      <c r="B33" s="143">
        <v>6</v>
      </c>
      <c r="C33" s="143">
        <v>0</v>
      </c>
      <c r="D33" s="143">
        <v>5</v>
      </c>
      <c r="E33" s="143">
        <v>0</v>
      </c>
      <c r="F33" s="143">
        <v>1</v>
      </c>
      <c r="G33" s="144">
        <v>0.83333333333333337</v>
      </c>
      <c r="H33" s="145">
        <v>1398</v>
      </c>
      <c r="I33" s="145">
        <v>462127</v>
      </c>
      <c r="J33" s="145">
        <v>460729</v>
      </c>
      <c r="K33" s="78" t="str">
        <f t="shared" si="6"/>
        <v>1.25%</v>
      </c>
      <c r="L33" s="79" t="str">
        <f t="shared" si="7"/>
        <v>1</v>
      </c>
      <c r="M33" s="232"/>
      <c r="N33" s="86">
        <f t="shared" si="8"/>
        <v>5759</v>
      </c>
    </row>
    <row r="34" spans="1:22" ht="17.25" customHeight="1" x14ac:dyDescent="0.25">
      <c r="A34" s="142" t="s">
        <v>175</v>
      </c>
      <c r="B34" s="143">
        <v>5</v>
      </c>
      <c r="C34" s="143">
        <v>1</v>
      </c>
      <c r="D34" s="143">
        <v>3</v>
      </c>
      <c r="E34" s="143">
        <v>1</v>
      </c>
      <c r="F34" s="143">
        <v>1</v>
      </c>
      <c r="G34" s="144">
        <v>0.8</v>
      </c>
      <c r="H34" s="145">
        <v>1019</v>
      </c>
      <c r="I34" s="145">
        <v>248807</v>
      </c>
      <c r="J34" s="145">
        <v>247788</v>
      </c>
      <c r="K34" s="78" t="str">
        <f t="shared" si="6"/>
        <v>1.25%</v>
      </c>
      <c r="L34" s="79" t="str">
        <f t="shared" si="7"/>
        <v>0.75</v>
      </c>
      <c r="M34" s="232"/>
      <c r="N34" s="86">
        <f t="shared" si="8"/>
        <v>2323</v>
      </c>
    </row>
    <row r="35" spans="1:22" ht="17.25" customHeight="1" x14ac:dyDescent="0.25">
      <c r="A35" s="142" t="s">
        <v>176</v>
      </c>
      <c r="B35" s="143">
        <v>5</v>
      </c>
      <c r="C35" s="143">
        <v>4</v>
      </c>
      <c r="D35" s="143">
        <v>5</v>
      </c>
      <c r="E35" s="143">
        <v>0</v>
      </c>
      <c r="F35" s="143">
        <v>0</v>
      </c>
      <c r="G35" s="144">
        <v>1</v>
      </c>
      <c r="H35" s="145">
        <v>0</v>
      </c>
      <c r="I35" s="145">
        <v>316744</v>
      </c>
      <c r="J35" s="145">
        <v>316744</v>
      </c>
      <c r="K35" s="78" t="str">
        <f>IF($G35&lt;70%,"0",IF($G35&lt;75%,"0.5%",IF($G35&lt;80%,"1%",IF($G35&lt;85%,"1.25%",IF($G35&lt;90%,"1.5%",IF($G35&lt;95%,"2%",IF($G35&lt;101%,"2.5%","0")))))))</f>
        <v>2.5%</v>
      </c>
      <c r="L35" s="79" t="str">
        <f>IF($J35=0,"0",IF($J35&lt;300000,"0.75",IF($J35&lt;500000,"1",IF($J35&lt;750000,"1.25",IF($J35&lt;1000000,"1.5",IF($J35&gt;1000000,"1.75"))))))</f>
        <v>1</v>
      </c>
      <c r="M35" s="232"/>
      <c r="N35" s="86">
        <f>ROUND($J35*$K35*$L35,0)</f>
        <v>7919</v>
      </c>
    </row>
    <row r="36" spans="1:22" ht="17.25" customHeight="1" x14ac:dyDescent="0.25">
      <c r="A36" s="142" t="s">
        <v>177</v>
      </c>
      <c r="B36" s="143">
        <v>6</v>
      </c>
      <c r="C36" s="143">
        <v>0</v>
      </c>
      <c r="D36" s="143">
        <v>6</v>
      </c>
      <c r="E36" s="143">
        <v>0</v>
      </c>
      <c r="F36" s="143">
        <v>0</v>
      </c>
      <c r="G36" s="144">
        <v>1</v>
      </c>
      <c r="H36" s="145">
        <v>0</v>
      </c>
      <c r="I36" s="145">
        <v>463404</v>
      </c>
      <c r="J36" s="145">
        <v>463404</v>
      </c>
      <c r="K36" s="78" t="str">
        <f t="shared" si="6"/>
        <v>2.5%</v>
      </c>
      <c r="L36" s="79" t="str">
        <f t="shared" si="7"/>
        <v>1</v>
      </c>
      <c r="M36" s="232"/>
      <c r="N36" s="86">
        <f t="shared" si="8"/>
        <v>11585</v>
      </c>
    </row>
    <row r="37" spans="1:22" ht="17.25" customHeight="1" x14ac:dyDescent="0.25">
      <c r="A37" s="212" t="s">
        <v>178</v>
      </c>
      <c r="B37" s="143">
        <v>2</v>
      </c>
      <c r="C37" s="143">
        <v>1</v>
      </c>
      <c r="D37" s="143">
        <v>1</v>
      </c>
      <c r="E37" s="143">
        <v>0</v>
      </c>
      <c r="F37" s="143">
        <v>0</v>
      </c>
      <c r="G37" s="144">
        <v>0.5</v>
      </c>
      <c r="H37" s="145">
        <v>0</v>
      </c>
      <c r="I37" s="145">
        <v>25582</v>
      </c>
      <c r="J37" s="145">
        <v>25582</v>
      </c>
      <c r="K37" s="78" t="str">
        <f t="shared" si="6"/>
        <v>0</v>
      </c>
      <c r="L37" s="79" t="str">
        <f t="shared" si="7"/>
        <v>0.75</v>
      </c>
      <c r="M37" s="232"/>
      <c r="N37" s="86">
        <f t="shared" si="8"/>
        <v>0</v>
      </c>
    </row>
    <row r="38" spans="1:22" ht="17.25" customHeight="1" x14ac:dyDescent="0.25">
      <c r="A38" s="142" t="s">
        <v>179</v>
      </c>
      <c r="B38" s="143">
        <v>10</v>
      </c>
      <c r="C38" s="143">
        <v>1</v>
      </c>
      <c r="D38" s="143">
        <v>8</v>
      </c>
      <c r="E38" s="143">
        <v>0</v>
      </c>
      <c r="F38" s="143">
        <v>2</v>
      </c>
      <c r="G38" s="144">
        <v>0.8</v>
      </c>
      <c r="H38" s="145">
        <v>2198</v>
      </c>
      <c r="I38" s="145">
        <v>634574</v>
      </c>
      <c r="J38" s="145">
        <v>632376</v>
      </c>
      <c r="K38" s="78" t="str">
        <f t="shared" si="6"/>
        <v>1.25%</v>
      </c>
      <c r="L38" s="79" t="str">
        <f t="shared" si="7"/>
        <v>1.25</v>
      </c>
      <c r="M38" s="232"/>
      <c r="N38" s="86">
        <f t="shared" si="8"/>
        <v>9881</v>
      </c>
    </row>
    <row r="39" spans="1:22" ht="17.25" customHeight="1" thickBot="1" x14ac:dyDescent="0.3">
      <c r="A39" s="147" t="s">
        <v>158</v>
      </c>
      <c r="B39" s="143">
        <v>22</v>
      </c>
      <c r="C39" s="143">
        <v>3</v>
      </c>
      <c r="D39" s="143">
        <v>19</v>
      </c>
      <c r="E39" s="143">
        <v>0</v>
      </c>
      <c r="F39" s="143">
        <v>4</v>
      </c>
      <c r="G39" s="144">
        <v>0.86363636363636365</v>
      </c>
      <c r="H39" s="145">
        <v>4662</v>
      </c>
      <c r="I39" s="145">
        <v>1327420</v>
      </c>
      <c r="J39" s="145">
        <v>1322758</v>
      </c>
      <c r="K39" s="78" t="str">
        <f t="shared" si="6"/>
        <v>1.5%</v>
      </c>
      <c r="L39" s="79" t="str">
        <f t="shared" si="7"/>
        <v>1.75</v>
      </c>
      <c r="M39" s="232"/>
      <c r="N39" s="86">
        <f t="shared" si="8"/>
        <v>34722</v>
      </c>
    </row>
    <row r="40" spans="1:22" ht="17.25" customHeight="1" thickBot="1" x14ac:dyDescent="0.3">
      <c r="A40" s="151" t="s">
        <v>205</v>
      </c>
      <c r="B40" s="152">
        <v>75</v>
      </c>
      <c r="C40" s="152">
        <v>11</v>
      </c>
      <c r="D40" s="152">
        <v>62</v>
      </c>
      <c r="E40" s="152">
        <v>4</v>
      </c>
      <c r="F40" s="152">
        <v>11</v>
      </c>
      <c r="G40" s="153">
        <v>0.87671232876712324</v>
      </c>
      <c r="H40" s="154">
        <v>12453</v>
      </c>
      <c r="I40" s="154">
        <v>4466689</v>
      </c>
      <c r="J40" s="154">
        <v>4454236</v>
      </c>
      <c r="K40" s="100"/>
      <c r="L40" s="112">
        <v>15000</v>
      </c>
      <c r="M40" s="233"/>
      <c r="N40" s="102">
        <f>SUM(N29:N39)</f>
        <v>94322</v>
      </c>
    </row>
    <row r="41" spans="1:22" ht="17.25" customHeight="1" thickBot="1" x14ac:dyDescent="0.3">
      <c r="A41" s="147" t="s">
        <v>181</v>
      </c>
      <c r="B41" s="148">
        <v>6</v>
      </c>
      <c r="C41" s="148">
        <v>2</v>
      </c>
      <c r="D41" s="148">
        <v>5</v>
      </c>
      <c r="E41" s="148">
        <v>1</v>
      </c>
      <c r="F41" s="148">
        <v>1</v>
      </c>
      <c r="G41" s="149">
        <v>1</v>
      </c>
      <c r="H41" s="150">
        <v>1099</v>
      </c>
      <c r="I41" s="150">
        <v>339697</v>
      </c>
      <c r="J41" s="150">
        <v>338598</v>
      </c>
      <c r="K41" s="105" t="str">
        <f t="shared" ref="K41" si="9">IF($G41&lt;70%,"0",IF($G41&lt;75%,"0.5%",IF($G41&lt;80%,"1%",IF($G41&lt;85%,"1.25%",IF($G41&lt;90%,"1.5%",IF($G41&lt;95%,"2%",IF($G41&lt;101%,"2.5%","0")))))))</f>
        <v>2.5%</v>
      </c>
      <c r="L41" s="106" t="str">
        <f t="shared" ref="L41" si="10">IF($J41=0,"0",IF($J41&lt;300000,"0.75",IF($J41&lt;500000,"1",IF($J41&lt;750000,"1.25",IF($J41&lt;100000,"1.5",IF($J41&gt;100000,"1.75"))))))</f>
        <v>1</v>
      </c>
      <c r="M41" s="234"/>
      <c r="N41" s="96">
        <f t="shared" ref="N41" si="11">ROUND($J41*$K41*$L41,0)</f>
        <v>8465</v>
      </c>
    </row>
    <row r="42" spans="1:22" ht="17.25" customHeight="1" thickBot="1" x14ac:dyDescent="0.3">
      <c r="A42" s="151" t="s">
        <v>206</v>
      </c>
      <c r="B42" s="202">
        <f>SUM(B41)</f>
        <v>6</v>
      </c>
      <c r="C42" s="202">
        <f t="shared" ref="C42:F42" si="12">SUM(C41)</f>
        <v>2</v>
      </c>
      <c r="D42" s="202">
        <f t="shared" si="12"/>
        <v>5</v>
      </c>
      <c r="E42" s="202">
        <f t="shared" si="12"/>
        <v>1</v>
      </c>
      <c r="F42" s="202">
        <f t="shared" si="12"/>
        <v>1</v>
      </c>
      <c r="G42" s="153">
        <f>($D42+$E42)/$B42</f>
        <v>1</v>
      </c>
      <c r="H42" s="154">
        <f>SUM(H41)</f>
        <v>1099</v>
      </c>
      <c r="I42" s="154">
        <f>SUM(I41)</f>
        <v>339697</v>
      </c>
      <c r="J42" s="154">
        <f>SUM(J41)</f>
        <v>338598</v>
      </c>
      <c r="K42" s="100"/>
      <c r="L42" s="101"/>
      <c r="M42" s="235"/>
      <c r="N42" s="102">
        <f>SUM(N41)</f>
        <v>8465</v>
      </c>
    </row>
    <row r="43" spans="1:22" ht="17.25" hidden="1" customHeight="1" thickBot="1" x14ac:dyDescent="0.3">
      <c r="A43" s="203" t="s">
        <v>180</v>
      </c>
      <c r="B43" s="204">
        <f>'[1]4'!B43+'[1]5'!B43+'[1]6'!B43</f>
        <v>23</v>
      </c>
      <c r="C43" s="204">
        <f>'[1]4'!C43+'[1]5'!C43+'[1]6'!C43</f>
        <v>0</v>
      </c>
      <c r="D43" s="204">
        <f>'[1]4'!D43+'[1]5'!D43+'[1]6'!D43</f>
        <v>16</v>
      </c>
      <c r="E43" s="204">
        <f>'[1]4'!E43+'[1]5'!E43+'[1]6'!E43</f>
        <v>0</v>
      </c>
      <c r="F43" s="204">
        <f>'[1]4'!F43+'[1]5'!F43+'[1]6'!F43</f>
        <v>3</v>
      </c>
      <c r="G43" s="205">
        <f>($D43+$E43)/$B43</f>
        <v>0.69565217391304346</v>
      </c>
      <c r="H43" s="206">
        <f>'[1]4'!G43+'[1]5'!G43+'[1]6'!G43</f>
        <v>4194</v>
      </c>
      <c r="I43" s="206">
        <f>'[1]4'!H43+'[1]5'!H43+'[1]6'!H43</f>
        <v>939114</v>
      </c>
      <c r="J43" s="206">
        <f>I43-H43</f>
        <v>934920</v>
      </c>
      <c r="K43" s="213"/>
      <c r="L43" s="214"/>
      <c r="M43" s="236"/>
      <c r="N43" s="215"/>
    </row>
    <row r="44" spans="1:22" ht="17.25" hidden="1" customHeight="1" thickBot="1" x14ac:dyDescent="0.3">
      <c r="A44" s="151" t="s">
        <v>207</v>
      </c>
      <c r="B44" s="202">
        <v>23</v>
      </c>
      <c r="C44" s="202">
        <v>0</v>
      </c>
      <c r="D44" s="202">
        <v>16</v>
      </c>
      <c r="E44" s="202">
        <v>0</v>
      </c>
      <c r="F44" s="202">
        <v>3</v>
      </c>
      <c r="G44" s="153">
        <v>0.69565217391304346</v>
      </c>
      <c r="H44" s="207">
        <v>4194</v>
      </c>
      <c r="I44" s="207">
        <v>939114</v>
      </c>
      <c r="J44" s="207">
        <v>934920</v>
      </c>
      <c r="K44" s="100"/>
      <c r="L44" s="101"/>
      <c r="M44" s="235"/>
      <c r="N44" s="102"/>
    </row>
    <row r="45" spans="1:22" ht="17.25" hidden="1" customHeight="1" thickBot="1" x14ac:dyDescent="0.3">
      <c r="A45" s="157" t="s">
        <v>208</v>
      </c>
      <c r="B45" s="158">
        <v>245</v>
      </c>
      <c r="C45" s="158">
        <v>46</v>
      </c>
      <c r="D45" s="158">
        <v>191</v>
      </c>
      <c r="E45" s="158">
        <v>18</v>
      </c>
      <c r="F45" s="158">
        <v>30</v>
      </c>
      <c r="G45" s="153">
        <v>0.85306122448979593</v>
      </c>
      <c r="H45" s="160">
        <v>35423</v>
      </c>
      <c r="I45" s="160">
        <v>13444842</v>
      </c>
      <c r="J45" s="160">
        <v>13409419</v>
      </c>
      <c r="K45" s="216"/>
      <c r="L45" s="217"/>
      <c r="M45" s="237"/>
      <c r="N45" s="218"/>
    </row>
    <row r="46" spans="1:22" ht="17.25" customHeight="1" thickBot="1" x14ac:dyDescent="0.3">
      <c r="A46" s="157" t="s">
        <v>209</v>
      </c>
      <c r="B46" s="158">
        <v>222</v>
      </c>
      <c r="C46" s="158">
        <v>46</v>
      </c>
      <c r="D46" s="158">
        <v>175</v>
      </c>
      <c r="E46" s="158">
        <v>18</v>
      </c>
      <c r="F46" s="158">
        <v>27</v>
      </c>
      <c r="G46" s="159">
        <v>0.86936936936936937</v>
      </c>
      <c r="H46" s="160">
        <v>31229</v>
      </c>
      <c r="I46" s="160">
        <v>12505728</v>
      </c>
      <c r="J46" s="160">
        <v>12474499</v>
      </c>
      <c r="K46" s="216"/>
      <c r="L46" s="217">
        <f>L16+L28+L40</f>
        <v>42500</v>
      </c>
      <c r="M46" s="237"/>
      <c r="N46" s="218">
        <f>N16+N28+N40+N42</f>
        <v>227561</v>
      </c>
      <c r="O46" s="219"/>
      <c r="P46" s="219"/>
      <c r="Q46" s="219"/>
      <c r="R46" s="219"/>
      <c r="S46" s="219"/>
      <c r="T46" s="219"/>
      <c r="U46" s="219"/>
      <c r="V46" s="219"/>
    </row>
    <row r="47" spans="1:22" ht="3.75" customHeight="1" x14ac:dyDescent="0.25">
      <c r="A47" s="161"/>
      <c r="B47" s="162"/>
      <c r="C47" s="162"/>
      <c r="D47" s="162"/>
      <c r="E47" s="162"/>
      <c r="F47" s="162"/>
      <c r="G47" s="163"/>
      <c r="H47" s="164"/>
      <c r="I47" s="164"/>
      <c r="J47" s="164"/>
      <c r="K47" s="220"/>
      <c r="L47" s="221"/>
      <c r="M47" s="238"/>
      <c r="N47" s="198"/>
    </row>
    <row r="48" spans="1:22" s="201" customFormat="1" ht="13.5" customHeight="1" x14ac:dyDescent="0.25">
      <c r="A48" s="185" t="s">
        <v>210</v>
      </c>
      <c r="B48" s="186"/>
      <c r="C48" s="187"/>
      <c r="D48" s="188"/>
      <c r="E48" s="188"/>
      <c r="F48" s="188"/>
      <c r="G48" s="188"/>
      <c r="H48" s="188"/>
      <c r="I48" s="189"/>
      <c r="J48" s="190"/>
      <c r="K48" s="188"/>
      <c r="L48" s="188"/>
      <c r="M48" s="239"/>
      <c r="N48" s="191"/>
      <c r="O48" s="187"/>
      <c r="P48" s="222"/>
      <c r="Q48" s="223"/>
    </row>
    <row r="49" spans="1:17" s="201" customFormat="1" ht="13.5" customHeight="1" x14ac:dyDescent="0.25">
      <c r="A49" s="185" t="s">
        <v>211</v>
      </c>
      <c r="B49" s="186"/>
      <c r="C49" s="187"/>
      <c r="D49" s="188"/>
      <c r="E49" s="188"/>
      <c r="F49" s="188"/>
      <c r="G49" s="188"/>
      <c r="H49" s="188"/>
      <c r="I49" s="189"/>
      <c r="J49" s="190"/>
      <c r="K49" s="188"/>
      <c r="L49" s="188"/>
      <c r="M49" s="239"/>
      <c r="N49" s="191"/>
      <c r="O49" s="187"/>
      <c r="P49" s="222"/>
      <c r="Q49" s="223"/>
    </row>
    <row r="50" spans="1:17" s="201" customFormat="1" ht="13.5" customHeight="1" x14ac:dyDescent="0.25">
      <c r="A50" s="185" t="s">
        <v>212</v>
      </c>
      <c r="B50" s="186"/>
      <c r="C50" s="187"/>
      <c r="D50" s="188"/>
      <c r="E50" s="188"/>
      <c r="F50" s="188"/>
      <c r="G50" s="188"/>
      <c r="H50" s="188"/>
      <c r="I50" s="189"/>
      <c r="J50" s="190"/>
      <c r="K50" s="188"/>
      <c r="L50" s="188"/>
      <c r="M50" s="239"/>
      <c r="N50" s="191"/>
      <c r="O50" s="187"/>
      <c r="P50" s="222"/>
      <c r="Q50" s="223"/>
    </row>
    <row r="51" spans="1:17" ht="8.25" customHeight="1" x14ac:dyDescent="0.25">
      <c r="A51" s="165"/>
      <c r="B51" s="61"/>
      <c r="C51" s="62"/>
      <c r="D51" s="1"/>
      <c r="E51" s="1"/>
      <c r="F51" s="1"/>
      <c r="G51" s="1"/>
      <c r="H51" s="1"/>
      <c r="I51" s="7"/>
      <c r="J51" s="15"/>
      <c r="K51" s="1"/>
      <c r="L51" s="1"/>
      <c r="M51" s="240"/>
      <c r="N51" s="54"/>
      <c r="O51" s="6"/>
      <c r="P51" s="63"/>
      <c r="Q51" s="64"/>
    </row>
    <row r="52" spans="1:17" s="225" customFormat="1" ht="22.5" customHeight="1" x14ac:dyDescent="0.25">
      <c r="A52" s="224" t="s">
        <v>213</v>
      </c>
      <c r="C52" s="226"/>
      <c r="D52" s="226"/>
      <c r="F52" s="227" t="s">
        <v>214</v>
      </c>
      <c r="I52" s="228"/>
      <c r="J52" s="227"/>
      <c r="K52" s="229"/>
      <c r="L52" s="230" t="s">
        <v>215</v>
      </c>
      <c r="M52" s="241"/>
    </row>
  </sheetData>
  <mergeCells count="11">
    <mergeCell ref="N4:N5"/>
    <mergeCell ref="G4:G5"/>
    <mergeCell ref="K4:K5"/>
    <mergeCell ref="L4:L5"/>
    <mergeCell ref="M4:M5"/>
    <mergeCell ref="F4:F5"/>
    <mergeCell ref="A1:C1"/>
    <mergeCell ref="A4:A5"/>
    <mergeCell ref="B4:C4"/>
    <mergeCell ref="D4:D5"/>
    <mergeCell ref="E4:E5"/>
  </mergeCells>
  <phoneticPr fontId="4" type="noConversion"/>
  <conditionalFormatting sqref="G29:G39">
    <cfRule type="cellIs" dxfId="9" priority="2" operator="lessThan">
      <formula>0.6</formula>
    </cfRule>
  </conditionalFormatting>
  <conditionalFormatting sqref="J29:J38">
    <cfRule type="cellIs" dxfId="8" priority="1" operator="greaterThan">
      <formula>1000000</formula>
    </cfRule>
  </conditionalFormatting>
  <conditionalFormatting sqref="G46 G40:G44 G28 G4:G16">
    <cfRule type="cellIs" dxfId="7" priority="7" operator="lessThan">
      <formula>0.6</formula>
    </cfRule>
  </conditionalFormatting>
  <conditionalFormatting sqref="J6:J15">
    <cfRule type="cellIs" dxfId="6" priority="6" operator="greaterThan">
      <formula>1000000</formula>
    </cfRule>
  </conditionalFormatting>
  <conditionalFormatting sqref="G45">
    <cfRule type="cellIs" dxfId="5" priority="5" operator="lessThan">
      <formula>0.6</formula>
    </cfRule>
  </conditionalFormatting>
  <conditionalFormatting sqref="G17:G27">
    <cfRule type="cellIs" dxfId="4" priority="4" operator="lessThan">
      <formula>0.6</formula>
    </cfRule>
  </conditionalFormatting>
  <conditionalFormatting sqref="J17:J27">
    <cfRule type="cellIs" dxfId="3" priority="3" operator="greaterThan">
      <formula>1000000</formula>
    </cfRule>
  </conditionalFormatting>
  <printOptions horizontalCentered="1"/>
  <pageMargins left="0" right="0" top="0.19685039370078741" bottom="0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2"/>
  <sheetViews>
    <sheetView topLeftCell="A19" zoomScaleNormal="100" workbookViewId="0">
      <selection activeCell="Q9" sqref="Q9"/>
    </sheetView>
  </sheetViews>
  <sheetFormatPr defaultRowHeight="17.25" customHeight="1" x14ac:dyDescent="0.25"/>
  <cols>
    <col min="1" max="1" width="10.625" style="83" customWidth="1"/>
    <col min="2" max="6" width="5.375" style="72" customWidth="1"/>
    <col min="7" max="7" width="9" style="70" customWidth="1"/>
    <col min="8" max="8" width="12" style="73" hidden="1" customWidth="1"/>
    <col min="9" max="9" width="12.625" style="68" hidden="1" customWidth="1"/>
    <col min="10" max="10" width="11.5" style="72" customWidth="1"/>
    <col min="11" max="11" width="8.125" style="56" customWidth="1"/>
    <col min="12" max="12" width="8.75" style="56" customWidth="1"/>
    <col min="13" max="13" width="10" style="173" customWidth="1"/>
    <col min="14" max="14" width="11.125" style="56" customWidth="1"/>
    <col min="15" max="49" width="9" style="74"/>
    <col min="50" max="250" width="9" style="66"/>
    <col min="251" max="251" width="11.25" style="66" customWidth="1"/>
    <col min="252" max="252" width="5.375" style="66" bestFit="1" customWidth="1"/>
    <col min="253" max="253" width="4.375" style="66" customWidth="1"/>
    <col min="254" max="254" width="5.875" style="66" customWidth="1"/>
    <col min="255" max="255" width="7.75" style="66" customWidth="1"/>
    <col min="256" max="256" width="7.875" style="66" customWidth="1"/>
    <col min="257" max="257" width="7.75" style="66" customWidth="1"/>
    <col min="258" max="258" width="12.125" style="66" bestFit="1" customWidth="1"/>
    <col min="259" max="259" width="12" style="66" customWidth="1"/>
    <col min="260" max="260" width="12.625" style="66" customWidth="1"/>
    <col min="261" max="261" width="10.5" style="66" customWidth="1"/>
    <col min="262" max="262" width="10.875" style="66" customWidth="1"/>
    <col min="263" max="263" width="12.125" style="66" bestFit="1" customWidth="1"/>
    <col min="264" max="264" width="11.375" style="66" bestFit="1" customWidth="1"/>
    <col min="265" max="265" width="12.125" style="66" bestFit="1" customWidth="1"/>
    <col min="266" max="266" width="11.375" style="66" bestFit="1" customWidth="1"/>
    <col min="267" max="506" width="9" style="66"/>
    <col min="507" max="507" width="11.25" style="66" customWidth="1"/>
    <col min="508" max="508" width="5.375" style="66" bestFit="1" customWidth="1"/>
    <col min="509" max="509" width="4.375" style="66" customWidth="1"/>
    <col min="510" max="510" width="5.875" style="66" customWidth="1"/>
    <col min="511" max="511" width="7.75" style="66" customWidth="1"/>
    <col min="512" max="512" width="7.875" style="66" customWidth="1"/>
    <col min="513" max="513" width="7.75" style="66" customWidth="1"/>
    <col min="514" max="514" width="12.125" style="66" bestFit="1" customWidth="1"/>
    <col min="515" max="515" width="12" style="66" customWidth="1"/>
    <col min="516" max="516" width="12.625" style="66" customWidth="1"/>
    <col min="517" max="517" width="10.5" style="66" customWidth="1"/>
    <col min="518" max="518" width="10.875" style="66" customWidth="1"/>
    <col min="519" max="519" width="12.125" style="66" bestFit="1" customWidth="1"/>
    <col min="520" max="520" width="11.375" style="66" bestFit="1" customWidth="1"/>
    <col min="521" max="521" width="12.125" style="66" bestFit="1" customWidth="1"/>
    <col min="522" max="522" width="11.375" style="66" bestFit="1" customWidth="1"/>
    <col min="523" max="762" width="9" style="66"/>
    <col min="763" max="763" width="11.25" style="66" customWidth="1"/>
    <col min="764" max="764" width="5.375" style="66" bestFit="1" customWidth="1"/>
    <col min="765" max="765" width="4.375" style="66" customWidth="1"/>
    <col min="766" max="766" width="5.875" style="66" customWidth="1"/>
    <col min="767" max="767" width="7.75" style="66" customWidth="1"/>
    <col min="768" max="768" width="7.875" style="66" customWidth="1"/>
    <col min="769" max="769" width="7.75" style="66" customWidth="1"/>
    <col min="770" max="770" width="12.125" style="66" bestFit="1" customWidth="1"/>
    <col min="771" max="771" width="12" style="66" customWidth="1"/>
    <col min="772" max="772" width="12.625" style="66" customWidth="1"/>
    <col min="773" max="773" width="10.5" style="66" customWidth="1"/>
    <col min="774" max="774" width="10.875" style="66" customWidth="1"/>
    <col min="775" max="775" width="12.125" style="66" bestFit="1" customWidth="1"/>
    <col min="776" max="776" width="11.375" style="66" bestFit="1" customWidth="1"/>
    <col min="777" max="777" width="12.125" style="66" bestFit="1" customWidth="1"/>
    <col min="778" max="778" width="11.375" style="66" bestFit="1" customWidth="1"/>
    <col min="779" max="1018" width="9" style="66"/>
    <col min="1019" max="1019" width="11.25" style="66" customWidth="1"/>
    <col min="1020" max="1020" width="5.375" style="66" bestFit="1" customWidth="1"/>
    <col min="1021" max="1021" width="4.375" style="66" customWidth="1"/>
    <col min="1022" max="1022" width="5.875" style="66" customWidth="1"/>
    <col min="1023" max="1023" width="7.75" style="66" customWidth="1"/>
    <col min="1024" max="1024" width="7.875" style="66" customWidth="1"/>
    <col min="1025" max="1025" width="7.75" style="66" customWidth="1"/>
    <col min="1026" max="1026" width="12.125" style="66" bestFit="1" customWidth="1"/>
    <col min="1027" max="1027" width="12" style="66" customWidth="1"/>
    <col min="1028" max="1028" width="12.625" style="66" customWidth="1"/>
    <col min="1029" max="1029" width="10.5" style="66" customWidth="1"/>
    <col min="1030" max="1030" width="10.875" style="66" customWidth="1"/>
    <col min="1031" max="1031" width="12.125" style="66" bestFit="1" customWidth="1"/>
    <col min="1032" max="1032" width="11.375" style="66" bestFit="1" customWidth="1"/>
    <col min="1033" max="1033" width="12.125" style="66" bestFit="1" customWidth="1"/>
    <col min="1034" max="1034" width="11.375" style="66" bestFit="1" customWidth="1"/>
    <col min="1035" max="1274" width="9" style="66"/>
    <col min="1275" max="1275" width="11.25" style="66" customWidth="1"/>
    <col min="1276" max="1276" width="5.375" style="66" bestFit="1" customWidth="1"/>
    <col min="1277" max="1277" width="4.375" style="66" customWidth="1"/>
    <col min="1278" max="1278" width="5.875" style="66" customWidth="1"/>
    <col min="1279" max="1279" width="7.75" style="66" customWidth="1"/>
    <col min="1280" max="1280" width="7.875" style="66" customWidth="1"/>
    <col min="1281" max="1281" width="7.75" style="66" customWidth="1"/>
    <col min="1282" max="1282" width="12.125" style="66" bestFit="1" customWidth="1"/>
    <col min="1283" max="1283" width="12" style="66" customWidth="1"/>
    <col min="1284" max="1284" width="12.625" style="66" customWidth="1"/>
    <col min="1285" max="1285" width="10.5" style="66" customWidth="1"/>
    <col min="1286" max="1286" width="10.875" style="66" customWidth="1"/>
    <col min="1287" max="1287" width="12.125" style="66" bestFit="1" customWidth="1"/>
    <col min="1288" max="1288" width="11.375" style="66" bestFit="1" customWidth="1"/>
    <col min="1289" max="1289" width="12.125" style="66" bestFit="1" customWidth="1"/>
    <col min="1290" max="1290" width="11.375" style="66" bestFit="1" customWidth="1"/>
    <col min="1291" max="1530" width="9" style="66"/>
    <col min="1531" max="1531" width="11.25" style="66" customWidth="1"/>
    <col min="1532" max="1532" width="5.375" style="66" bestFit="1" customWidth="1"/>
    <col min="1533" max="1533" width="4.375" style="66" customWidth="1"/>
    <col min="1534" max="1534" width="5.875" style="66" customWidth="1"/>
    <col min="1535" max="1535" width="7.75" style="66" customWidth="1"/>
    <col min="1536" max="1536" width="7.875" style="66" customWidth="1"/>
    <col min="1537" max="1537" width="7.75" style="66" customWidth="1"/>
    <col min="1538" max="1538" width="12.125" style="66" bestFit="1" customWidth="1"/>
    <col min="1539" max="1539" width="12" style="66" customWidth="1"/>
    <col min="1540" max="1540" width="12.625" style="66" customWidth="1"/>
    <col min="1541" max="1541" width="10.5" style="66" customWidth="1"/>
    <col min="1542" max="1542" width="10.875" style="66" customWidth="1"/>
    <col min="1543" max="1543" width="12.125" style="66" bestFit="1" customWidth="1"/>
    <col min="1544" max="1544" width="11.375" style="66" bestFit="1" customWidth="1"/>
    <col min="1545" max="1545" width="12.125" style="66" bestFit="1" customWidth="1"/>
    <col min="1546" max="1546" width="11.375" style="66" bestFit="1" customWidth="1"/>
    <col min="1547" max="1786" width="9" style="66"/>
    <col min="1787" max="1787" width="11.25" style="66" customWidth="1"/>
    <col min="1788" max="1788" width="5.375" style="66" bestFit="1" customWidth="1"/>
    <col min="1789" max="1789" width="4.375" style="66" customWidth="1"/>
    <col min="1790" max="1790" width="5.875" style="66" customWidth="1"/>
    <col min="1791" max="1791" width="7.75" style="66" customWidth="1"/>
    <col min="1792" max="1792" width="7.875" style="66" customWidth="1"/>
    <col min="1793" max="1793" width="7.75" style="66" customWidth="1"/>
    <col min="1794" max="1794" width="12.125" style="66" bestFit="1" customWidth="1"/>
    <col min="1795" max="1795" width="12" style="66" customWidth="1"/>
    <col min="1796" max="1796" width="12.625" style="66" customWidth="1"/>
    <col min="1797" max="1797" width="10.5" style="66" customWidth="1"/>
    <col min="1798" max="1798" width="10.875" style="66" customWidth="1"/>
    <col min="1799" max="1799" width="12.125" style="66" bestFit="1" customWidth="1"/>
    <col min="1800" max="1800" width="11.375" style="66" bestFit="1" customWidth="1"/>
    <col min="1801" max="1801" width="12.125" style="66" bestFit="1" customWidth="1"/>
    <col min="1802" max="1802" width="11.375" style="66" bestFit="1" customWidth="1"/>
    <col min="1803" max="2042" width="9" style="66"/>
    <col min="2043" max="2043" width="11.25" style="66" customWidth="1"/>
    <col min="2044" max="2044" width="5.375" style="66" bestFit="1" customWidth="1"/>
    <col min="2045" max="2045" width="4.375" style="66" customWidth="1"/>
    <col min="2046" max="2046" width="5.875" style="66" customWidth="1"/>
    <col min="2047" max="2047" width="7.75" style="66" customWidth="1"/>
    <col min="2048" max="2048" width="7.875" style="66" customWidth="1"/>
    <col min="2049" max="2049" width="7.75" style="66" customWidth="1"/>
    <col min="2050" max="2050" width="12.125" style="66" bestFit="1" customWidth="1"/>
    <col min="2051" max="2051" width="12" style="66" customWidth="1"/>
    <col min="2052" max="2052" width="12.625" style="66" customWidth="1"/>
    <col min="2053" max="2053" width="10.5" style="66" customWidth="1"/>
    <col min="2054" max="2054" width="10.875" style="66" customWidth="1"/>
    <col min="2055" max="2055" width="12.125" style="66" bestFit="1" customWidth="1"/>
    <col min="2056" max="2056" width="11.375" style="66" bestFit="1" customWidth="1"/>
    <col min="2057" max="2057" width="12.125" style="66" bestFit="1" customWidth="1"/>
    <col min="2058" max="2058" width="11.375" style="66" bestFit="1" customWidth="1"/>
    <col min="2059" max="2298" width="9" style="66"/>
    <col min="2299" max="2299" width="11.25" style="66" customWidth="1"/>
    <col min="2300" max="2300" width="5.375" style="66" bestFit="1" customWidth="1"/>
    <col min="2301" max="2301" width="4.375" style="66" customWidth="1"/>
    <col min="2302" max="2302" width="5.875" style="66" customWidth="1"/>
    <col min="2303" max="2303" width="7.75" style="66" customWidth="1"/>
    <col min="2304" max="2304" width="7.875" style="66" customWidth="1"/>
    <col min="2305" max="2305" width="7.75" style="66" customWidth="1"/>
    <col min="2306" max="2306" width="12.125" style="66" bestFit="1" customWidth="1"/>
    <col min="2307" max="2307" width="12" style="66" customWidth="1"/>
    <col min="2308" max="2308" width="12.625" style="66" customWidth="1"/>
    <col min="2309" max="2309" width="10.5" style="66" customWidth="1"/>
    <col min="2310" max="2310" width="10.875" style="66" customWidth="1"/>
    <col min="2311" max="2311" width="12.125" style="66" bestFit="1" customWidth="1"/>
    <col min="2312" max="2312" width="11.375" style="66" bestFit="1" customWidth="1"/>
    <col min="2313" max="2313" width="12.125" style="66" bestFit="1" customWidth="1"/>
    <col min="2314" max="2314" width="11.375" style="66" bestFit="1" customWidth="1"/>
    <col min="2315" max="2554" width="9" style="66"/>
    <col min="2555" max="2555" width="11.25" style="66" customWidth="1"/>
    <col min="2556" max="2556" width="5.375" style="66" bestFit="1" customWidth="1"/>
    <col min="2557" max="2557" width="4.375" style="66" customWidth="1"/>
    <col min="2558" max="2558" width="5.875" style="66" customWidth="1"/>
    <col min="2559" max="2559" width="7.75" style="66" customWidth="1"/>
    <col min="2560" max="2560" width="7.875" style="66" customWidth="1"/>
    <col min="2561" max="2561" width="7.75" style="66" customWidth="1"/>
    <col min="2562" max="2562" width="12.125" style="66" bestFit="1" customWidth="1"/>
    <col min="2563" max="2563" width="12" style="66" customWidth="1"/>
    <col min="2564" max="2564" width="12.625" style="66" customWidth="1"/>
    <col min="2565" max="2565" width="10.5" style="66" customWidth="1"/>
    <col min="2566" max="2566" width="10.875" style="66" customWidth="1"/>
    <col min="2567" max="2567" width="12.125" style="66" bestFit="1" customWidth="1"/>
    <col min="2568" max="2568" width="11.375" style="66" bestFit="1" customWidth="1"/>
    <col min="2569" max="2569" width="12.125" style="66" bestFit="1" customWidth="1"/>
    <col min="2570" max="2570" width="11.375" style="66" bestFit="1" customWidth="1"/>
    <col min="2571" max="2810" width="9" style="66"/>
    <col min="2811" max="2811" width="11.25" style="66" customWidth="1"/>
    <col min="2812" max="2812" width="5.375" style="66" bestFit="1" customWidth="1"/>
    <col min="2813" max="2813" width="4.375" style="66" customWidth="1"/>
    <col min="2814" max="2814" width="5.875" style="66" customWidth="1"/>
    <col min="2815" max="2815" width="7.75" style="66" customWidth="1"/>
    <col min="2816" max="2816" width="7.875" style="66" customWidth="1"/>
    <col min="2817" max="2817" width="7.75" style="66" customWidth="1"/>
    <col min="2818" max="2818" width="12.125" style="66" bestFit="1" customWidth="1"/>
    <col min="2819" max="2819" width="12" style="66" customWidth="1"/>
    <col min="2820" max="2820" width="12.625" style="66" customWidth="1"/>
    <col min="2821" max="2821" width="10.5" style="66" customWidth="1"/>
    <col min="2822" max="2822" width="10.875" style="66" customWidth="1"/>
    <col min="2823" max="2823" width="12.125" style="66" bestFit="1" customWidth="1"/>
    <col min="2824" max="2824" width="11.375" style="66" bestFit="1" customWidth="1"/>
    <col min="2825" max="2825" width="12.125" style="66" bestFit="1" customWidth="1"/>
    <col min="2826" max="2826" width="11.375" style="66" bestFit="1" customWidth="1"/>
    <col min="2827" max="3066" width="9" style="66"/>
    <col min="3067" max="3067" width="11.25" style="66" customWidth="1"/>
    <col min="3068" max="3068" width="5.375" style="66" bestFit="1" customWidth="1"/>
    <col min="3069" max="3069" width="4.375" style="66" customWidth="1"/>
    <col min="3070" max="3070" width="5.875" style="66" customWidth="1"/>
    <col min="3071" max="3071" width="7.75" style="66" customWidth="1"/>
    <col min="3072" max="3072" width="7.875" style="66" customWidth="1"/>
    <col min="3073" max="3073" width="7.75" style="66" customWidth="1"/>
    <col min="3074" max="3074" width="12.125" style="66" bestFit="1" customWidth="1"/>
    <col min="3075" max="3075" width="12" style="66" customWidth="1"/>
    <col min="3076" max="3076" width="12.625" style="66" customWidth="1"/>
    <col min="3077" max="3077" width="10.5" style="66" customWidth="1"/>
    <col min="3078" max="3078" width="10.875" style="66" customWidth="1"/>
    <col min="3079" max="3079" width="12.125" style="66" bestFit="1" customWidth="1"/>
    <col min="3080" max="3080" width="11.375" style="66" bestFit="1" customWidth="1"/>
    <col min="3081" max="3081" width="12.125" style="66" bestFit="1" customWidth="1"/>
    <col min="3082" max="3082" width="11.375" style="66" bestFit="1" customWidth="1"/>
    <col min="3083" max="3322" width="9" style="66"/>
    <col min="3323" max="3323" width="11.25" style="66" customWidth="1"/>
    <col min="3324" max="3324" width="5.375" style="66" bestFit="1" customWidth="1"/>
    <col min="3325" max="3325" width="4.375" style="66" customWidth="1"/>
    <col min="3326" max="3326" width="5.875" style="66" customWidth="1"/>
    <col min="3327" max="3327" width="7.75" style="66" customWidth="1"/>
    <col min="3328" max="3328" width="7.875" style="66" customWidth="1"/>
    <col min="3329" max="3329" width="7.75" style="66" customWidth="1"/>
    <col min="3330" max="3330" width="12.125" style="66" bestFit="1" customWidth="1"/>
    <col min="3331" max="3331" width="12" style="66" customWidth="1"/>
    <col min="3332" max="3332" width="12.625" style="66" customWidth="1"/>
    <col min="3333" max="3333" width="10.5" style="66" customWidth="1"/>
    <col min="3334" max="3334" width="10.875" style="66" customWidth="1"/>
    <col min="3335" max="3335" width="12.125" style="66" bestFit="1" customWidth="1"/>
    <col min="3336" max="3336" width="11.375" style="66" bestFit="1" customWidth="1"/>
    <col min="3337" max="3337" width="12.125" style="66" bestFit="1" customWidth="1"/>
    <col min="3338" max="3338" width="11.375" style="66" bestFit="1" customWidth="1"/>
    <col min="3339" max="3578" width="9" style="66"/>
    <col min="3579" max="3579" width="11.25" style="66" customWidth="1"/>
    <col min="3580" max="3580" width="5.375" style="66" bestFit="1" customWidth="1"/>
    <col min="3581" max="3581" width="4.375" style="66" customWidth="1"/>
    <col min="3582" max="3582" width="5.875" style="66" customWidth="1"/>
    <col min="3583" max="3583" width="7.75" style="66" customWidth="1"/>
    <col min="3584" max="3584" width="7.875" style="66" customWidth="1"/>
    <col min="3585" max="3585" width="7.75" style="66" customWidth="1"/>
    <col min="3586" max="3586" width="12.125" style="66" bestFit="1" customWidth="1"/>
    <col min="3587" max="3587" width="12" style="66" customWidth="1"/>
    <col min="3588" max="3588" width="12.625" style="66" customWidth="1"/>
    <col min="3589" max="3589" width="10.5" style="66" customWidth="1"/>
    <col min="3590" max="3590" width="10.875" style="66" customWidth="1"/>
    <col min="3591" max="3591" width="12.125" style="66" bestFit="1" customWidth="1"/>
    <col min="3592" max="3592" width="11.375" style="66" bestFit="1" customWidth="1"/>
    <col min="3593" max="3593" width="12.125" style="66" bestFit="1" customWidth="1"/>
    <col min="3594" max="3594" width="11.375" style="66" bestFit="1" customWidth="1"/>
    <col min="3595" max="3834" width="9" style="66"/>
    <col min="3835" max="3835" width="11.25" style="66" customWidth="1"/>
    <col min="3836" max="3836" width="5.375" style="66" bestFit="1" customWidth="1"/>
    <col min="3837" max="3837" width="4.375" style="66" customWidth="1"/>
    <col min="3838" max="3838" width="5.875" style="66" customWidth="1"/>
    <col min="3839" max="3839" width="7.75" style="66" customWidth="1"/>
    <col min="3840" max="3840" width="7.875" style="66" customWidth="1"/>
    <col min="3841" max="3841" width="7.75" style="66" customWidth="1"/>
    <col min="3842" max="3842" width="12.125" style="66" bestFit="1" customWidth="1"/>
    <col min="3843" max="3843" width="12" style="66" customWidth="1"/>
    <col min="3844" max="3844" width="12.625" style="66" customWidth="1"/>
    <col min="3845" max="3845" width="10.5" style="66" customWidth="1"/>
    <col min="3846" max="3846" width="10.875" style="66" customWidth="1"/>
    <col min="3847" max="3847" width="12.125" style="66" bestFit="1" customWidth="1"/>
    <col min="3848" max="3848" width="11.375" style="66" bestFit="1" customWidth="1"/>
    <col min="3849" max="3849" width="12.125" style="66" bestFit="1" customWidth="1"/>
    <col min="3850" max="3850" width="11.375" style="66" bestFit="1" customWidth="1"/>
    <col min="3851" max="4090" width="9" style="66"/>
    <col min="4091" max="4091" width="11.25" style="66" customWidth="1"/>
    <col min="4092" max="4092" width="5.375" style="66" bestFit="1" customWidth="1"/>
    <col min="4093" max="4093" width="4.375" style="66" customWidth="1"/>
    <col min="4094" max="4094" width="5.875" style="66" customWidth="1"/>
    <col min="4095" max="4095" width="7.75" style="66" customWidth="1"/>
    <col min="4096" max="4096" width="7.875" style="66" customWidth="1"/>
    <col min="4097" max="4097" width="7.75" style="66" customWidth="1"/>
    <col min="4098" max="4098" width="12.125" style="66" bestFit="1" customWidth="1"/>
    <col min="4099" max="4099" width="12" style="66" customWidth="1"/>
    <col min="4100" max="4100" width="12.625" style="66" customWidth="1"/>
    <col min="4101" max="4101" width="10.5" style="66" customWidth="1"/>
    <col min="4102" max="4102" width="10.875" style="66" customWidth="1"/>
    <col min="4103" max="4103" width="12.125" style="66" bestFit="1" customWidth="1"/>
    <col min="4104" max="4104" width="11.375" style="66" bestFit="1" customWidth="1"/>
    <col min="4105" max="4105" width="12.125" style="66" bestFit="1" customWidth="1"/>
    <col min="4106" max="4106" width="11.375" style="66" bestFit="1" customWidth="1"/>
    <col min="4107" max="4346" width="9" style="66"/>
    <col min="4347" max="4347" width="11.25" style="66" customWidth="1"/>
    <col min="4348" max="4348" width="5.375" style="66" bestFit="1" customWidth="1"/>
    <col min="4349" max="4349" width="4.375" style="66" customWidth="1"/>
    <col min="4350" max="4350" width="5.875" style="66" customWidth="1"/>
    <col min="4351" max="4351" width="7.75" style="66" customWidth="1"/>
    <col min="4352" max="4352" width="7.875" style="66" customWidth="1"/>
    <col min="4353" max="4353" width="7.75" style="66" customWidth="1"/>
    <col min="4354" max="4354" width="12.125" style="66" bestFit="1" customWidth="1"/>
    <col min="4355" max="4355" width="12" style="66" customWidth="1"/>
    <col min="4356" max="4356" width="12.625" style="66" customWidth="1"/>
    <col min="4357" max="4357" width="10.5" style="66" customWidth="1"/>
    <col min="4358" max="4358" width="10.875" style="66" customWidth="1"/>
    <col min="4359" max="4359" width="12.125" style="66" bestFit="1" customWidth="1"/>
    <col min="4360" max="4360" width="11.375" style="66" bestFit="1" customWidth="1"/>
    <col min="4361" max="4361" width="12.125" style="66" bestFit="1" customWidth="1"/>
    <col min="4362" max="4362" width="11.375" style="66" bestFit="1" customWidth="1"/>
    <col min="4363" max="4602" width="9" style="66"/>
    <col min="4603" max="4603" width="11.25" style="66" customWidth="1"/>
    <col min="4604" max="4604" width="5.375" style="66" bestFit="1" customWidth="1"/>
    <col min="4605" max="4605" width="4.375" style="66" customWidth="1"/>
    <col min="4606" max="4606" width="5.875" style="66" customWidth="1"/>
    <col min="4607" max="4607" width="7.75" style="66" customWidth="1"/>
    <col min="4608" max="4608" width="7.875" style="66" customWidth="1"/>
    <col min="4609" max="4609" width="7.75" style="66" customWidth="1"/>
    <col min="4610" max="4610" width="12.125" style="66" bestFit="1" customWidth="1"/>
    <col min="4611" max="4611" width="12" style="66" customWidth="1"/>
    <col min="4612" max="4612" width="12.625" style="66" customWidth="1"/>
    <col min="4613" max="4613" width="10.5" style="66" customWidth="1"/>
    <col min="4614" max="4614" width="10.875" style="66" customWidth="1"/>
    <col min="4615" max="4615" width="12.125" style="66" bestFit="1" customWidth="1"/>
    <col min="4616" max="4616" width="11.375" style="66" bestFit="1" customWidth="1"/>
    <col min="4617" max="4617" width="12.125" style="66" bestFit="1" customWidth="1"/>
    <col min="4618" max="4618" width="11.375" style="66" bestFit="1" customWidth="1"/>
    <col min="4619" max="4858" width="9" style="66"/>
    <col min="4859" max="4859" width="11.25" style="66" customWidth="1"/>
    <col min="4860" max="4860" width="5.375" style="66" bestFit="1" customWidth="1"/>
    <col min="4861" max="4861" width="4.375" style="66" customWidth="1"/>
    <col min="4862" max="4862" width="5.875" style="66" customWidth="1"/>
    <col min="4863" max="4863" width="7.75" style="66" customWidth="1"/>
    <col min="4864" max="4864" width="7.875" style="66" customWidth="1"/>
    <col min="4865" max="4865" width="7.75" style="66" customWidth="1"/>
    <col min="4866" max="4866" width="12.125" style="66" bestFit="1" customWidth="1"/>
    <col min="4867" max="4867" width="12" style="66" customWidth="1"/>
    <col min="4868" max="4868" width="12.625" style="66" customWidth="1"/>
    <col min="4869" max="4869" width="10.5" style="66" customWidth="1"/>
    <col min="4870" max="4870" width="10.875" style="66" customWidth="1"/>
    <col min="4871" max="4871" width="12.125" style="66" bestFit="1" customWidth="1"/>
    <col min="4872" max="4872" width="11.375" style="66" bestFit="1" customWidth="1"/>
    <col min="4873" max="4873" width="12.125" style="66" bestFit="1" customWidth="1"/>
    <col min="4874" max="4874" width="11.375" style="66" bestFit="1" customWidth="1"/>
    <col min="4875" max="5114" width="9" style="66"/>
    <col min="5115" max="5115" width="11.25" style="66" customWidth="1"/>
    <col min="5116" max="5116" width="5.375" style="66" bestFit="1" customWidth="1"/>
    <col min="5117" max="5117" width="4.375" style="66" customWidth="1"/>
    <col min="5118" max="5118" width="5.875" style="66" customWidth="1"/>
    <col min="5119" max="5119" width="7.75" style="66" customWidth="1"/>
    <col min="5120" max="5120" width="7.875" style="66" customWidth="1"/>
    <col min="5121" max="5121" width="7.75" style="66" customWidth="1"/>
    <col min="5122" max="5122" width="12.125" style="66" bestFit="1" customWidth="1"/>
    <col min="5123" max="5123" width="12" style="66" customWidth="1"/>
    <col min="5124" max="5124" width="12.625" style="66" customWidth="1"/>
    <col min="5125" max="5125" width="10.5" style="66" customWidth="1"/>
    <col min="5126" max="5126" width="10.875" style="66" customWidth="1"/>
    <col min="5127" max="5127" width="12.125" style="66" bestFit="1" customWidth="1"/>
    <col min="5128" max="5128" width="11.375" style="66" bestFit="1" customWidth="1"/>
    <col min="5129" max="5129" width="12.125" style="66" bestFit="1" customWidth="1"/>
    <col min="5130" max="5130" width="11.375" style="66" bestFit="1" customWidth="1"/>
    <col min="5131" max="5370" width="9" style="66"/>
    <col min="5371" max="5371" width="11.25" style="66" customWidth="1"/>
    <col min="5372" max="5372" width="5.375" style="66" bestFit="1" customWidth="1"/>
    <col min="5373" max="5373" width="4.375" style="66" customWidth="1"/>
    <col min="5374" max="5374" width="5.875" style="66" customWidth="1"/>
    <col min="5375" max="5375" width="7.75" style="66" customWidth="1"/>
    <col min="5376" max="5376" width="7.875" style="66" customWidth="1"/>
    <col min="5377" max="5377" width="7.75" style="66" customWidth="1"/>
    <col min="5378" max="5378" width="12.125" style="66" bestFit="1" customWidth="1"/>
    <col min="5379" max="5379" width="12" style="66" customWidth="1"/>
    <col min="5380" max="5380" width="12.625" style="66" customWidth="1"/>
    <col min="5381" max="5381" width="10.5" style="66" customWidth="1"/>
    <col min="5382" max="5382" width="10.875" style="66" customWidth="1"/>
    <col min="5383" max="5383" width="12.125" style="66" bestFit="1" customWidth="1"/>
    <col min="5384" max="5384" width="11.375" style="66" bestFit="1" customWidth="1"/>
    <col min="5385" max="5385" width="12.125" style="66" bestFit="1" customWidth="1"/>
    <col min="5386" max="5386" width="11.375" style="66" bestFit="1" customWidth="1"/>
    <col min="5387" max="5626" width="9" style="66"/>
    <col min="5627" max="5627" width="11.25" style="66" customWidth="1"/>
    <col min="5628" max="5628" width="5.375" style="66" bestFit="1" customWidth="1"/>
    <col min="5629" max="5629" width="4.375" style="66" customWidth="1"/>
    <col min="5630" max="5630" width="5.875" style="66" customWidth="1"/>
    <col min="5631" max="5631" width="7.75" style="66" customWidth="1"/>
    <col min="5632" max="5632" width="7.875" style="66" customWidth="1"/>
    <col min="5633" max="5633" width="7.75" style="66" customWidth="1"/>
    <col min="5634" max="5634" width="12.125" style="66" bestFit="1" customWidth="1"/>
    <col min="5635" max="5635" width="12" style="66" customWidth="1"/>
    <col min="5636" max="5636" width="12.625" style="66" customWidth="1"/>
    <col min="5637" max="5637" width="10.5" style="66" customWidth="1"/>
    <col min="5638" max="5638" width="10.875" style="66" customWidth="1"/>
    <col min="5639" max="5639" width="12.125" style="66" bestFit="1" customWidth="1"/>
    <col min="5640" max="5640" width="11.375" style="66" bestFit="1" customWidth="1"/>
    <col min="5641" max="5641" width="12.125" style="66" bestFit="1" customWidth="1"/>
    <col min="5642" max="5642" width="11.375" style="66" bestFit="1" customWidth="1"/>
    <col min="5643" max="5882" width="9" style="66"/>
    <col min="5883" max="5883" width="11.25" style="66" customWidth="1"/>
    <col min="5884" max="5884" width="5.375" style="66" bestFit="1" customWidth="1"/>
    <col min="5885" max="5885" width="4.375" style="66" customWidth="1"/>
    <col min="5886" max="5886" width="5.875" style="66" customWidth="1"/>
    <col min="5887" max="5887" width="7.75" style="66" customWidth="1"/>
    <col min="5888" max="5888" width="7.875" style="66" customWidth="1"/>
    <col min="5889" max="5889" width="7.75" style="66" customWidth="1"/>
    <col min="5890" max="5890" width="12.125" style="66" bestFit="1" customWidth="1"/>
    <col min="5891" max="5891" width="12" style="66" customWidth="1"/>
    <col min="5892" max="5892" width="12.625" style="66" customWidth="1"/>
    <col min="5893" max="5893" width="10.5" style="66" customWidth="1"/>
    <col min="5894" max="5894" width="10.875" style="66" customWidth="1"/>
    <col min="5895" max="5895" width="12.125" style="66" bestFit="1" customWidth="1"/>
    <col min="5896" max="5896" width="11.375" style="66" bestFit="1" customWidth="1"/>
    <col min="5897" max="5897" width="12.125" style="66" bestFit="1" customWidth="1"/>
    <col min="5898" max="5898" width="11.375" style="66" bestFit="1" customWidth="1"/>
    <col min="5899" max="6138" width="9" style="66"/>
    <col min="6139" max="6139" width="11.25" style="66" customWidth="1"/>
    <col min="6140" max="6140" width="5.375" style="66" bestFit="1" customWidth="1"/>
    <col min="6141" max="6141" width="4.375" style="66" customWidth="1"/>
    <col min="6142" max="6142" width="5.875" style="66" customWidth="1"/>
    <col min="6143" max="6143" width="7.75" style="66" customWidth="1"/>
    <col min="6144" max="6144" width="7.875" style="66" customWidth="1"/>
    <col min="6145" max="6145" width="7.75" style="66" customWidth="1"/>
    <col min="6146" max="6146" width="12.125" style="66" bestFit="1" customWidth="1"/>
    <col min="6147" max="6147" width="12" style="66" customWidth="1"/>
    <col min="6148" max="6148" width="12.625" style="66" customWidth="1"/>
    <col min="6149" max="6149" width="10.5" style="66" customWidth="1"/>
    <col min="6150" max="6150" width="10.875" style="66" customWidth="1"/>
    <col min="6151" max="6151" width="12.125" style="66" bestFit="1" customWidth="1"/>
    <col min="6152" max="6152" width="11.375" style="66" bestFit="1" customWidth="1"/>
    <col min="6153" max="6153" width="12.125" style="66" bestFit="1" customWidth="1"/>
    <col min="6154" max="6154" width="11.375" style="66" bestFit="1" customWidth="1"/>
    <col min="6155" max="6394" width="9" style="66"/>
    <col min="6395" max="6395" width="11.25" style="66" customWidth="1"/>
    <col min="6396" max="6396" width="5.375" style="66" bestFit="1" customWidth="1"/>
    <col min="6397" max="6397" width="4.375" style="66" customWidth="1"/>
    <col min="6398" max="6398" width="5.875" style="66" customWidth="1"/>
    <col min="6399" max="6399" width="7.75" style="66" customWidth="1"/>
    <col min="6400" max="6400" width="7.875" style="66" customWidth="1"/>
    <col min="6401" max="6401" width="7.75" style="66" customWidth="1"/>
    <col min="6402" max="6402" width="12.125" style="66" bestFit="1" customWidth="1"/>
    <col min="6403" max="6403" width="12" style="66" customWidth="1"/>
    <col min="6404" max="6404" width="12.625" style="66" customWidth="1"/>
    <col min="6405" max="6405" width="10.5" style="66" customWidth="1"/>
    <col min="6406" max="6406" width="10.875" style="66" customWidth="1"/>
    <col min="6407" max="6407" width="12.125" style="66" bestFit="1" customWidth="1"/>
    <col min="6408" max="6408" width="11.375" style="66" bestFit="1" customWidth="1"/>
    <col min="6409" max="6409" width="12.125" style="66" bestFit="1" customWidth="1"/>
    <col min="6410" max="6410" width="11.375" style="66" bestFit="1" customWidth="1"/>
    <col min="6411" max="6650" width="9" style="66"/>
    <col min="6651" max="6651" width="11.25" style="66" customWidth="1"/>
    <col min="6652" max="6652" width="5.375" style="66" bestFit="1" customWidth="1"/>
    <col min="6653" max="6653" width="4.375" style="66" customWidth="1"/>
    <col min="6654" max="6654" width="5.875" style="66" customWidth="1"/>
    <col min="6655" max="6655" width="7.75" style="66" customWidth="1"/>
    <col min="6656" max="6656" width="7.875" style="66" customWidth="1"/>
    <col min="6657" max="6657" width="7.75" style="66" customWidth="1"/>
    <col min="6658" max="6658" width="12.125" style="66" bestFit="1" customWidth="1"/>
    <col min="6659" max="6659" width="12" style="66" customWidth="1"/>
    <col min="6660" max="6660" width="12.625" style="66" customWidth="1"/>
    <col min="6661" max="6661" width="10.5" style="66" customWidth="1"/>
    <col min="6662" max="6662" width="10.875" style="66" customWidth="1"/>
    <col min="6663" max="6663" width="12.125" style="66" bestFit="1" customWidth="1"/>
    <col min="6664" max="6664" width="11.375" style="66" bestFit="1" customWidth="1"/>
    <col min="6665" max="6665" width="12.125" style="66" bestFit="1" customWidth="1"/>
    <col min="6666" max="6666" width="11.375" style="66" bestFit="1" customWidth="1"/>
    <col min="6667" max="6906" width="9" style="66"/>
    <col min="6907" max="6907" width="11.25" style="66" customWidth="1"/>
    <col min="6908" max="6908" width="5.375" style="66" bestFit="1" customWidth="1"/>
    <col min="6909" max="6909" width="4.375" style="66" customWidth="1"/>
    <col min="6910" max="6910" width="5.875" style="66" customWidth="1"/>
    <col min="6911" max="6911" width="7.75" style="66" customWidth="1"/>
    <col min="6912" max="6912" width="7.875" style="66" customWidth="1"/>
    <col min="6913" max="6913" width="7.75" style="66" customWidth="1"/>
    <col min="6914" max="6914" width="12.125" style="66" bestFit="1" customWidth="1"/>
    <col min="6915" max="6915" width="12" style="66" customWidth="1"/>
    <col min="6916" max="6916" width="12.625" style="66" customWidth="1"/>
    <col min="6917" max="6917" width="10.5" style="66" customWidth="1"/>
    <col min="6918" max="6918" width="10.875" style="66" customWidth="1"/>
    <col min="6919" max="6919" width="12.125" style="66" bestFit="1" customWidth="1"/>
    <col min="6920" max="6920" width="11.375" style="66" bestFit="1" customWidth="1"/>
    <col min="6921" max="6921" width="12.125" style="66" bestFit="1" customWidth="1"/>
    <col min="6922" max="6922" width="11.375" style="66" bestFit="1" customWidth="1"/>
    <col min="6923" max="7162" width="9" style="66"/>
    <col min="7163" max="7163" width="11.25" style="66" customWidth="1"/>
    <col min="7164" max="7164" width="5.375" style="66" bestFit="1" customWidth="1"/>
    <col min="7165" max="7165" width="4.375" style="66" customWidth="1"/>
    <col min="7166" max="7166" width="5.875" style="66" customWidth="1"/>
    <col min="7167" max="7167" width="7.75" style="66" customWidth="1"/>
    <col min="7168" max="7168" width="7.875" style="66" customWidth="1"/>
    <col min="7169" max="7169" width="7.75" style="66" customWidth="1"/>
    <col min="7170" max="7170" width="12.125" style="66" bestFit="1" customWidth="1"/>
    <col min="7171" max="7171" width="12" style="66" customWidth="1"/>
    <col min="7172" max="7172" width="12.625" style="66" customWidth="1"/>
    <col min="7173" max="7173" width="10.5" style="66" customWidth="1"/>
    <col min="7174" max="7174" width="10.875" style="66" customWidth="1"/>
    <col min="7175" max="7175" width="12.125" style="66" bestFit="1" customWidth="1"/>
    <col min="7176" max="7176" width="11.375" style="66" bestFit="1" customWidth="1"/>
    <col min="7177" max="7177" width="12.125" style="66" bestFit="1" customWidth="1"/>
    <col min="7178" max="7178" width="11.375" style="66" bestFit="1" customWidth="1"/>
    <col min="7179" max="7418" width="9" style="66"/>
    <col min="7419" max="7419" width="11.25" style="66" customWidth="1"/>
    <col min="7420" max="7420" width="5.375" style="66" bestFit="1" customWidth="1"/>
    <col min="7421" max="7421" width="4.375" style="66" customWidth="1"/>
    <col min="7422" max="7422" width="5.875" style="66" customWidth="1"/>
    <col min="7423" max="7423" width="7.75" style="66" customWidth="1"/>
    <col min="7424" max="7424" width="7.875" style="66" customWidth="1"/>
    <col min="7425" max="7425" width="7.75" style="66" customWidth="1"/>
    <col min="7426" max="7426" width="12.125" style="66" bestFit="1" customWidth="1"/>
    <col min="7427" max="7427" width="12" style="66" customWidth="1"/>
    <col min="7428" max="7428" width="12.625" style="66" customWidth="1"/>
    <col min="7429" max="7429" width="10.5" style="66" customWidth="1"/>
    <col min="7430" max="7430" width="10.875" style="66" customWidth="1"/>
    <col min="7431" max="7431" width="12.125" style="66" bestFit="1" customWidth="1"/>
    <col min="7432" max="7432" width="11.375" style="66" bestFit="1" customWidth="1"/>
    <col min="7433" max="7433" width="12.125" style="66" bestFit="1" customWidth="1"/>
    <col min="7434" max="7434" width="11.375" style="66" bestFit="1" customWidth="1"/>
    <col min="7435" max="7674" width="9" style="66"/>
    <col min="7675" max="7675" width="11.25" style="66" customWidth="1"/>
    <col min="7676" max="7676" width="5.375" style="66" bestFit="1" customWidth="1"/>
    <col min="7677" max="7677" width="4.375" style="66" customWidth="1"/>
    <col min="7678" max="7678" width="5.875" style="66" customWidth="1"/>
    <col min="7679" max="7679" width="7.75" style="66" customWidth="1"/>
    <col min="7680" max="7680" width="7.875" style="66" customWidth="1"/>
    <col min="7681" max="7681" width="7.75" style="66" customWidth="1"/>
    <col min="7682" max="7682" width="12.125" style="66" bestFit="1" customWidth="1"/>
    <col min="7683" max="7683" width="12" style="66" customWidth="1"/>
    <col min="7684" max="7684" width="12.625" style="66" customWidth="1"/>
    <col min="7685" max="7685" width="10.5" style="66" customWidth="1"/>
    <col min="7686" max="7686" width="10.875" style="66" customWidth="1"/>
    <col min="7687" max="7687" width="12.125" style="66" bestFit="1" customWidth="1"/>
    <col min="7688" max="7688" width="11.375" style="66" bestFit="1" customWidth="1"/>
    <col min="7689" max="7689" width="12.125" style="66" bestFit="1" customWidth="1"/>
    <col min="7690" max="7690" width="11.375" style="66" bestFit="1" customWidth="1"/>
    <col min="7691" max="7930" width="9" style="66"/>
    <col min="7931" max="7931" width="11.25" style="66" customWidth="1"/>
    <col min="7932" max="7932" width="5.375" style="66" bestFit="1" customWidth="1"/>
    <col min="7933" max="7933" width="4.375" style="66" customWidth="1"/>
    <col min="7934" max="7934" width="5.875" style="66" customWidth="1"/>
    <col min="7935" max="7935" width="7.75" style="66" customWidth="1"/>
    <col min="7936" max="7936" width="7.875" style="66" customWidth="1"/>
    <col min="7937" max="7937" width="7.75" style="66" customWidth="1"/>
    <col min="7938" max="7938" width="12.125" style="66" bestFit="1" customWidth="1"/>
    <col min="7939" max="7939" width="12" style="66" customWidth="1"/>
    <col min="7940" max="7940" width="12.625" style="66" customWidth="1"/>
    <col min="7941" max="7941" width="10.5" style="66" customWidth="1"/>
    <col min="7942" max="7942" width="10.875" style="66" customWidth="1"/>
    <col min="7943" max="7943" width="12.125" style="66" bestFit="1" customWidth="1"/>
    <col min="7944" max="7944" width="11.375" style="66" bestFit="1" customWidth="1"/>
    <col min="7945" max="7945" width="12.125" style="66" bestFit="1" customWidth="1"/>
    <col min="7946" max="7946" width="11.375" style="66" bestFit="1" customWidth="1"/>
    <col min="7947" max="8186" width="9" style="66"/>
    <col min="8187" max="8187" width="11.25" style="66" customWidth="1"/>
    <col min="8188" max="8188" width="5.375" style="66" bestFit="1" customWidth="1"/>
    <col min="8189" max="8189" width="4.375" style="66" customWidth="1"/>
    <col min="8190" max="8190" width="5.875" style="66" customWidth="1"/>
    <col min="8191" max="8191" width="7.75" style="66" customWidth="1"/>
    <col min="8192" max="8192" width="7.875" style="66" customWidth="1"/>
    <col min="8193" max="8193" width="7.75" style="66" customWidth="1"/>
    <col min="8194" max="8194" width="12.125" style="66" bestFit="1" customWidth="1"/>
    <col min="8195" max="8195" width="12" style="66" customWidth="1"/>
    <col min="8196" max="8196" width="12.625" style="66" customWidth="1"/>
    <col min="8197" max="8197" width="10.5" style="66" customWidth="1"/>
    <col min="8198" max="8198" width="10.875" style="66" customWidth="1"/>
    <col min="8199" max="8199" width="12.125" style="66" bestFit="1" customWidth="1"/>
    <col min="8200" max="8200" width="11.375" style="66" bestFit="1" customWidth="1"/>
    <col min="8201" max="8201" width="12.125" style="66" bestFit="1" customWidth="1"/>
    <col min="8202" max="8202" width="11.375" style="66" bestFit="1" customWidth="1"/>
    <col min="8203" max="8442" width="9" style="66"/>
    <col min="8443" max="8443" width="11.25" style="66" customWidth="1"/>
    <col min="8444" max="8444" width="5.375" style="66" bestFit="1" customWidth="1"/>
    <col min="8445" max="8445" width="4.375" style="66" customWidth="1"/>
    <col min="8446" max="8446" width="5.875" style="66" customWidth="1"/>
    <col min="8447" max="8447" width="7.75" style="66" customWidth="1"/>
    <col min="8448" max="8448" width="7.875" style="66" customWidth="1"/>
    <col min="8449" max="8449" width="7.75" style="66" customWidth="1"/>
    <col min="8450" max="8450" width="12.125" style="66" bestFit="1" customWidth="1"/>
    <col min="8451" max="8451" width="12" style="66" customWidth="1"/>
    <col min="8452" max="8452" width="12.625" style="66" customWidth="1"/>
    <col min="8453" max="8453" width="10.5" style="66" customWidth="1"/>
    <col min="8454" max="8454" width="10.875" style="66" customWidth="1"/>
    <col min="8455" max="8455" width="12.125" style="66" bestFit="1" customWidth="1"/>
    <col min="8456" max="8456" width="11.375" style="66" bestFit="1" customWidth="1"/>
    <col min="8457" max="8457" width="12.125" style="66" bestFit="1" customWidth="1"/>
    <col min="8458" max="8458" width="11.375" style="66" bestFit="1" customWidth="1"/>
    <col min="8459" max="8698" width="9" style="66"/>
    <col min="8699" max="8699" width="11.25" style="66" customWidth="1"/>
    <col min="8700" max="8700" width="5.375" style="66" bestFit="1" customWidth="1"/>
    <col min="8701" max="8701" width="4.375" style="66" customWidth="1"/>
    <col min="8702" max="8702" width="5.875" style="66" customWidth="1"/>
    <col min="8703" max="8703" width="7.75" style="66" customWidth="1"/>
    <col min="8704" max="8704" width="7.875" style="66" customWidth="1"/>
    <col min="8705" max="8705" width="7.75" style="66" customWidth="1"/>
    <col min="8706" max="8706" width="12.125" style="66" bestFit="1" customWidth="1"/>
    <col min="8707" max="8707" width="12" style="66" customWidth="1"/>
    <col min="8708" max="8708" width="12.625" style="66" customWidth="1"/>
    <col min="8709" max="8709" width="10.5" style="66" customWidth="1"/>
    <col min="8710" max="8710" width="10.875" style="66" customWidth="1"/>
    <col min="8711" max="8711" width="12.125" style="66" bestFit="1" customWidth="1"/>
    <col min="8712" max="8712" width="11.375" style="66" bestFit="1" customWidth="1"/>
    <col min="8713" max="8713" width="12.125" style="66" bestFit="1" customWidth="1"/>
    <col min="8714" max="8714" width="11.375" style="66" bestFit="1" customWidth="1"/>
    <col min="8715" max="8954" width="9" style="66"/>
    <col min="8955" max="8955" width="11.25" style="66" customWidth="1"/>
    <col min="8956" max="8956" width="5.375" style="66" bestFit="1" customWidth="1"/>
    <col min="8957" max="8957" width="4.375" style="66" customWidth="1"/>
    <col min="8958" max="8958" width="5.875" style="66" customWidth="1"/>
    <col min="8959" max="8959" width="7.75" style="66" customWidth="1"/>
    <col min="8960" max="8960" width="7.875" style="66" customWidth="1"/>
    <col min="8961" max="8961" width="7.75" style="66" customWidth="1"/>
    <col min="8962" max="8962" width="12.125" style="66" bestFit="1" customWidth="1"/>
    <col min="8963" max="8963" width="12" style="66" customWidth="1"/>
    <col min="8964" max="8964" width="12.625" style="66" customWidth="1"/>
    <col min="8965" max="8965" width="10.5" style="66" customWidth="1"/>
    <col min="8966" max="8966" width="10.875" style="66" customWidth="1"/>
    <col min="8967" max="8967" width="12.125" style="66" bestFit="1" customWidth="1"/>
    <col min="8968" max="8968" width="11.375" style="66" bestFit="1" customWidth="1"/>
    <col min="8969" max="8969" width="12.125" style="66" bestFit="1" customWidth="1"/>
    <col min="8970" max="8970" width="11.375" style="66" bestFit="1" customWidth="1"/>
    <col min="8971" max="9210" width="9" style="66"/>
    <col min="9211" max="9211" width="11.25" style="66" customWidth="1"/>
    <col min="9212" max="9212" width="5.375" style="66" bestFit="1" customWidth="1"/>
    <col min="9213" max="9213" width="4.375" style="66" customWidth="1"/>
    <col min="9214" max="9214" width="5.875" style="66" customWidth="1"/>
    <col min="9215" max="9215" width="7.75" style="66" customWidth="1"/>
    <col min="9216" max="9216" width="7.875" style="66" customWidth="1"/>
    <col min="9217" max="9217" width="7.75" style="66" customWidth="1"/>
    <col min="9218" max="9218" width="12.125" style="66" bestFit="1" customWidth="1"/>
    <col min="9219" max="9219" width="12" style="66" customWidth="1"/>
    <col min="9220" max="9220" width="12.625" style="66" customWidth="1"/>
    <col min="9221" max="9221" width="10.5" style="66" customWidth="1"/>
    <col min="9222" max="9222" width="10.875" style="66" customWidth="1"/>
    <col min="9223" max="9223" width="12.125" style="66" bestFit="1" customWidth="1"/>
    <col min="9224" max="9224" width="11.375" style="66" bestFit="1" customWidth="1"/>
    <col min="9225" max="9225" width="12.125" style="66" bestFit="1" customWidth="1"/>
    <col min="9226" max="9226" width="11.375" style="66" bestFit="1" customWidth="1"/>
    <col min="9227" max="9466" width="9" style="66"/>
    <col min="9467" max="9467" width="11.25" style="66" customWidth="1"/>
    <col min="9468" max="9468" width="5.375" style="66" bestFit="1" customWidth="1"/>
    <col min="9469" max="9469" width="4.375" style="66" customWidth="1"/>
    <col min="9470" max="9470" width="5.875" style="66" customWidth="1"/>
    <col min="9471" max="9471" width="7.75" style="66" customWidth="1"/>
    <col min="9472" max="9472" width="7.875" style="66" customWidth="1"/>
    <col min="9473" max="9473" width="7.75" style="66" customWidth="1"/>
    <col min="9474" max="9474" width="12.125" style="66" bestFit="1" customWidth="1"/>
    <col min="9475" max="9475" width="12" style="66" customWidth="1"/>
    <col min="9476" max="9476" width="12.625" style="66" customWidth="1"/>
    <col min="9477" max="9477" width="10.5" style="66" customWidth="1"/>
    <col min="9478" max="9478" width="10.875" style="66" customWidth="1"/>
    <col min="9479" max="9479" width="12.125" style="66" bestFit="1" customWidth="1"/>
    <col min="9480" max="9480" width="11.375" style="66" bestFit="1" customWidth="1"/>
    <col min="9481" max="9481" width="12.125" style="66" bestFit="1" customWidth="1"/>
    <col min="9482" max="9482" width="11.375" style="66" bestFit="1" customWidth="1"/>
    <col min="9483" max="9722" width="9" style="66"/>
    <col min="9723" max="9723" width="11.25" style="66" customWidth="1"/>
    <col min="9724" max="9724" width="5.375" style="66" bestFit="1" customWidth="1"/>
    <col min="9725" max="9725" width="4.375" style="66" customWidth="1"/>
    <col min="9726" max="9726" width="5.875" style="66" customWidth="1"/>
    <col min="9727" max="9727" width="7.75" style="66" customWidth="1"/>
    <col min="9728" max="9728" width="7.875" style="66" customWidth="1"/>
    <col min="9729" max="9729" width="7.75" style="66" customWidth="1"/>
    <col min="9730" max="9730" width="12.125" style="66" bestFit="1" customWidth="1"/>
    <col min="9731" max="9731" width="12" style="66" customWidth="1"/>
    <col min="9732" max="9732" width="12.625" style="66" customWidth="1"/>
    <col min="9733" max="9733" width="10.5" style="66" customWidth="1"/>
    <col min="9734" max="9734" width="10.875" style="66" customWidth="1"/>
    <col min="9735" max="9735" width="12.125" style="66" bestFit="1" customWidth="1"/>
    <col min="9736" max="9736" width="11.375" style="66" bestFit="1" customWidth="1"/>
    <col min="9737" max="9737" width="12.125" style="66" bestFit="1" customWidth="1"/>
    <col min="9738" max="9738" width="11.375" style="66" bestFit="1" customWidth="1"/>
    <col min="9739" max="9978" width="9" style="66"/>
    <col min="9979" max="9979" width="11.25" style="66" customWidth="1"/>
    <col min="9980" max="9980" width="5.375" style="66" bestFit="1" customWidth="1"/>
    <col min="9981" max="9981" width="4.375" style="66" customWidth="1"/>
    <col min="9982" max="9982" width="5.875" style="66" customWidth="1"/>
    <col min="9983" max="9983" width="7.75" style="66" customWidth="1"/>
    <col min="9984" max="9984" width="7.875" style="66" customWidth="1"/>
    <col min="9985" max="9985" width="7.75" style="66" customWidth="1"/>
    <col min="9986" max="9986" width="12.125" style="66" bestFit="1" customWidth="1"/>
    <col min="9987" max="9987" width="12" style="66" customWidth="1"/>
    <col min="9988" max="9988" width="12.625" style="66" customWidth="1"/>
    <col min="9989" max="9989" width="10.5" style="66" customWidth="1"/>
    <col min="9990" max="9990" width="10.875" style="66" customWidth="1"/>
    <col min="9991" max="9991" width="12.125" style="66" bestFit="1" customWidth="1"/>
    <col min="9992" max="9992" width="11.375" style="66" bestFit="1" customWidth="1"/>
    <col min="9993" max="9993" width="12.125" style="66" bestFit="1" customWidth="1"/>
    <col min="9994" max="9994" width="11.375" style="66" bestFit="1" customWidth="1"/>
    <col min="9995" max="10234" width="9" style="66"/>
    <col min="10235" max="10235" width="11.25" style="66" customWidth="1"/>
    <col min="10236" max="10236" width="5.375" style="66" bestFit="1" customWidth="1"/>
    <col min="10237" max="10237" width="4.375" style="66" customWidth="1"/>
    <col min="10238" max="10238" width="5.875" style="66" customWidth="1"/>
    <col min="10239" max="10239" width="7.75" style="66" customWidth="1"/>
    <col min="10240" max="10240" width="7.875" style="66" customWidth="1"/>
    <col min="10241" max="10241" width="7.75" style="66" customWidth="1"/>
    <col min="10242" max="10242" width="12.125" style="66" bestFit="1" customWidth="1"/>
    <col min="10243" max="10243" width="12" style="66" customWidth="1"/>
    <col min="10244" max="10244" width="12.625" style="66" customWidth="1"/>
    <col min="10245" max="10245" width="10.5" style="66" customWidth="1"/>
    <col min="10246" max="10246" width="10.875" style="66" customWidth="1"/>
    <col min="10247" max="10247" width="12.125" style="66" bestFit="1" customWidth="1"/>
    <col min="10248" max="10248" width="11.375" style="66" bestFit="1" customWidth="1"/>
    <col min="10249" max="10249" width="12.125" style="66" bestFit="1" customWidth="1"/>
    <col min="10250" max="10250" width="11.375" style="66" bestFit="1" customWidth="1"/>
    <col min="10251" max="10490" width="9" style="66"/>
    <col min="10491" max="10491" width="11.25" style="66" customWidth="1"/>
    <col min="10492" max="10492" width="5.375" style="66" bestFit="1" customWidth="1"/>
    <col min="10493" max="10493" width="4.375" style="66" customWidth="1"/>
    <col min="10494" max="10494" width="5.875" style="66" customWidth="1"/>
    <col min="10495" max="10495" width="7.75" style="66" customWidth="1"/>
    <col min="10496" max="10496" width="7.875" style="66" customWidth="1"/>
    <col min="10497" max="10497" width="7.75" style="66" customWidth="1"/>
    <col min="10498" max="10498" width="12.125" style="66" bestFit="1" customWidth="1"/>
    <col min="10499" max="10499" width="12" style="66" customWidth="1"/>
    <col min="10500" max="10500" width="12.625" style="66" customWidth="1"/>
    <col min="10501" max="10501" width="10.5" style="66" customWidth="1"/>
    <col min="10502" max="10502" width="10.875" style="66" customWidth="1"/>
    <col min="10503" max="10503" width="12.125" style="66" bestFit="1" customWidth="1"/>
    <col min="10504" max="10504" width="11.375" style="66" bestFit="1" customWidth="1"/>
    <col min="10505" max="10505" width="12.125" style="66" bestFit="1" customWidth="1"/>
    <col min="10506" max="10506" width="11.375" style="66" bestFit="1" customWidth="1"/>
    <col min="10507" max="10746" width="9" style="66"/>
    <col min="10747" max="10747" width="11.25" style="66" customWidth="1"/>
    <col min="10748" max="10748" width="5.375" style="66" bestFit="1" customWidth="1"/>
    <col min="10749" max="10749" width="4.375" style="66" customWidth="1"/>
    <col min="10750" max="10750" width="5.875" style="66" customWidth="1"/>
    <col min="10751" max="10751" width="7.75" style="66" customWidth="1"/>
    <col min="10752" max="10752" width="7.875" style="66" customWidth="1"/>
    <col min="10753" max="10753" width="7.75" style="66" customWidth="1"/>
    <col min="10754" max="10754" width="12.125" style="66" bestFit="1" customWidth="1"/>
    <col min="10755" max="10755" width="12" style="66" customWidth="1"/>
    <col min="10756" max="10756" width="12.625" style="66" customWidth="1"/>
    <col min="10757" max="10757" width="10.5" style="66" customWidth="1"/>
    <col min="10758" max="10758" width="10.875" style="66" customWidth="1"/>
    <col min="10759" max="10759" width="12.125" style="66" bestFit="1" customWidth="1"/>
    <col min="10760" max="10760" width="11.375" style="66" bestFit="1" customWidth="1"/>
    <col min="10761" max="10761" width="12.125" style="66" bestFit="1" customWidth="1"/>
    <col min="10762" max="10762" width="11.375" style="66" bestFit="1" customWidth="1"/>
    <col min="10763" max="11002" width="9" style="66"/>
    <col min="11003" max="11003" width="11.25" style="66" customWidth="1"/>
    <col min="11004" max="11004" width="5.375" style="66" bestFit="1" customWidth="1"/>
    <col min="11005" max="11005" width="4.375" style="66" customWidth="1"/>
    <col min="11006" max="11006" width="5.875" style="66" customWidth="1"/>
    <col min="11007" max="11007" width="7.75" style="66" customWidth="1"/>
    <col min="11008" max="11008" width="7.875" style="66" customWidth="1"/>
    <col min="11009" max="11009" width="7.75" style="66" customWidth="1"/>
    <col min="11010" max="11010" width="12.125" style="66" bestFit="1" customWidth="1"/>
    <col min="11011" max="11011" width="12" style="66" customWidth="1"/>
    <col min="11012" max="11012" width="12.625" style="66" customWidth="1"/>
    <col min="11013" max="11013" width="10.5" style="66" customWidth="1"/>
    <col min="11014" max="11014" width="10.875" style="66" customWidth="1"/>
    <col min="11015" max="11015" width="12.125" style="66" bestFit="1" customWidth="1"/>
    <col min="11016" max="11016" width="11.375" style="66" bestFit="1" customWidth="1"/>
    <col min="11017" max="11017" width="12.125" style="66" bestFit="1" customWidth="1"/>
    <col min="11018" max="11018" width="11.375" style="66" bestFit="1" customWidth="1"/>
    <col min="11019" max="11258" width="9" style="66"/>
    <col min="11259" max="11259" width="11.25" style="66" customWidth="1"/>
    <col min="11260" max="11260" width="5.375" style="66" bestFit="1" customWidth="1"/>
    <col min="11261" max="11261" width="4.375" style="66" customWidth="1"/>
    <col min="11262" max="11262" width="5.875" style="66" customWidth="1"/>
    <col min="11263" max="11263" width="7.75" style="66" customWidth="1"/>
    <col min="11264" max="11264" width="7.875" style="66" customWidth="1"/>
    <col min="11265" max="11265" width="7.75" style="66" customWidth="1"/>
    <col min="11266" max="11266" width="12.125" style="66" bestFit="1" customWidth="1"/>
    <col min="11267" max="11267" width="12" style="66" customWidth="1"/>
    <col min="11268" max="11268" width="12.625" style="66" customWidth="1"/>
    <col min="11269" max="11269" width="10.5" style="66" customWidth="1"/>
    <col min="11270" max="11270" width="10.875" style="66" customWidth="1"/>
    <col min="11271" max="11271" width="12.125" style="66" bestFit="1" customWidth="1"/>
    <col min="11272" max="11272" width="11.375" style="66" bestFit="1" customWidth="1"/>
    <col min="11273" max="11273" width="12.125" style="66" bestFit="1" customWidth="1"/>
    <col min="11274" max="11274" width="11.375" style="66" bestFit="1" customWidth="1"/>
    <col min="11275" max="11514" width="9" style="66"/>
    <col min="11515" max="11515" width="11.25" style="66" customWidth="1"/>
    <col min="11516" max="11516" width="5.375" style="66" bestFit="1" customWidth="1"/>
    <col min="11517" max="11517" width="4.375" style="66" customWidth="1"/>
    <col min="11518" max="11518" width="5.875" style="66" customWidth="1"/>
    <col min="11519" max="11519" width="7.75" style="66" customWidth="1"/>
    <col min="11520" max="11520" width="7.875" style="66" customWidth="1"/>
    <col min="11521" max="11521" width="7.75" style="66" customWidth="1"/>
    <col min="11522" max="11522" width="12.125" style="66" bestFit="1" customWidth="1"/>
    <col min="11523" max="11523" width="12" style="66" customWidth="1"/>
    <col min="11524" max="11524" width="12.625" style="66" customWidth="1"/>
    <col min="11525" max="11525" width="10.5" style="66" customWidth="1"/>
    <col min="11526" max="11526" width="10.875" style="66" customWidth="1"/>
    <col min="11527" max="11527" width="12.125" style="66" bestFit="1" customWidth="1"/>
    <col min="11528" max="11528" width="11.375" style="66" bestFit="1" customWidth="1"/>
    <col min="11529" max="11529" width="12.125" style="66" bestFit="1" customWidth="1"/>
    <col min="11530" max="11530" width="11.375" style="66" bestFit="1" customWidth="1"/>
    <col min="11531" max="11770" width="9" style="66"/>
    <col min="11771" max="11771" width="11.25" style="66" customWidth="1"/>
    <col min="11772" max="11772" width="5.375" style="66" bestFit="1" customWidth="1"/>
    <col min="11773" max="11773" width="4.375" style="66" customWidth="1"/>
    <col min="11774" max="11774" width="5.875" style="66" customWidth="1"/>
    <col min="11775" max="11775" width="7.75" style="66" customWidth="1"/>
    <col min="11776" max="11776" width="7.875" style="66" customWidth="1"/>
    <col min="11777" max="11777" width="7.75" style="66" customWidth="1"/>
    <col min="11778" max="11778" width="12.125" style="66" bestFit="1" customWidth="1"/>
    <col min="11779" max="11779" width="12" style="66" customWidth="1"/>
    <col min="11780" max="11780" width="12.625" style="66" customWidth="1"/>
    <col min="11781" max="11781" width="10.5" style="66" customWidth="1"/>
    <col min="11782" max="11782" width="10.875" style="66" customWidth="1"/>
    <col min="11783" max="11783" width="12.125" style="66" bestFit="1" customWidth="1"/>
    <col min="11784" max="11784" width="11.375" style="66" bestFit="1" customWidth="1"/>
    <col min="11785" max="11785" width="12.125" style="66" bestFit="1" customWidth="1"/>
    <col min="11786" max="11786" width="11.375" style="66" bestFit="1" customWidth="1"/>
    <col min="11787" max="12026" width="9" style="66"/>
    <col min="12027" max="12027" width="11.25" style="66" customWidth="1"/>
    <col min="12028" max="12028" width="5.375" style="66" bestFit="1" customWidth="1"/>
    <col min="12029" max="12029" width="4.375" style="66" customWidth="1"/>
    <col min="12030" max="12030" width="5.875" style="66" customWidth="1"/>
    <col min="12031" max="12031" width="7.75" style="66" customWidth="1"/>
    <col min="12032" max="12032" width="7.875" style="66" customWidth="1"/>
    <col min="12033" max="12033" width="7.75" style="66" customWidth="1"/>
    <col min="12034" max="12034" width="12.125" style="66" bestFit="1" customWidth="1"/>
    <col min="12035" max="12035" width="12" style="66" customWidth="1"/>
    <col min="12036" max="12036" width="12.625" style="66" customWidth="1"/>
    <col min="12037" max="12037" width="10.5" style="66" customWidth="1"/>
    <col min="12038" max="12038" width="10.875" style="66" customWidth="1"/>
    <col min="12039" max="12039" width="12.125" style="66" bestFit="1" customWidth="1"/>
    <col min="12040" max="12040" width="11.375" style="66" bestFit="1" customWidth="1"/>
    <col min="12041" max="12041" width="12.125" style="66" bestFit="1" customWidth="1"/>
    <col min="12042" max="12042" width="11.375" style="66" bestFit="1" customWidth="1"/>
    <col min="12043" max="12282" width="9" style="66"/>
    <col min="12283" max="12283" width="11.25" style="66" customWidth="1"/>
    <col min="12284" max="12284" width="5.375" style="66" bestFit="1" customWidth="1"/>
    <col min="12285" max="12285" width="4.375" style="66" customWidth="1"/>
    <col min="12286" max="12286" width="5.875" style="66" customWidth="1"/>
    <col min="12287" max="12287" width="7.75" style="66" customWidth="1"/>
    <col min="12288" max="12288" width="7.875" style="66" customWidth="1"/>
    <col min="12289" max="12289" width="7.75" style="66" customWidth="1"/>
    <col min="12290" max="12290" width="12.125" style="66" bestFit="1" customWidth="1"/>
    <col min="12291" max="12291" width="12" style="66" customWidth="1"/>
    <col min="12292" max="12292" width="12.625" style="66" customWidth="1"/>
    <col min="12293" max="12293" width="10.5" style="66" customWidth="1"/>
    <col min="12294" max="12294" width="10.875" style="66" customWidth="1"/>
    <col min="12295" max="12295" width="12.125" style="66" bestFit="1" customWidth="1"/>
    <col min="12296" max="12296" width="11.375" style="66" bestFit="1" customWidth="1"/>
    <col min="12297" max="12297" width="12.125" style="66" bestFit="1" customWidth="1"/>
    <col min="12298" max="12298" width="11.375" style="66" bestFit="1" customWidth="1"/>
    <col min="12299" max="12538" width="9" style="66"/>
    <col min="12539" max="12539" width="11.25" style="66" customWidth="1"/>
    <col min="12540" max="12540" width="5.375" style="66" bestFit="1" customWidth="1"/>
    <col min="12541" max="12541" width="4.375" style="66" customWidth="1"/>
    <col min="12542" max="12542" width="5.875" style="66" customWidth="1"/>
    <col min="12543" max="12543" width="7.75" style="66" customWidth="1"/>
    <col min="12544" max="12544" width="7.875" style="66" customWidth="1"/>
    <col min="12545" max="12545" width="7.75" style="66" customWidth="1"/>
    <col min="12546" max="12546" width="12.125" style="66" bestFit="1" customWidth="1"/>
    <col min="12547" max="12547" width="12" style="66" customWidth="1"/>
    <col min="12548" max="12548" width="12.625" style="66" customWidth="1"/>
    <col min="12549" max="12549" width="10.5" style="66" customWidth="1"/>
    <col min="12550" max="12550" width="10.875" style="66" customWidth="1"/>
    <col min="12551" max="12551" width="12.125" style="66" bestFit="1" customWidth="1"/>
    <col min="12552" max="12552" width="11.375" style="66" bestFit="1" customWidth="1"/>
    <col min="12553" max="12553" width="12.125" style="66" bestFit="1" customWidth="1"/>
    <col min="12554" max="12554" width="11.375" style="66" bestFit="1" customWidth="1"/>
    <col min="12555" max="12794" width="9" style="66"/>
    <col min="12795" max="12795" width="11.25" style="66" customWidth="1"/>
    <col min="12796" max="12796" width="5.375" style="66" bestFit="1" customWidth="1"/>
    <col min="12797" max="12797" width="4.375" style="66" customWidth="1"/>
    <col min="12798" max="12798" width="5.875" style="66" customWidth="1"/>
    <col min="12799" max="12799" width="7.75" style="66" customWidth="1"/>
    <col min="12800" max="12800" width="7.875" style="66" customWidth="1"/>
    <col min="12801" max="12801" width="7.75" style="66" customWidth="1"/>
    <col min="12802" max="12802" width="12.125" style="66" bestFit="1" customWidth="1"/>
    <col min="12803" max="12803" width="12" style="66" customWidth="1"/>
    <col min="12804" max="12804" width="12.625" style="66" customWidth="1"/>
    <col min="12805" max="12805" width="10.5" style="66" customWidth="1"/>
    <col min="12806" max="12806" width="10.875" style="66" customWidth="1"/>
    <col min="12807" max="12807" width="12.125" style="66" bestFit="1" customWidth="1"/>
    <col min="12808" max="12808" width="11.375" style="66" bestFit="1" customWidth="1"/>
    <col min="12809" max="12809" width="12.125" style="66" bestFit="1" customWidth="1"/>
    <col min="12810" max="12810" width="11.375" style="66" bestFit="1" customWidth="1"/>
    <col min="12811" max="13050" width="9" style="66"/>
    <col min="13051" max="13051" width="11.25" style="66" customWidth="1"/>
    <col min="13052" max="13052" width="5.375" style="66" bestFit="1" customWidth="1"/>
    <col min="13053" max="13053" width="4.375" style="66" customWidth="1"/>
    <col min="13054" max="13054" width="5.875" style="66" customWidth="1"/>
    <col min="13055" max="13055" width="7.75" style="66" customWidth="1"/>
    <col min="13056" max="13056" width="7.875" style="66" customWidth="1"/>
    <col min="13057" max="13057" width="7.75" style="66" customWidth="1"/>
    <col min="13058" max="13058" width="12.125" style="66" bestFit="1" customWidth="1"/>
    <col min="13059" max="13059" width="12" style="66" customWidth="1"/>
    <col min="13060" max="13060" width="12.625" style="66" customWidth="1"/>
    <col min="13061" max="13061" width="10.5" style="66" customWidth="1"/>
    <col min="13062" max="13062" width="10.875" style="66" customWidth="1"/>
    <col min="13063" max="13063" width="12.125" style="66" bestFit="1" customWidth="1"/>
    <col min="13064" max="13064" width="11.375" style="66" bestFit="1" customWidth="1"/>
    <col min="13065" max="13065" width="12.125" style="66" bestFit="1" customWidth="1"/>
    <col min="13066" max="13066" width="11.375" style="66" bestFit="1" customWidth="1"/>
    <col min="13067" max="13306" width="9" style="66"/>
    <col min="13307" max="13307" width="11.25" style="66" customWidth="1"/>
    <col min="13308" max="13308" width="5.375" style="66" bestFit="1" customWidth="1"/>
    <col min="13309" max="13309" width="4.375" style="66" customWidth="1"/>
    <col min="13310" max="13310" width="5.875" style="66" customWidth="1"/>
    <col min="13311" max="13311" width="7.75" style="66" customWidth="1"/>
    <col min="13312" max="13312" width="7.875" style="66" customWidth="1"/>
    <col min="13313" max="13313" width="7.75" style="66" customWidth="1"/>
    <col min="13314" max="13314" width="12.125" style="66" bestFit="1" customWidth="1"/>
    <col min="13315" max="13315" width="12" style="66" customWidth="1"/>
    <col min="13316" max="13316" width="12.625" style="66" customWidth="1"/>
    <col min="13317" max="13317" width="10.5" style="66" customWidth="1"/>
    <col min="13318" max="13318" width="10.875" style="66" customWidth="1"/>
    <col min="13319" max="13319" width="12.125" style="66" bestFit="1" customWidth="1"/>
    <col min="13320" max="13320" width="11.375" style="66" bestFit="1" customWidth="1"/>
    <col min="13321" max="13321" width="12.125" style="66" bestFit="1" customWidth="1"/>
    <col min="13322" max="13322" width="11.375" style="66" bestFit="1" customWidth="1"/>
    <col min="13323" max="13562" width="9" style="66"/>
    <col min="13563" max="13563" width="11.25" style="66" customWidth="1"/>
    <col min="13564" max="13564" width="5.375" style="66" bestFit="1" customWidth="1"/>
    <col min="13565" max="13565" width="4.375" style="66" customWidth="1"/>
    <col min="13566" max="13566" width="5.875" style="66" customWidth="1"/>
    <col min="13567" max="13567" width="7.75" style="66" customWidth="1"/>
    <col min="13568" max="13568" width="7.875" style="66" customWidth="1"/>
    <col min="13569" max="13569" width="7.75" style="66" customWidth="1"/>
    <col min="13570" max="13570" width="12.125" style="66" bestFit="1" customWidth="1"/>
    <col min="13571" max="13571" width="12" style="66" customWidth="1"/>
    <col min="13572" max="13572" width="12.625" style="66" customWidth="1"/>
    <col min="13573" max="13573" width="10.5" style="66" customWidth="1"/>
    <col min="13574" max="13574" width="10.875" style="66" customWidth="1"/>
    <col min="13575" max="13575" width="12.125" style="66" bestFit="1" customWidth="1"/>
    <col min="13576" max="13576" width="11.375" style="66" bestFit="1" customWidth="1"/>
    <col min="13577" max="13577" width="12.125" style="66" bestFit="1" customWidth="1"/>
    <col min="13578" max="13578" width="11.375" style="66" bestFit="1" customWidth="1"/>
    <col min="13579" max="13818" width="9" style="66"/>
    <col min="13819" max="13819" width="11.25" style="66" customWidth="1"/>
    <col min="13820" max="13820" width="5.375" style="66" bestFit="1" customWidth="1"/>
    <col min="13821" max="13821" width="4.375" style="66" customWidth="1"/>
    <col min="13822" max="13822" width="5.875" style="66" customWidth="1"/>
    <col min="13823" max="13823" width="7.75" style="66" customWidth="1"/>
    <col min="13824" max="13824" width="7.875" style="66" customWidth="1"/>
    <col min="13825" max="13825" width="7.75" style="66" customWidth="1"/>
    <col min="13826" max="13826" width="12.125" style="66" bestFit="1" customWidth="1"/>
    <col min="13827" max="13827" width="12" style="66" customWidth="1"/>
    <col min="13828" max="13828" width="12.625" style="66" customWidth="1"/>
    <col min="13829" max="13829" width="10.5" style="66" customWidth="1"/>
    <col min="13830" max="13830" width="10.875" style="66" customWidth="1"/>
    <col min="13831" max="13831" width="12.125" style="66" bestFit="1" customWidth="1"/>
    <col min="13832" max="13832" width="11.375" style="66" bestFit="1" customWidth="1"/>
    <col min="13833" max="13833" width="12.125" style="66" bestFit="1" customWidth="1"/>
    <col min="13834" max="13834" width="11.375" style="66" bestFit="1" customWidth="1"/>
    <col min="13835" max="14074" width="9" style="66"/>
    <col min="14075" max="14075" width="11.25" style="66" customWidth="1"/>
    <col min="14076" max="14076" width="5.375" style="66" bestFit="1" customWidth="1"/>
    <col min="14077" max="14077" width="4.375" style="66" customWidth="1"/>
    <col min="14078" max="14078" width="5.875" style="66" customWidth="1"/>
    <col min="14079" max="14079" width="7.75" style="66" customWidth="1"/>
    <col min="14080" max="14080" width="7.875" style="66" customWidth="1"/>
    <col min="14081" max="14081" width="7.75" style="66" customWidth="1"/>
    <col min="14082" max="14082" width="12.125" style="66" bestFit="1" customWidth="1"/>
    <col min="14083" max="14083" width="12" style="66" customWidth="1"/>
    <col min="14084" max="14084" width="12.625" style="66" customWidth="1"/>
    <col min="14085" max="14085" width="10.5" style="66" customWidth="1"/>
    <col min="14086" max="14086" width="10.875" style="66" customWidth="1"/>
    <col min="14087" max="14087" width="12.125" style="66" bestFit="1" customWidth="1"/>
    <col min="14088" max="14088" width="11.375" style="66" bestFit="1" customWidth="1"/>
    <col min="14089" max="14089" width="12.125" style="66" bestFit="1" customWidth="1"/>
    <col min="14090" max="14090" width="11.375" style="66" bestFit="1" customWidth="1"/>
    <col min="14091" max="14330" width="9" style="66"/>
    <col min="14331" max="14331" width="11.25" style="66" customWidth="1"/>
    <col min="14332" max="14332" width="5.375" style="66" bestFit="1" customWidth="1"/>
    <col min="14333" max="14333" width="4.375" style="66" customWidth="1"/>
    <col min="14334" max="14334" width="5.875" style="66" customWidth="1"/>
    <col min="14335" max="14335" width="7.75" style="66" customWidth="1"/>
    <col min="14336" max="14336" width="7.875" style="66" customWidth="1"/>
    <col min="14337" max="14337" width="7.75" style="66" customWidth="1"/>
    <col min="14338" max="14338" width="12.125" style="66" bestFit="1" customWidth="1"/>
    <col min="14339" max="14339" width="12" style="66" customWidth="1"/>
    <col min="14340" max="14340" width="12.625" style="66" customWidth="1"/>
    <col min="14341" max="14341" width="10.5" style="66" customWidth="1"/>
    <col min="14342" max="14342" width="10.875" style="66" customWidth="1"/>
    <col min="14343" max="14343" width="12.125" style="66" bestFit="1" customWidth="1"/>
    <col min="14344" max="14344" width="11.375" style="66" bestFit="1" customWidth="1"/>
    <col min="14345" max="14345" width="12.125" style="66" bestFit="1" customWidth="1"/>
    <col min="14346" max="14346" width="11.375" style="66" bestFit="1" customWidth="1"/>
    <col min="14347" max="14586" width="9" style="66"/>
    <col min="14587" max="14587" width="11.25" style="66" customWidth="1"/>
    <col min="14588" max="14588" width="5.375" style="66" bestFit="1" customWidth="1"/>
    <col min="14589" max="14589" width="4.375" style="66" customWidth="1"/>
    <col min="14590" max="14590" width="5.875" style="66" customWidth="1"/>
    <col min="14591" max="14591" width="7.75" style="66" customWidth="1"/>
    <col min="14592" max="14592" width="7.875" style="66" customWidth="1"/>
    <col min="14593" max="14593" width="7.75" style="66" customWidth="1"/>
    <col min="14594" max="14594" width="12.125" style="66" bestFit="1" customWidth="1"/>
    <col min="14595" max="14595" width="12" style="66" customWidth="1"/>
    <col min="14596" max="14596" width="12.625" style="66" customWidth="1"/>
    <col min="14597" max="14597" width="10.5" style="66" customWidth="1"/>
    <col min="14598" max="14598" width="10.875" style="66" customWidth="1"/>
    <col min="14599" max="14599" width="12.125" style="66" bestFit="1" customWidth="1"/>
    <col min="14600" max="14600" width="11.375" style="66" bestFit="1" customWidth="1"/>
    <col min="14601" max="14601" width="12.125" style="66" bestFit="1" customWidth="1"/>
    <col min="14602" max="14602" width="11.375" style="66" bestFit="1" customWidth="1"/>
    <col min="14603" max="14842" width="9" style="66"/>
    <col min="14843" max="14843" width="11.25" style="66" customWidth="1"/>
    <col min="14844" max="14844" width="5.375" style="66" bestFit="1" customWidth="1"/>
    <col min="14845" max="14845" width="4.375" style="66" customWidth="1"/>
    <col min="14846" max="14846" width="5.875" style="66" customWidth="1"/>
    <col min="14847" max="14847" width="7.75" style="66" customWidth="1"/>
    <col min="14848" max="14848" width="7.875" style="66" customWidth="1"/>
    <col min="14849" max="14849" width="7.75" style="66" customWidth="1"/>
    <col min="14850" max="14850" width="12.125" style="66" bestFit="1" customWidth="1"/>
    <col min="14851" max="14851" width="12" style="66" customWidth="1"/>
    <col min="14852" max="14852" width="12.625" style="66" customWidth="1"/>
    <col min="14853" max="14853" width="10.5" style="66" customWidth="1"/>
    <col min="14854" max="14854" width="10.875" style="66" customWidth="1"/>
    <col min="14855" max="14855" width="12.125" style="66" bestFit="1" customWidth="1"/>
    <col min="14856" max="14856" width="11.375" style="66" bestFit="1" customWidth="1"/>
    <col min="14857" max="14857" width="12.125" style="66" bestFit="1" customWidth="1"/>
    <col min="14858" max="14858" width="11.375" style="66" bestFit="1" customWidth="1"/>
    <col min="14859" max="15098" width="9" style="66"/>
    <col min="15099" max="15099" width="11.25" style="66" customWidth="1"/>
    <col min="15100" max="15100" width="5.375" style="66" bestFit="1" customWidth="1"/>
    <col min="15101" max="15101" width="4.375" style="66" customWidth="1"/>
    <col min="15102" max="15102" width="5.875" style="66" customWidth="1"/>
    <col min="15103" max="15103" width="7.75" style="66" customWidth="1"/>
    <col min="15104" max="15104" width="7.875" style="66" customWidth="1"/>
    <col min="15105" max="15105" width="7.75" style="66" customWidth="1"/>
    <col min="15106" max="15106" width="12.125" style="66" bestFit="1" customWidth="1"/>
    <col min="15107" max="15107" width="12" style="66" customWidth="1"/>
    <col min="15108" max="15108" width="12.625" style="66" customWidth="1"/>
    <col min="15109" max="15109" width="10.5" style="66" customWidth="1"/>
    <col min="15110" max="15110" width="10.875" style="66" customWidth="1"/>
    <col min="15111" max="15111" width="12.125" style="66" bestFit="1" customWidth="1"/>
    <col min="15112" max="15112" width="11.375" style="66" bestFit="1" customWidth="1"/>
    <col min="15113" max="15113" width="12.125" style="66" bestFit="1" customWidth="1"/>
    <col min="15114" max="15114" width="11.375" style="66" bestFit="1" customWidth="1"/>
    <col min="15115" max="15354" width="9" style="66"/>
    <col min="15355" max="15355" width="11.25" style="66" customWidth="1"/>
    <col min="15356" max="15356" width="5.375" style="66" bestFit="1" customWidth="1"/>
    <col min="15357" max="15357" width="4.375" style="66" customWidth="1"/>
    <col min="15358" max="15358" width="5.875" style="66" customWidth="1"/>
    <col min="15359" max="15359" width="7.75" style="66" customWidth="1"/>
    <col min="15360" max="15360" width="7.875" style="66" customWidth="1"/>
    <col min="15361" max="15361" width="7.75" style="66" customWidth="1"/>
    <col min="15362" max="15362" width="12.125" style="66" bestFit="1" customWidth="1"/>
    <col min="15363" max="15363" width="12" style="66" customWidth="1"/>
    <col min="15364" max="15364" width="12.625" style="66" customWidth="1"/>
    <col min="15365" max="15365" width="10.5" style="66" customWidth="1"/>
    <col min="15366" max="15366" width="10.875" style="66" customWidth="1"/>
    <col min="15367" max="15367" width="12.125" style="66" bestFit="1" customWidth="1"/>
    <col min="15368" max="15368" width="11.375" style="66" bestFit="1" customWidth="1"/>
    <col min="15369" max="15369" width="12.125" style="66" bestFit="1" customWidth="1"/>
    <col min="15370" max="15370" width="11.375" style="66" bestFit="1" customWidth="1"/>
    <col min="15371" max="15610" width="9" style="66"/>
    <col min="15611" max="15611" width="11.25" style="66" customWidth="1"/>
    <col min="15612" max="15612" width="5.375" style="66" bestFit="1" customWidth="1"/>
    <col min="15613" max="15613" width="4.375" style="66" customWidth="1"/>
    <col min="15614" max="15614" width="5.875" style="66" customWidth="1"/>
    <col min="15615" max="15615" width="7.75" style="66" customWidth="1"/>
    <col min="15616" max="15616" width="7.875" style="66" customWidth="1"/>
    <col min="15617" max="15617" width="7.75" style="66" customWidth="1"/>
    <col min="15618" max="15618" width="12.125" style="66" bestFit="1" customWidth="1"/>
    <col min="15619" max="15619" width="12" style="66" customWidth="1"/>
    <col min="15620" max="15620" width="12.625" style="66" customWidth="1"/>
    <col min="15621" max="15621" width="10.5" style="66" customWidth="1"/>
    <col min="15622" max="15622" width="10.875" style="66" customWidth="1"/>
    <col min="15623" max="15623" width="12.125" style="66" bestFit="1" customWidth="1"/>
    <col min="15624" max="15624" width="11.375" style="66" bestFit="1" customWidth="1"/>
    <col min="15625" max="15625" width="12.125" style="66" bestFit="1" customWidth="1"/>
    <col min="15626" max="15626" width="11.375" style="66" bestFit="1" customWidth="1"/>
    <col min="15627" max="15866" width="9" style="66"/>
    <col min="15867" max="15867" width="11.25" style="66" customWidth="1"/>
    <col min="15868" max="15868" width="5.375" style="66" bestFit="1" customWidth="1"/>
    <col min="15869" max="15869" width="4.375" style="66" customWidth="1"/>
    <col min="15870" max="15870" width="5.875" style="66" customWidth="1"/>
    <col min="15871" max="15871" width="7.75" style="66" customWidth="1"/>
    <col min="15872" max="15872" width="7.875" style="66" customWidth="1"/>
    <col min="15873" max="15873" width="7.75" style="66" customWidth="1"/>
    <col min="15874" max="15874" width="12.125" style="66" bestFit="1" customWidth="1"/>
    <col min="15875" max="15875" width="12" style="66" customWidth="1"/>
    <col min="15876" max="15876" width="12.625" style="66" customWidth="1"/>
    <col min="15877" max="15877" width="10.5" style="66" customWidth="1"/>
    <col min="15878" max="15878" width="10.875" style="66" customWidth="1"/>
    <col min="15879" max="15879" width="12.125" style="66" bestFit="1" customWidth="1"/>
    <col min="15880" max="15880" width="11.375" style="66" bestFit="1" customWidth="1"/>
    <col min="15881" max="15881" width="12.125" style="66" bestFit="1" customWidth="1"/>
    <col min="15882" max="15882" width="11.375" style="66" bestFit="1" customWidth="1"/>
    <col min="15883" max="16122" width="9" style="66"/>
    <col min="16123" max="16123" width="11.25" style="66" customWidth="1"/>
    <col min="16124" max="16124" width="5.375" style="66" bestFit="1" customWidth="1"/>
    <col min="16125" max="16125" width="4.375" style="66" customWidth="1"/>
    <col min="16126" max="16126" width="5.875" style="66" customWidth="1"/>
    <col min="16127" max="16127" width="7.75" style="66" customWidth="1"/>
    <col min="16128" max="16128" width="7.875" style="66" customWidth="1"/>
    <col min="16129" max="16129" width="7.75" style="66" customWidth="1"/>
    <col min="16130" max="16130" width="12.125" style="66" bestFit="1" customWidth="1"/>
    <col min="16131" max="16131" width="12" style="66" customWidth="1"/>
    <col min="16132" max="16132" width="12.625" style="66" customWidth="1"/>
    <col min="16133" max="16133" width="10.5" style="66" customWidth="1"/>
    <col min="16134" max="16134" width="10.875" style="66" customWidth="1"/>
    <col min="16135" max="16135" width="12.125" style="66" bestFit="1" customWidth="1"/>
    <col min="16136" max="16136" width="11.375" style="66" bestFit="1" customWidth="1"/>
    <col min="16137" max="16137" width="12.125" style="66" bestFit="1" customWidth="1"/>
    <col min="16138" max="16138" width="11.375" style="66" bestFit="1" customWidth="1"/>
    <col min="16139" max="16384" width="9" style="66"/>
  </cols>
  <sheetData>
    <row r="1" spans="1:49" ht="24.75" customHeight="1" thickBot="1" x14ac:dyDescent="0.3">
      <c r="A1" s="261" t="s">
        <v>136</v>
      </c>
      <c r="B1" s="262"/>
      <c r="C1" s="263"/>
      <c r="D1" s="65"/>
      <c r="F1" s="65"/>
      <c r="G1" s="69"/>
      <c r="H1" s="65"/>
      <c r="I1" s="65"/>
      <c r="J1" s="65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</row>
    <row r="2" spans="1:49" ht="66.75" customHeight="1" x14ac:dyDescent="0.25">
      <c r="A2" s="81"/>
      <c r="B2" s="65"/>
      <c r="C2" s="65"/>
      <c r="D2" s="118" t="s">
        <v>144</v>
      </c>
      <c r="F2" s="65"/>
      <c r="G2" s="69"/>
      <c r="H2" s="65"/>
      <c r="I2" s="65"/>
      <c r="J2" s="65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</row>
    <row r="3" spans="1:49" ht="17.25" customHeight="1" thickBot="1" x14ac:dyDescent="0.3">
      <c r="A3" s="82"/>
      <c r="B3" s="65"/>
      <c r="C3" s="65"/>
      <c r="D3" s="65"/>
      <c r="E3" s="65"/>
      <c r="F3" s="65"/>
      <c r="G3" s="71"/>
      <c r="H3" s="65"/>
      <c r="I3" s="65"/>
      <c r="J3" s="67"/>
      <c r="N3" s="57">
        <v>41528</v>
      </c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</row>
    <row r="4" spans="1:49" ht="17.25" customHeight="1" x14ac:dyDescent="0.25">
      <c r="A4" s="284" t="s">
        <v>125</v>
      </c>
      <c r="B4" s="286" t="s">
        <v>112</v>
      </c>
      <c r="C4" s="286"/>
      <c r="D4" s="287" t="s">
        <v>134</v>
      </c>
      <c r="E4" s="287" t="s">
        <v>135</v>
      </c>
      <c r="F4" s="289" t="s">
        <v>113</v>
      </c>
      <c r="G4" s="290" t="s">
        <v>131</v>
      </c>
      <c r="H4" s="286" t="s">
        <v>114</v>
      </c>
      <c r="I4" s="136" t="s">
        <v>115</v>
      </c>
      <c r="J4" s="58" t="s">
        <v>132</v>
      </c>
      <c r="K4" s="278" t="s">
        <v>116</v>
      </c>
      <c r="L4" s="280" t="s">
        <v>117</v>
      </c>
      <c r="M4" s="293" t="s">
        <v>184</v>
      </c>
      <c r="N4" s="282" t="s">
        <v>118</v>
      </c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</row>
    <row r="5" spans="1:49" ht="17.25" customHeight="1" x14ac:dyDescent="0.25">
      <c r="A5" s="285"/>
      <c r="B5" s="137" t="s">
        <v>119</v>
      </c>
      <c r="C5" s="137" t="s">
        <v>120</v>
      </c>
      <c r="D5" s="288"/>
      <c r="E5" s="288"/>
      <c r="F5" s="288"/>
      <c r="G5" s="291"/>
      <c r="H5" s="292"/>
      <c r="I5" s="137" t="s">
        <v>121</v>
      </c>
      <c r="J5" s="59" t="s">
        <v>133</v>
      </c>
      <c r="K5" s="279"/>
      <c r="L5" s="281"/>
      <c r="M5" s="294"/>
      <c r="N5" s="283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</row>
    <row r="6" spans="1:49" ht="17.25" hidden="1" customHeight="1" x14ac:dyDescent="0.25">
      <c r="A6" s="85" t="s">
        <v>126</v>
      </c>
      <c r="B6" s="75"/>
      <c r="C6" s="75"/>
      <c r="D6" s="75"/>
      <c r="E6" s="75"/>
      <c r="F6" s="75"/>
      <c r="G6" s="113" t="s">
        <v>108</v>
      </c>
      <c r="H6" s="76"/>
      <c r="I6" s="76"/>
      <c r="J6" s="77"/>
      <c r="K6" s="78"/>
      <c r="L6" s="79"/>
      <c r="M6" s="174"/>
      <c r="N6" s="8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</row>
    <row r="7" spans="1:49" ht="17.25" customHeight="1" x14ac:dyDescent="0.25">
      <c r="A7" s="85" t="s">
        <v>19</v>
      </c>
      <c r="B7" s="75">
        <v>7</v>
      </c>
      <c r="C7" s="75">
        <v>1</v>
      </c>
      <c r="D7" s="75">
        <v>5</v>
      </c>
      <c r="E7" s="75">
        <v>0</v>
      </c>
      <c r="F7" s="75">
        <v>1</v>
      </c>
      <c r="G7" s="113">
        <v>0.7142857142857143</v>
      </c>
      <c r="H7" s="76">
        <v>230619</v>
      </c>
      <c r="I7" s="76">
        <v>161279</v>
      </c>
      <c r="J7" s="77">
        <v>397610</v>
      </c>
      <c r="K7" s="78" t="str">
        <f t="shared" ref="K7:K17" si="0">IF($G7&lt;70%,"0",IF($G7&lt;75%,"0.5%",IF($G7&lt;80%,"1%",IF($G7&lt;85%,"1.25%",IF($G7&lt;90%,"1.5%",IF($G7&lt;95%,"2%",IF($G7&lt;101%,"2.5%","0")))))))</f>
        <v>0.5%</v>
      </c>
      <c r="L7" s="79" t="str">
        <f>IF($J7=0,"0",IF($J7&lt;300000,"0.75",IF($J7&lt;500000,"1",IF($J7&lt;750000,"1.25",IF($J7&lt;1000000,"1.5",IF($J7&gt;1000000,"1.75"))))))</f>
        <v>1</v>
      </c>
      <c r="M7" s="174"/>
      <c r="N7" s="86">
        <f t="shared" ref="N7:N17" si="1">ROUND($J7*$K7*$L7,0)</f>
        <v>1988</v>
      </c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</row>
    <row r="8" spans="1:49" ht="17.25" customHeight="1" x14ac:dyDescent="0.25">
      <c r="A8" s="85" t="s">
        <v>20</v>
      </c>
      <c r="B8" s="75">
        <v>4</v>
      </c>
      <c r="C8" s="75">
        <v>6</v>
      </c>
      <c r="D8" s="75">
        <v>3</v>
      </c>
      <c r="E8" s="75">
        <v>1</v>
      </c>
      <c r="F8" s="75">
        <v>0</v>
      </c>
      <c r="G8" s="113">
        <v>1</v>
      </c>
      <c r="H8" s="76">
        <v>110950</v>
      </c>
      <c r="I8" s="76">
        <v>120835</v>
      </c>
      <c r="J8" s="77">
        <v>235861</v>
      </c>
      <c r="K8" s="78" t="str">
        <f t="shared" si="0"/>
        <v>2.5%</v>
      </c>
      <c r="L8" s="79" t="str">
        <f t="shared" ref="L8:L17" si="2">IF($J8=0,"0",IF($J8&lt;300000,"0.75",IF($J8&lt;500000,"1",IF($J8&lt;750000,"1.25",IF($J8&lt;1000000,"1.5",IF($J8&gt;1000000,"1.75"))))))</f>
        <v>0.75</v>
      </c>
      <c r="M8" s="174">
        <v>0.8</v>
      </c>
      <c r="N8" s="146">
        <f>ROUND($J8*$K8*$L8*$M8,0)</f>
        <v>3538</v>
      </c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</row>
    <row r="9" spans="1:49" ht="17.25" customHeight="1" x14ac:dyDescent="0.25">
      <c r="A9" s="85" t="s">
        <v>21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113" t="s">
        <v>108</v>
      </c>
      <c r="H9" s="76">
        <v>0</v>
      </c>
      <c r="I9" s="76">
        <v>0</v>
      </c>
      <c r="J9" s="77">
        <v>0</v>
      </c>
      <c r="K9" s="78" t="str">
        <f t="shared" si="0"/>
        <v>0</v>
      </c>
      <c r="L9" s="79" t="str">
        <f t="shared" si="2"/>
        <v>0</v>
      </c>
      <c r="M9" s="174"/>
      <c r="N9" s="86">
        <f t="shared" si="1"/>
        <v>0</v>
      </c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</row>
    <row r="10" spans="1:49" ht="17.25" customHeight="1" x14ac:dyDescent="0.25">
      <c r="A10" s="85" t="s">
        <v>127</v>
      </c>
      <c r="B10" s="75">
        <v>5</v>
      </c>
      <c r="C10" s="75">
        <v>2</v>
      </c>
      <c r="D10" s="75">
        <v>5</v>
      </c>
      <c r="E10" s="75">
        <v>0</v>
      </c>
      <c r="F10" s="75">
        <v>0</v>
      </c>
      <c r="G10" s="113">
        <v>1</v>
      </c>
      <c r="H10" s="76">
        <v>127616</v>
      </c>
      <c r="I10" s="76">
        <v>189650</v>
      </c>
      <c r="J10" s="77">
        <v>323119</v>
      </c>
      <c r="K10" s="78" t="str">
        <f t="shared" si="0"/>
        <v>2.5%</v>
      </c>
      <c r="L10" s="79" t="str">
        <f t="shared" si="2"/>
        <v>1</v>
      </c>
      <c r="M10" s="174"/>
      <c r="N10" s="86">
        <f t="shared" si="1"/>
        <v>8078</v>
      </c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</row>
    <row r="11" spans="1:49" ht="17.25" customHeight="1" x14ac:dyDescent="0.25">
      <c r="A11" s="85" t="s">
        <v>109</v>
      </c>
      <c r="B11" s="75">
        <v>13</v>
      </c>
      <c r="C11" s="75">
        <v>3</v>
      </c>
      <c r="D11" s="75">
        <v>8</v>
      </c>
      <c r="E11" s="75">
        <v>1</v>
      </c>
      <c r="F11" s="75">
        <v>2</v>
      </c>
      <c r="G11" s="113">
        <v>0.69230769230769229</v>
      </c>
      <c r="H11" s="76">
        <v>290489</v>
      </c>
      <c r="I11" s="76">
        <v>269500</v>
      </c>
      <c r="J11" s="77">
        <v>570177</v>
      </c>
      <c r="K11" s="78" t="str">
        <f t="shared" si="0"/>
        <v>0</v>
      </c>
      <c r="L11" s="79" t="str">
        <f t="shared" si="2"/>
        <v>1.25</v>
      </c>
      <c r="M11" s="174"/>
      <c r="N11" s="86">
        <f t="shared" si="1"/>
        <v>0</v>
      </c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</row>
    <row r="12" spans="1:49" ht="17.25" customHeight="1" x14ac:dyDescent="0.25">
      <c r="A12" s="85" t="s">
        <v>24</v>
      </c>
      <c r="B12" s="75">
        <v>7</v>
      </c>
      <c r="C12" s="75">
        <v>5</v>
      </c>
      <c r="D12" s="75">
        <v>4</v>
      </c>
      <c r="E12" s="75">
        <v>0</v>
      </c>
      <c r="F12" s="75">
        <v>2</v>
      </c>
      <c r="G12" s="113">
        <v>0.5714285714285714</v>
      </c>
      <c r="H12" s="76">
        <v>90311</v>
      </c>
      <c r="I12" s="76">
        <v>95601</v>
      </c>
      <c r="J12" s="77">
        <v>190188</v>
      </c>
      <c r="K12" s="78" t="str">
        <f t="shared" si="0"/>
        <v>0</v>
      </c>
      <c r="L12" s="79" t="str">
        <f t="shared" si="2"/>
        <v>0.75</v>
      </c>
      <c r="M12" s="174"/>
      <c r="N12" s="86">
        <f t="shared" si="1"/>
        <v>0</v>
      </c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</row>
    <row r="13" spans="1:49" ht="17.25" customHeight="1" x14ac:dyDescent="0.25">
      <c r="A13" s="85" t="s">
        <v>25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113" t="s">
        <v>108</v>
      </c>
      <c r="H13" s="76">
        <v>0</v>
      </c>
      <c r="I13" s="76">
        <v>0</v>
      </c>
      <c r="J13" s="77">
        <v>0</v>
      </c>
      <c r="K13" s="78" t="str">
        <f t="shared" si="0"/>
        <v>0</v>
      </c>
      <c r="L13" s="79" t="str">
        <f t="shared" si="2"/>
        <v>0</v>
      </c>
      <c r="M13" s="174"/>
      <c r="N13" s="86">
        <f t="shared" si="1"/>
        <v>0</v>
      </c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</row>
    <row r="14" spans="1:49" ht="17.25" customHeight="1" x14ac:dyDescent="0.25">
      <c r="A14" s="85" t="s">
        <v>26</v>
      </c>
      <c r="B14" s="75">
        <v>3</v>
      </c>
      <c r="C14" s="75">
        <v>2</v>
      </c>
      <c r="D14" s="75">
        <v>2</v>
      </c>
      <c r="E14" s="75">
        <v>1</v>
      </c>
      <c r="F14" s="75">
        <v>0</v>
      </c>
      <c r="G14" s="113">
        <v>1</v>
      </c>
      <c r="H14" s="76">
        <v>104997</v>
      </c>
      <c r="I14" s="76">
        <v>114648</v>
      </c>
      <c r="J14" s="77">
        <v>222261</v>
      </c>
      <c r="K14" s="78" t="str">
        <f t="shared" si="0"/>
        <v>2.5%</v>
      </c>
      <c r="L14" s="79" t="str">
        <f t="shared" si="2"/>
        <v>0.75</v>
      </c>
      <c r="M14" s="174"/>
      <c r="N14" s="86">
        <f t="shared" si="1"/>
        <v>4167</v>
      </c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</row>
    <row r="15" spans="1:49" ht="17.25" customHeight="1" x14ac:dyDescent="0.25">
      <c r="A15" s="85" t="s">
        <v>185</v>
      </c>
      <c r="B15" s="75">
        <v>12</v>
      </c>
      <c r="C15" s="75">
        <v>5</v>
      </c>
      <c r="D15" s="75">
        <v>8</v>
      </c>
      <c r="E15" s="75">
        <v>1</v>
      </c>
      <c r="F15" s="75">
        <v>0</v>
      </c>
      <c r="G15" s="113">
        <v>0.75</v>
      </c>
      <c r="H15" s="76">
        <v>130161</v>
      </c>
      <c r="I15" s="76">
        <v>405349</v>
      </c>
      <c r="J15" s="77">
        <v>542083</v>
      </c>
      <c r="K15" s="78" t="str">
        <f t="shared" si="0"/>
        <v>1%</v>
      </c>
      <c r="L15" s="79" t="str">
        <f t="shared" si="2"/>
        <v>1.25</v>
      </c>
      <c r="M15" s="174"/>
      <c r="N15" s="86">
        <f t="shared" si="1"/>
        <v>6776</v>
      </c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</row>
    <row r="16" spans="1:49" ht="17.25" customHeight="1" x14ac:dyDescent="0.25">
      <c r="A16" s="85" t="s">
        <v>28</v>
      </c>
      <c r="B16" s="75">
        <v>5</v>
      </c>
      <c r="C16" s="75">
        <v>2</v>
      </c>
      <c r="D16" s="75">
        <v>4</v>
      </c>
      <c r="E16" s="75">
        <v>0</v>
      </c>
      <c r="F16" s="75">
        <v>1</v>
      </c>
      <c r="G16" s="113">
        <v>0.8</v>
      </c>
      <c r="H16" s="76">
        <v>148427</v>
      </c>
      <c r="I16" s="76">
        <v>130106</v>
      </c>
      <c r="J16" s="77">
        <v>283696</v>
      </c>
      <c r="K16" s="78" t="str">
        <f t="shared" si="0"/>
        <v>1.25%</v>
      </c>
      <c r="L16" s="79" t="str">
        <f t="shared" si="2"/>
        <v>0.75</v>
      </c>
      <c r="M16" s="174"/>
      <c r="N16" s="86">
        <f t="shared" si="1"/>
        <v>2660</v>
      </c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</row>
    <row r="17" spans="1:49" ht="17.25" customHeight="1" thickBot="1" x14ac:dyDescent="0.3">
      <c r="A17" s="85" t="s">
        <v>110</v>
      </c>
      <c r="B17" s="75">
        <v>6</v>
      </c>
      <c r="C17" s="75">
        <v>0</v>
      </c>
      <c r="D17" s="75">
        <v>4</v>
      </c>
      <c r="E17" s="75">
        <v>0</v>
      </c>
      <c r="F17" s="75">
        <v>1</v>
      </c>
      <c r="G17" s="113">
        <v>0.66666666666666663</v>
      </c>
      <c r="H17" s="76">
        <v>127591</v>
      </c>
      <c r="I17" s="76">
        <v>110747</v>
      </c>
      <c r="J17" s="77">
        <v>242873</v>
      </c>
      <c r="K17" s="78" t="str">
        <f t="shared" si="0"/>
        <v>0</v>
      </c>
      <c r="L17" s="79" t="str">
        <f t="shared" si="2"/>
        <v>0.75</v>
      </c>
      <c r="M17" s="174"/>
      <c r="N17" s="86">
        <f t="shared" si="1"/>
        <v>0</v>
      </c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</row>
    <row r="18" spans="1:49" ht="17.25" hidden="1" customHeight="1" thickBot="1" x14ac:dyDescent="0.3">
      <c r="A18" s="103"/>
      <c r="B18" s="104"/>
      <c r="C18" s="104"/>
      <c r="D18" s="104"/>
      <c r="E18" s="104"/>
      <c r="F18" s="104"/>
      <c r="G18" s="114" t="s">
        <v>108</v>
      </c>
      <c r="H18" s="92"/>
      <c r="I18" s="92"/>
      <c r="J18" s="93"/>
      <c r="K18" s="105"/>
      <c r="L18" s="106"/>
      <c r="M18" s="175"/>
      <c r="N18" s="9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</row>
    <row r="19" spans="1:49" ht="17.25" customHeight="1" thickBot="1" x14ac:dyDescent="0.3">
      <c r="A19" s="107" t="s">
        <v>130</v>
      </c>
      <c r="B19" s="97">
        <v>59</v>
      </c>
      <c r="C19" s="97">
        <v>26</v>
      </c>
      <c r="D19" s="97">
        <v>40</v>
      </c>
      <c r="E19" s="97">
        <v>4</v>
      </c>
      <c r="F19" s="97">
        <v>7</v>
      </c>
      <c r="G19" s="115">
        <v>0.74576271186440679</v>
      </c>
      <c r="H19" s="98">
        <v>1361161</v>
      </c>
      <c r="I19" s="98">
        <v>1423972</v>
      </c>
      <c r="J19" s="99">
        <v>2834125</v>
      </c>
      <c r="K19" s="100"/>
      <c r="L19" s="112">
        <v>0</v>
      </c>
      <c r="M19" s="176"/>
      <c r="N19" s="102">
        <f>SUM(N7:N18)</f>
        <v>27207</v>
      </c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</row>
    <row r="20" spans="1:49" ht="17.25" hidden="1" customHeight="1" x14ac:dyDescent="0.25">
      <c r="A20" s="108" t="s">
        <v>31</v>
      </c>
      <c r="B20" s="109"/>
      <c r="C20" s="109"/>
      <c r="D20" s="109"/>
      <c r="E20" s="109"/>
      <c r="F20" s="109"/>
      <c r="G20" s="116" t="s">
        <v>108</v>
      </c>
      <c r="H20" s="110"/>
      <c r="I20" s="110"/>
      <c r="J20" s="111"/>
      <c r="K20" s="78" t="str">
        <f t="shared" ref="K20:K33" si="3">IF($G20&lt;70%,"0",IF($G20&lt;75%,"0.5%",IF($G20&lt;80%,"1%",IF($G20&lt;85%,"1.25%",IF($G20&lt;90%,"1.5%",IF($G20&lt;95%,"2%",IF($G20&lt;101%,"2.5%","0")))))))</f>
        <v>0</v>
      </c>
      <c r="L20" s="79" t="str">
        <f t="shared" ref="L20" si="4">IF($J20=0,"0",IF($J20&lt;300000,"0.75",IF($J20&lt;500000,"1",IF($J20&lt;750000,"1.25",IF($J20&lt;100000,"1.5",IF($J20&gt;100000,"1.75"))))))</f>
        <v>0</v>
      </c>
      <c r="M20" s="174"/>
      <c r="N20" s="86">
        <f t="shared" ref="N20:N32" si="5">ROUND($J20*$K20*$L20,0)</f>
        <v>0</v>
      </c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</row>
    <row r="21" spans="1:49" ht="17.25" customHeight="1" x14ac:dyDescent="0.25">
      <c r="A21" s="85" t="s">
        <v>32</v>
      </c>
      <c r="B21" s="75">
        <v>5</v>
      </c>
      <c r="C21" s="75">
        <v>1</v>
      </c>
      <c r="D21" s="75">
        <v>4</v>
      </c>
      <c r="E21" s="75">
        <v>0</v>
      </c>
      <c r="F21" s="75">
        <v>1</v>
      </c>
      <c r="G21" s="113">
        <v>0.8</v>
      </c>
      <c r="H21" s="76">
        <v>120406</v>
      </c>
      <c r="I21" s="76">
        <v>112460</v>
      </c>
      <c r="J21" s="77">
        <v>237620</v>
      </c>
      <c r="K21" s="78" t="str">
        <f t="shared" si="3"/>
        <v>1.25%</v>
      </c>
      <c r="L21" s="79" t="str">
        <f>IF($J21=0,"0",IF($J21&lt;300000,"0.75",IF($J21&lt;500000,"1",IF($J21&lt;750000,"1.25",IF($J21&lt;1000000,"1.5",IF($J21&gt;1000000,"1.75"))))))</f>
        <v>0.75</v>
      </c>
      <c r="M21" s="174"/>
      <c r="N21" s="86">
        <f t="shared" si="5"/>
        <v>2228</v>
      </c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</row>
    <row r="22" spans="1:49" ht="17.25" customHeight="1" x14ac:dyDescent="0.25">
      <c r="A22" s="85" t="s">
        <v>33</v>
      </c>
      <c r="B22" s="75">
        <v>6</v>
      </c>
      <c r="C22" s="75">
        <v>3</v>
      </c>
      <c r="D22" s="75">
        <v>6</v>
      </c>
      <c r="E22" s="75">
        <v>0</v>
      </c>
      <c r="F22" s="75">
        <v>0</v>
      </c>
      <c r="G22" s="113">
        <v>1</v>
      </c>
      <c r="H22" s="76">
        <v>207244</v>
      </c>
      <c r="I22" s="76">
        <v>127837</v>
      </c>
      <c r="J22" s="77">
        <v>341634</v>
      </c>
      <c r="K22" s="78" t="str">
        <f t="shared" si="3"/>
        <v>2.5%</v>
      </c>
      <c r="L22" s="79" t="str">
        <f t="shared" ref="L22:L29" si="6">IF($J22=0,"0",IF($J22&lt;300000,"0.75",IF($J22&lt;500000,"1",IF($J22&lt;750000,"1.25",IF($J22&lt;1000000,"1.5",IF($J22&gt;1000000,"1.75"))))))</f>
        <v>1</v>
      </c>
      <c r="M22" s="174"/>
      <c r="N22" s="86">
        <f t="shared" si="5"/>
        <v>8541</v>
      </c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</row>
    <row r="23" spans="1:49" ht="17.25" customHeight="1" x14ac:dyDescent="0.25">
      <c r="A23" s="85" t="s">
        <v>34</v>
      </c>
      <c r="B23" s="75">
        <v>3</v>
      </c>
      <c r="C23" s="75">
        <v>1</v>
      </c>
      <c r="D23" s="75">
        <v>3</v>
      </c>
      <c r="E23" s="75">
        <v>0</v>
      </c>
      <c r="F23" s="75">
        <v>0</v>
      </c>
      <c r="G23" s="113">
        <v>1</v>
      </c>
      <c r="H23" s="76">
        <v>140317</v>
      </c>
      <c r="I23" s="76">
        <v>109738</v>
      </c>
      <c r="J23" s="77">
        <v>253870</v>
      </c>
      <c r="K23" s="78" t="str">
        <f t="shared" si="3"/>
        <v>2.5%</v>
      </c>
      <c r="L23" s="79" t="str">
        <f t="shared" si="6"/>
        <v>0.75</v>
      </c>
      <c r="M23" s="174"/>
      <c r="N23" s="86">
        <f t="shared" si="5"/>
        <v>4760</v>
      </c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</row>
    <row r="24" spans="1:49" ht="17.25" customHeight="1" x14ac:dyDescent="0.25">
      <c r="A24" s="85" t="s">
        <v>35</v>
      </c>
      <c r="B24" s="75">
        <v>11</v>
      </c>
      <c r="C24" s="75">
        <v>2</v>
      </c>
      <c r="D24" s="75">
        <v>8</v>
      </c>
      <c r="E24" s="75">
        <v>0</v>
      </c>
      <c r="F24" s="75">
        <v>3</v>
      </c>
      <c r="G24" s="113">
        <v>0.72727272727272729</v>
      </c>
      <c r="H24" s="76">
        <v>292679</v>
      </c>
      <c r="I24" s="76">
        <v>239934</v>
      </c>
      <c r="J24" s="77">
        <v>542281</v>
      </c>
      <c r="K24" s="78" t="str">
        <f t="shared" si="3"/>
        <v>0.5%</v>
      </c>
      <c r="L24" s="79" t="str">
        <f t="shared" si="6"/>
        <v>1.25</v>
      </c>
      <c r="M24" s="174"/>
      <c r="N24" s="86">
        <f t="shared" si="5"/>
        <v>3389</v>
      </c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</row>
    <row r="25" spans="1:49" ht="17.25" customHeight="1" x14ac:dyDescent="0.25">
      <c r="A25" s="85" t="s">
        <v>36</v>
      </c>
      <c r="B25" s="75">
        <v>14</v>
      </c>
      <c r="C25" s="75">
        <v>2</v>
      </c>
      <c r="D25" s="75">
        <v>13</v>
      </c>
      <c r="E25" s="75">
        <v>1</v>
      </c>
      <c r="F25" s="75">
        <v>0</v>
      </c>
      <c r="G25" s="113">
        <v>1</v>
      </c>
      <c r="H25" s="76">
        <v>506376</v>
      </c>
      <c r="I25" s="76">
        <v>436719</v>
      </c>
      <c r="J25" s="77">
        <v>957439</v>
      </c>
      <c r="K25" s="78" t="str">
        <f t="shared" si="3"/>
        <v>2.5%</v>
      </c>
      <c r="L25" s="79" t="str">
        <f t="shared" si="6"/>
        <v>1.5</v>
      </c>
      <c r="M25" s="174"/>
      <c r="N25" s="86">
        <f t="shared" si="5"/>
        <v>35904</v>
      </c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</row>
    <row r="26" spans="1:49" ht="17.25" customHeight="1" x14ac:dyDescent="0.25">
      <c r="A26" s="85" t="s">
        <v>37</v>
      </c>
      <c r="B26" s="75">
        <v>5</v>
      </c>
      <c r="C26" s="75">
        <v>1</v>
      </c>
      <c r="D26" s="75">
        <v>4</v>
      </c>
      <c r="E26" s="75">
        <v>0</v>
      </c>
      <c r="F26" s="75">
        <v>1</v>
      </c>
      <c r="G26" s="113">
        <v>0.8</v>
      </c>
      <c r="H26" s="76">
        <v>152397</v>
      </c>
      <c r="I26" s="76">
        <v>144455</v>
      </c>
      <c r="J26" s="77">
        <v>302065</v>
      </c>
      <c r="K26" s="78" t="str">
        <f t="shared" si="3"/>
        <v>1.25%</v>
      </c>
      <c r="L26" s="79" t="str">
        <f>IF($J26=0,"0",IF($J26&lt;300000,"0.75",IF($J26&lt;500000,"1",IF($J26&lt;750000,"1.25",IF($J26&lt;1000000,"1.5",IF($J26&gt;1000000,"1.75"))))))</f>
        <v>1</v>
      </c>
      <c r="M26" s="174"/>
      <c r="N26" s="86">
        <f t="shared" si="5"/>
        <v>3776</v>
      </c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</row>
    <row r="27" spans="1:49" ht="17.25" customHeight="1" x14ac:dyDescent="0.25">
      <c r="A27" s="85" t="s">
        <v>25</v>
      </c>
      <c r="B27" s="75">
        <v>6</v>
      </c>
      <c r="C27" s="75">
        <v>1</v>
      </c>
      <c r="D27" s="75">
        <v>5</v>
      </c>
      <c r="E27" s="75">
        <v>0</v>
      </c>
      <c r="F27" s="75">
        <v>1</v>
      </c>
      <c r="G27" s="113">
        <v>0.83333333333333337</v>
      </c>
      <c r="H27" s="76">
        <v>148381</v>
      </c>
      <c r="I27" s="76">
        <v>148282</v>
      </c>
      <c r="J27" s="80">
        <v>302565</v>
      </c>
      <c r="K27" s="78" t="str">
        <f t="shared" si="3"/>
        <v>1.25%</v>
      </c>
      <c r="L27" s="79" t="str">
        <f t="shared" si="6"/>
        <v>1</v>
      </c>
      <c r="M27" s="174">
        <v>0.8</v>
      </c>
      <c r="N27" s="146">
        <f>ROUND($J27*$K27*$L27*$M27,0)</f>
        <v>3026</v>
      </c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</row>
    <row r="28" spans="1:49" ht="17.25" customHeight="1" x14ac:dyDescent="0.25">
      <c r="A28" s="85" t="s">
        <v>97</v>
      </c>
      <c r="B28" s="75">
        <v>3</v>
      </c>
      <c r="C28" s="75">
        <v>0</v>
      </c>
      <c r="D28" s="75">
        <v>2</v>
      </c>
      <c r="E28" s="75">
        <v>1</v>
      </c>
      <c r="F28" s="75">
        <v>0</v>
      </c>
      <c r="G28" s="113">
        <v>1</v>
      </c>
      <c r="H28" s="76">
        <v>81272</v>
      </c>
      <c r="I28" s="76">
        <v>48546</v>
      </c>
      <c r="J28" s="77">
        <v>133703</v>
      </c>
      <c r="K28" s="78" t="str">
        <f t="shared" si="3"/>
        <v>2.5%</v>
      </c>
      <c r="L28" s="79" t="str">
        <f t="shared" si="6"/>
        <v>0.75</v>
      </c>
      <c r="M28" s="174"/>
      <c r="N28" s="86">
        <f t="shared" si="5"/>
        <v>2507</v>
      </c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</row>
    <row r="29" spans="1:49" ht="17.25" customHeight="1" thickBot="1" x14ac:dyDescent="0.3">
      <c r="A29" s="85" t="s">
        <v>111</v>
      </c>
      <c r="B29" s="75">
        <v>1</v>
      </c>
      <c r="C29" s="75">
        <v>0</v>
      </c>
      <c r="D29" s="75">
        <v>0</v>
      </c>
      <c r="E29" s="75">
        <v>0</v>
      </c>
      <c r="F29" s="75">
        <v>1</v>
      </c>
      <c r="G29" s="113">
        <v>0</v>
      </c>
      <c r="H29" s="76">
        <v>0</v>
      </c>
      <c r="I29" s="76">
        <v>0</v>
      </c>
      <c r="J29" s="77">
        <v>0</v>
      </c>
      <c r="K29" s="78" t="str">
        <f t="shared" si="3"/>
        <v>0</v>
      </c>
      <c r="L29" s="79" t="str">
        <f t="shared" si="6"/>
        <v>0</v>
      </c>
      <c r="M29" s="174"/>
      <c r="N29" s="86">
        <f t="shared" si="5"/>
        <v>0</v>
      </c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</row>
    <row r="30" spans="1:49" ht="17.25" hidden="1" customHeight="1" thickBot="1" x14ac:dyDescent="0.3">
      <c r="A30" s="103"/>
      <c r="B30" s="104"/>
      <c r="C30" s="104"/>
      <c r="D30" s="104"/>
      <c r="E30" s="104"/>
      <c r="F30" s="104"/>
      <c r="G30" s="114"/>
      <c r="H30" s="92"/>
      <c r="I30" s="92"/>
      <c r="J30" s="93"/>
      <c r="K30" s="78"/>
      <c r="L30" s="79"/>
      <c r="M30" s="174"/>
      <c r="N30" s="8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</row>
    <row r="31" spans="1:49" ht="17.25" customHeight="1" thickBot="1" x14ac:dyDescent="0.3">
      <c r="A31" s="107" t="s">
        <v>128</v>
      </c>
      <c r="B31" s="97">
        <v>54</v>
      </c>
      <c r="C31" s="97">
        <v>11</v>
      </c>
      <c r="D31" s="97">
        <v>45</v>
      </c>
      <c r="E31" s="97">
        <v>2</v>
      </c>
      <c r="F31" s="97">
        <v>7</v>
      </c>
      <c r="G31" s="115">
        <v>0.87037037037037035</v>
      </c>
      <c r="H31" s="98">
        <v>1649072</v>
      </c>
      <c r="I31" s="98">
        <v>1367971</v>
      </c>
      <c r="J31" s="99">
        <v>3071177</v>
      </c>
      <c r="K31" s="100"/>
      <c r="L31" s="112">
        <v>15000</v>
      </c>
      <c r="M31" s="176"/>
      <c r="N31" s="102">
        <f>SUM(N21:N29)</f>
        <v>64131</v>
      </c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</row>
    <row r="32" spans="1:49" ht="17.25" customHeight="1" x14ac:dyDescent="0.25">
      <c r="A32" s="108" t="s">
        <v>123</v>
      </c>
      <c r="B32" s="109">
        <v>0</v>
      </c>
      <c r="C32" s="109">
        <v>0</v>
      </c>
      <c r="D32" s="109">
        <v>0</v>
      </c>
      <c r="E32" s="109">
        <v>0</v>
      </c>
      <c r="F32" s="109">
        <v>0</v>
      </c>
      <c r="G32" s="116" t="s">
        <v>108</v>
      </c>
      <c r="H32" s="110">
        <v>0</v>
      </c>
      <c r="I32" s="110">
        <v>0</v>
      </c>
      <c r="J32" s="111">
        <v>0</v>
      </c>
      <c r="K32" s="78" t="str">
        <f t="shared" si="3"/>
        <v>0</v>
      </c>
      <c r="L32" s="79" t="str">
        <f>IF($J32=0,"0",IF($J32&lt;300000,"0.75",IF($J32&lt;500000,"1",IF($J32&lt;750000,"1.25",IF($J32&lt;1000000,"1.5",IF($J32&gt;1000000,"1.75"))))))</f>
        <v>0</v>
      </c>
      <c r="M32" s="174"/>
      <c r="N32" s="86">
        <f t="shared" si="5"/>
        <v>0</v>
      </c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</row>
    <row r="33" spans="1:49" ht="17.25" customHeight="1" thickBot="1" x14ac:dyDescent="0.3">
      <c r="A33" s="85" t="s">
        <v>124</v>
      </c>
      <c r="B33" s="75">
        <v>1</v>
      </c>
      <c r="C33" s="75">
        <v>0</v>
      </c>
      <c r="D33" s="75">
        <v>1</v>
      </c>
      <c r="E33" s="75">
        <v>0</v>
      </c>
      <c r="F33" s="75">
        <v>0</v>
      </c>
      <c r="G33" s="113">
        <v>1</v>
      </c>
      <c r="H33" s="76">
        <v>44896</v>
      </c>
      <c r="I33" s="76">
        <v>44359</v>
      </c>
      <c r="J33" s="77">
        <v>90653</v>
      </c>
      <c r="K33" s="78" t="str">
        <f t="shared" si="3"/>
        <v>2.5%</v>
      </c>
      <c r="L33" s="79" t="str">
        <f>IF($J33=0,"0",IF($J33&lt;300000,"0.75",IF($J33&lt;500000,"1",IF($J33&lt;750000,"1.25",IF($J33&lt;1000000,"1.5",IF($J33&gt;1000000,"1.75"))))))</f>
        <v>0.75</v>
      </c>
      <c r="M33" s="174">
        <v>0.8</v>
      </c>
      <c r="N33" s="146">
        <f>ROUND($J33*$K33*$L33*$M33,0)</f>
        <v>1360</v>
      </c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</row>
    <row r="34" spans="1:49" ht="17.25" hidden="1" customHeight="1" thickBot="1" x14ac:dyDescent="0.3">
      <c r="A34" s="103"/>
      <c r="B34" s="104"/>
      <c r="C34" s="104"/>
      <c r="D34" s="104"/>
      <c r="E34" s="104"/>
      <c r="F34" s="104"/>
      <c r="G34" s="114" t="s">
        <v>108</v>
      </c>
      <c r="H34" s="92"/>
      <c r="I34" s="92"/>
      <c r="J34" s="93"/>
      <c r="K34" s="105"/>
      <c r="L34" s="106"/>
      <c r="M34" s="175"/>
      <c r="N34" s="9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</row>
    <row r="35" spans="1:49" ht="17.25" customHeight="1" thickBot="1" x14ac:dyDescent="0.3">
      <c r="A35" s="107" t="s">
        <v>129</v>
      </c>
      <c r="B35" s="97">
        <v>1</v>
      </c>
      <c r="C35" s="97">
        <v>0</v>
      </c>
      <c r="D35" s="97">
        <v>1</v>
      </c>
      <c r="E35" s="97">
        <v>0</v>
      </c>
      <c r="F35" s="97">
        <v>0</v>
      </c>
      <c r="G35" s="115">
        <v>1</v>
      </c>
      <c r="H35" s="98">
        <v>44896</v>
      </c>
      <c r="I35" s="98">
        <v>44359</v>
      </c>
      <c r="J35" s="99">
        <v>90653</v>
      </c>
      <c r="K35" s="100"/>
      <c r="L35" s="101"/>
      <c r="M35" s="177"/>
      <c r="N35" s="102">
        <f>SUM(N32:N33)</f>
        <v>1360</v>
      </c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</row>
    <row r="36" spans="1:49" ht="17.25" hidden="1" customHeight="1" x14ac:dyDescent="0.25">
      <c r="A36" s="87"/>
      <c r="B36" s="69"/>
      <c r="C36" s="69"/>
      <c r="D36" s="69"/>
      <c r="E36" s="69"/>
      <c r="F36" s="69"/>
      <c r="G36" s="71"/>
      <c r="H36" s="68"/>
      <c r="J36" s="69"/>
      <c r="K36" s="88"/>
      <c r="L36" s="88"/>
      <c r="M36" s="178"/>
      <c r="N36" s="89"/>
    </row>
    <row r="37" spans="1:49" ht="17.25" hidden="1" customHeight="1" thickBot="1" x14ac:dyDescent="0.3">
      <c r="A37" s="90" t="s">
        <v>122</v>
      </c>
      <c r="B37" s="91">
        <v>23</v>
      </c>
      <c r="C37" s="91">
        <v>0</v>
      </c>
      <c r="D37" s="91">
        <v>3</v>
      </c>
      <c r="E37" s="91">
        <v>0</v>
      </c>
      <c r="F37" s="91">
        <v>10</v>
      </c>
      <c r="G37" s="117">
        <v>0.13043478260869565</v>
      </c>
      <c r="H37" s="92">
        <v>482248</v>
      </c>
      <c r="I37" s="92">
        <v>67871</v>
      </c>
      <c r="J37" s="93">
        <v>565497</v>
      </c>
      <c r="K37" s="94"/>
      <c r="L37" s="95"/>
      <c r="M37" s="179"/>
      <c r="N37" s="9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</row>
    <row r="38" spans="1:49" ht="17.25" customHeight="1" thickBot="1" x14ac:dyDescent="0.3">
      <c r="A38" s="84" t="s">
        <v>143</v>
      </c>
      <c r="B38" s="97">
        <v>114</v>
      </c>
      <c r="C38" s="97">
        <v>37</v>
      </c>
      <c r="D38" s="97">
        <v>86</v>
      </c>
      <c r="E38" s="97">
        <v>6</v>
      </c>
      <c r="F38" s="97">
        <v>14</v>
      </c>
      <c r="G38" s="115">
        <v>0.80701754385964908</v>
      </c>
      <c r="H38" s="98">
        <v>3055129</v>
      </c>
      <c r="I38" s="98">
        <v>2836302</v>
      </c>
      <c r="J38" s="99">
        <v>5995955</v>
      </c>
      <c r="K38" s="100"/>
      <c r="L38" s="112">
        <f>L19+L31</f>
        <v>15000</v>
      </c>
      <c r="M38" s="176"/>
      <c r="N38" s="102">
        <f>N19+N31+N35</f>
        <v>92698</v>
      </c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</row>
    <row r="39" spans="1:49" ht="17.25" customHeight="1" thickBot="1" x14ac:dyDescent="0.3">
      <c r="A39" s="107" t="s">
        <v>183</v>
      </c>
      <c r="B39" s="97">
        <f>B38+B52</f>
        <v>336</v>
      </c>
      <c r="C39" s="97">
        <f t="shared" ref="C39:F39" si="7">C38+C52</f>
        <v>83</v>
      </c>
      <c r="D39" s="97">
        <f t="shared" si="7"/>
        <v>261</v>
      </c>
      <c r="E39" s="97">
        <f t="shared" si="7"/>
        <v>24</v>
      </c>
      <c r="F39" s="97">
        <f t="shared" si="7"/>
        <v>41</v>
      </c>
      <c r="G39" s="115">
        <f>($D39+$E39)/$B39</f>
        <v>0.8482142857142857</v>
      </c>
      <c r="H39" s="98"/>
      <c r="I39" s="98"/>
      <c r="J39" s="171">
        <f>J38+J52</f>
        <v>18470454</v>
      </c>
      <c r="K39" s="100"/>
      <c r="L39" s="172">
        <f>L38+L52</f>
        <v>57500</v>
      </c>
      <c r="M39" s="180"/>
      <c r="N39" s="102">
        <f>N38+N52</f>
        <v>320259</v>
      </c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</row>
    <row r="40" spans="1:49" ht="9" customHeight="1" x14ac:dyDescent="0.25">
      <c r="A40" s="244"/>
      <c r="B40" s="245"/>
      <c r="C40" s="245"/>
      <c r="D40" s="245"/>
      <c r="E40" s="245"/>
      <c r="F40" s="245"/>
      <c r="G40" s="199"/>
      <c r="H40" s="246"/>
      <c r="I40" s="246"/>
      <c r="J40" s="247"/>
      <c r="K40" s="220"/>
      <c r="L40" s="248"/>
      <c r="M40" s="249"/>
      <c r="N40" s="247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</row>
    <row r="41" spans="1:49" s="128" customFormat="1" ht="13.5" customHeight="1" x14ac:dyDescent="0.25">
      <c r="A41" s="119" t="s">
        <v>137</v>
      </c>
      <c r="B41" s="120"/>
      <c r="C41" s="121"/>
      <c r="D41" s="122"/>
      <c r="E41" s="122"/>
      <c r="F41" s="122"/>
      <c r="G41" s="122"/>
      <c r="H41" s="122"/>
      <c r="I41" s="123"/>
      <c r="J41" s="124"/>
      <c r="K41" s="122"/>
      <c r="L41" s="122"/>
      <c r="M41" s="181"/>
      <c r="N41" s="125"/>
      <c r="O41" s="121"/>
      <c r="P41" s="126"/>
      <c r="Q41" s="127"/>
    </row>
    <row r="42" spans="1:49" s="128" customFormat="1" ht="13.5" customHeight="1" x14ac:dyDescent="0.25">
      <c r="A42" s="119" t="s">
        <v>138</v>
      </c>
      <c r="B42" s="120"/>
      <c r="C42" s="121"/>
      <c r="D42" s="122"/>
      <c r="E42" s="122"/>
      <c r="F42" s="122"/>
      <c r="G42" s="122"/>
      <c r="H42" s="122"/>
      <c r="I42" s="123"/>
      <c r="J42" s="124"/>
      <c r="K42" s="122"/>
      <c r="L42" s="122"/>
      <c r="M42" s="181"/>
      <c r="N42" s="125"/>
      <c r="O42" s="121"/>
      <c r="P42" s="126"/>
      <c r="Q42" s="127"/>
    </row>
    <row r="43" spans="1:49" s="128" customFormat="1" ht="13.5" customHeight="1" x14ac:dyDescent="0.25">
      <c r="A43" s="119" t="s">
        <v>139</v>
      </c>
      <c r="B43" s="120"/>
      <c r="C43" s="121"/>
      <c r="D43" s="122"/>
      <c r="E43" s="122"/>
      <c r="F43" s="122"/>
      <c r="G43" s="122"/>
      <c r="H43" s="122"/>
      <c r="I43" s="123"/>
      <c r="J43" s="124"/>
      <c r="K43" s="122"/>
      <c r="L43" s="122"/>
      <c r="M43" s="181"/>
      <c r="N43" s="125"/>
      <c r="O43" s="121"/>
      <c r="P43" s="126"/>
      <c r="Q43" s="127"/>
    </row>
    <row r="44" spans="1:49" s="56" customFormat="1" ht="24" customHeight="1" x14ac:dyDescent="0.25">
      <c r="A44" s="60"/>
      <c r="B44" s="61"/>
      <c r="C44" s="62"/>
      <c r="D44" s="1"/>
      <c r="E44" s="1"/>
      <c r="F44" s="1"/>
      <c r="G44" s="1"/>
      <c r="H44" s="1"/>
      <c r="I44" s="7"/>
      <c r="J44" s="15"/>
      <c r="K44" s="1"/>
      <c r="L44" s="1"/>
      <c r="M44" s="182"/>
      <c r="N44" s="54"/>
      <c r="O44" s="6"/>
      <c r="P44" s="63"/>
      <c r="Q44" s="64"/>
    </row>
    <row r="45" spans="1:49" ht="17.25" hidden="1" customHeight="1" x14ac:dyDescent="0.25">
      <c r="A45" s="85" t="s">
        <v>186</v>
      </c>
      <c r="B45" s="75">
        <v>3</v>
      </c>
      <c r="C45" s="75">
        <v>0</v>
      </c>
      <c r="D45" s="75">
        <v>3</v>
      </c>
      <c r="E45" s="75">
        <v>0</v>
      </c>
      <c r="F45" s="75">
        <v>0</v>
      </c>
      <c r="G45" s="113"/>
      <c r="H45" s="76">
        <v>0</v>
      </c>
      <c r="I45" s="76">
        <v>173743</v>
      </c>
      <c r="J45" s="77">
        <v>173743</v>
      </c>
      <c r="K45" s="78"/>
      <c r="L45" s="79"/>
      <c r="M45" s="174"/>
      <c r="N45" s="200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</row>
    <row r="46" spans="1:49" ht="17.25" hidden="1" customHeight="1" x14ac:dyDescent="0.25">
      <c r="A46" s="85" t="s">
        <v>187</v>
      </c>
      <c r="B46" s="75">
        <v>9</v>
      </c>
      <c r="C46" s="75">
        <v>5</v>
      </c>
      <c r="D46" s="75">
        <v>5</v>
      </c>
      <c r="E46" s="75">
        <v>1</v>
      </c>
      <c r="F46" s="75">
        <v>0</v>
      </c>
      <c r="G46" s="113"/>
      <c r="H46" s="76">
        <v>130161</v>
      </c>
      <c r="I46" s="76">
        <v>231606</v>
      </c>
      <c r="J46" s="77">
        <v>368340</v>
      </c>
      <c r="K46" s="78"/>
      <c r="L46" s="79"/>
      <c r="M46" s="174"/>
      <c r="N46" s="200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</row>
    <row r="47" spans="1:49" ht="17.25" hidden="1" customHeight="1" x14ac:dyDescent="0.25">
      <c r="A47" s="85" t="s">
        <v>188</v>
      </c>
      <c r="B47" s="75">
        <f>SUM(B45:B46)</f>
        <v>12</v>
      </c>
      <c r="C47" s="75">
        <f t="shared" ref="C47:J47" si="8">SUM(C45:C46)</f>
        <v>5</v>
      </c>
      <c r="D47" s="75">
        <f t="shared" si="8"/>
        <v>8</v>
      </c>
      <c r="E47" s="75">
        <f t="shared" si="8"/>
        <v>1</v>
      </c>
      <c r="F47" s="75">
        <f t="shared" si="8"/>
        <v>0</v>
      </c>
      <c r="G47" s="113">
        <f t="shared" ref="G47" si="9">($D47+$E47)/$B47</f>
        <v>0.75</v>
      </c>
      <c r="H47" s="76">
        <f t="shared" si="8"/>
        <v>130161</v>
      </c>
      <c r="I47" s="76">
        <f t="shared" si="8"/>
        <v>405349</v>
      </c>
      <c r="J47" s="77">
        <f t="shared" si="8"/>
        <v>542083</v>
      </c>
      <c r="K47" s="78" t="str">
        <f t="shared" ref="K47" si="10">IF($G47&lt;70%,"0",IF($G47&lt;75%,"0.5%",IF($G47&lt;80%,"1%",IF($G47&lt;85%,"1.25%",IF($G47&lt;90%,"1.5%",IF($G47&lt;95%,"2%",IF($G47&lt;101%,"2.5%","0")))))))</f>
        <v>1%</v>
      </c>
      <c r="L47" s="79" t="str">
        <f t="shared" ref="L47" si="11">IF($J47=0,"0",IF($J47&lt;300000,"0.75",IF($J47&lt;500000,"1",IF($J47&lt;750000,"1.25",IF($J47&lt;1000000,"1.5",IF($J47&gt;1000000,"1.75"))))))</f>
        <v>1.25</v>
      </c>
      <c r="M47" s="174"/>
      <c r="N47" s="200">
        <f t="shared" ref="N47" si="12">ROUND($J47*$K47*$L47,0)</f>
        <v>6776</v>
      </c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</row>
    <row r="48" spans="1:49" ht="17.25" customHeight="1" x14ac:dyDescent="0.25">
      <c r="A48" s="192"/>
      <c r="B48" s="69"/>
      <c r="C48" s="69"/>
      <c r="D48" s="69"/>
      <c r="E48" s="69"/>
      <c r="F48" s="69"/>
      <c r="G48" s="71"/>
      <c r="H48" s="193"/>
      <c r="I48" s="193"/>
      <c r="J48" s="194"/>
      <c r="K48" s="195"/>
      <c r="L48" s="196"/>
      <c r="M48" s="197"/>
      <c r="N48" s="198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</row>
    <row r="49" spans="1:14" s="130" customFormat="1" ht="41.25" customHeight="1" x14ac:dyDescent="0.25">
      <c r="A49" s="129" t="s">
        <v>140</v>
      </c>
      <c r="C49" s="131"/>
      <c r="D49" s="131"/>
      <c r="F49" s="132" t="s">
        <v>141</v>
      </c>
      <c r="I49" s="133"/>
      <c r="J49" s="132"/>
      <c r="K49" s="134"/>
      <c r="L49" s="135" t="s">
        <v>142</v>
      </c>
      <c r="M49" s="183"/>
    </row>
    <row r="52" spans="1:14" ht="17.25" hidden="1" customHeight="1" x14ac:dyDescent="0.25">
      <c r="A52" s="170" t="s">
        <v>182</v>
      </c>
      <c r="B52" s="166">
        <v>222</v>
      </c>
      <c r="C52" s="166">
        <v>46</v>
      </c>
      <c r="D52" s="166">
        <v>175</v>
      </c>
      <c r="E52" s="166">
        <v>18</v>
      </c>
      <c r="F52" s="166">
        <v>27</v>
      </c>
      <c r="G52" s="167">
        <v>0.86936936936936937</v>
      </c>
      <c r="H52" s="168">
        <v>31229</v>
      </c>
      <c r="I52" s="168">
        <v>12505728</v>
      </c>
      <c r="J52" s="168">
        <v>12474499</v>
      </c>
      <c r="K52" s="242"/>
      <c r="L52" s="243">
        <v>42500</v>
      </c>
      <c r="M52" s="184"/>
      <c r="N52" s="169">
        <v>227561</v>
      </c>
    </row>
  </sheetData>
  <mergeCells count="12">
    <mergeCell ref="K4:K5"/>
    <mergeCell ref="L4:L5"/>
    <mergeCell ref="N4:N5"/>
    <mergeCell ref="A1:C1"/>
    <mergeCell ref="A4:A5"/>
    <mergeCell ref="B4:C4"/>
    <mergeCell ref="D4:D5"/>
    <mergeCell ref="E4:E5"/>
    <mergeCell ref="F4:F5"/>
    <mergeCell ref="G4:G5"/>
    <mergeCell ref="H4:H5"/>
    <mergeCell ref="M4:M5"/>
  </mergeCells>
  <phoneticPr fontId="11" type="noConversion"/>
  <conditionalFormatting sqref="G7:G17 G21:G29 G32:G33">
    <cfRule type="cellIs" dxfId="2" priority="7" operator="lessThan">
      <formula>0.6</formula>
    </cfRule>
  </conditionalFormatting>
  <conditionalFormatting sqref="G47">
    <cfRule type="cellIs" dxfId="1" priority="2" operator="lessThan">
      <formula>0.6</formula>
    </cfRule>
  </conditionalFormatting>
  <conditionalFormatting sqref="G52">
    <cfRule type="cellIs" dxfId="0" priority="1" operator="lessThan">
      <formula>0.6</formula>
    </cfRule>
  </conditionalFormatting>
  <printOptions horizontalCentered="1"/>
  <pageMargins left="0" right="0" top="0.19685039370078741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2</vt:i4>
      </vt:variant>
    </vt:vector>
  </HeadingPairs>
  <TitlesOfParts>
    <vt:vector size="8" baseType="lpstr">
      <vt:lpstr>4月</vt:lpstr>
      <vt:lpstr>5月</vt:lpstr>
      <vt:lpstr>6月</vt:lpstr>
      <vt:lpstr>總表</vt:lpstr>
      <vt:lpstr>依德</vt:lpstr>
      <vt:lpstr>鎔德</vt:lpstr>
      <vt:lpstr>依德!Print_Area</vt:lpstr>
      <vt:lpstr>鎔德!Print_Area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2013-09-11T07:28:19Z</dcterms:modified>
</cp:coreProperties>
</file>