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checkCompatibility="1" defaultThemeVersion="124226"/>
  <bookViews>
    <workbookView xWindow="9855" yWindow="30" windowWidth="9615" windowHeight="10800" tabRatio="532" firstSheet="6" activeTab="8"/>
  </bookViews>
  <sheets>
    <sheet name="2013-01" sheetId="27" r:id="rId1"/>
    <sheet name="2013-02" sheetId="28" r:id="rId2"/>
    <sheet name="2013-03" sheetId="29" r:id="rId3"/>
    <sheet name="2013-04" sheetId="30" r:id="rId4"/>
    <sheet name="2013-05" sheetId="31" r:id="rId5"/>
    <sheet name="2013-06" sheetId="32" r:id="rId6"/>
    <sheet name="2013-07" sheetId="33" r:id="rId7"/>
    <sheet name="2013-08" sheetId="34" r:id="rId8"/>
    <sheet name="2013-09" sheetId="35" r:id="rId9"/>
  </sheets>
  <externalReferences>
    <externalReference r:id="rId10"/>
  </externalReferences>
  <definedNames>
    <definedName name="_xlnm.Print_Area" localSheetId="0">'2013-01'!$A$1:$J$45</definedName>
    <definedName name="_xlnm.Print_Area" localSheetId="1">'2013-02'!$A$1:$J$45</definedName>
    <definedName name="_xlnm.Print_Area" localSheetId="2">'2013-03'!$A$1:$J$45</definedName>
    <definedName name="_xlnm.Print_Area" localSheetId="3">'2013-04'!$A$1:$J$45</definedName>
    <definedName name="_xlnm.Print_Area" localSheetId="4">'2013-05'!$A$1:$J$45</definedName>
    <definedName name="_xlnm.Print_Area" localSheetId="5">'2013-06'!$A$1:$J$45</definedName>
    <definedName name="_xlnm.Print_Area" localSheetId="6">'2013-07'!$A$1:$J$45</definedName>
  </definedNames>
  <calcPr calcId="145621"/>
</workbook>
</file>

<file path=xl/calcChain.xml><?xml version="1.0" encoding="utf-8"?>
<calcChain xmlns="http://schemas.openxmlformats.org/spreadsheetml/2006/main">
  <c r="J2" i="35" l="1"/>
  <c r="F39" i="35"/>
  <c r="G38" i="35" s="1"/>
  <c r="E39" i="35"/>
  <c r="D39" i="35"/>
  <c r="C39" i="35"/>
  <c r="B39" i="35"/>
  <c r="I38" i="35"/>
  <c r="H38" i="35"/>
  <c r="I37" i="35"/>
  <c r="H37" i="35"/>
  <c r="I36" i="35"/>
  <c r="H36" i="35"/>
  <c r="I35" i="35"/>
  <c r="H35" i="35"/>
  <c r="F34" i="35"/>
  <c r="E34" i="35"/>
  <c r="D34" i="35"/>
  <c r="C34" i="35"/>
  <c r="B34" i="35"/>
  <c r="I33" i="35"/>
  <c r="H33" i="35"/>
  <c r="I32" i="35"/>
  <c r="H32" i="35"/>
  <c r="I31" i="35"/>
  <c r="H31" i="35"/>
  <c r="G31" i="35"/>
  <c r="I30" i="35"/>
  <c r="H30" i="35"/>
  <c r="F28" i="35"/>
  <c r="E28" i="35"/>
  <c r="C28" i="35"/>
  <c r="B28" i="35"/>
  <c r="F27" i="35"/>
  <c r="E27" i="35"/>
  <c r="C27" i="35"/>
  <c r="B27" i="35"/>
  <c r="F26" i="35"/>
  <c r="E26" i="35"/>
  <c r="C26" i="35"/>
  <c r="B26" i="35"/>
  <c r="F25" i="35"/>
  <c r="F29" i="35" s="1"/>
  <c r="E25" i="35"/>
  <c r="E29" i="35" s="1"/>
  <c r="C25" i="35"/>
  <c r="C29" i="35" s="1"/>
  <c r="B25" i="35"/>
  <c r="F24" i="35"/>
  <c r="G23" i="35" s="1"/>
  <c r="E24" i="35"/>
  <c r="C24" i="35"/>
  <c r="D20" i="35" s="1"/>
  <c r="B24" i="35"/>
  <c r="I23" i="35"/>
  <c r="H23" i="35"/>
  <c r="I22" i="35"/>
  <c r="H22" i="35"/>
  <c r="I21" i="35"/>
  <c r="H21" i="35"/>
  <c r="I20" i="35"/>
  <c r="H20" i="35"/>
  <c r="F19" i="35"/>
  <c r="G16" i="35" s="1"/>
  <c r="E19" i="35"/>
  <c r="C19" i="35"/>
  <c r="D16" i="35" s="1"/>
  <c r="B19" i="35"/>
  <c r="I18" i="35"/>
  <c r="H18" i="35"/>
  <c r="I17" i="35"/>
  <c r="H17" i="35"/>
  <c r="I16" i="35"/>
  <c r="H16" i="35"/>
  <c r="I15" i="35"/>
  <c r="H15" i="35"/>
  <c r="F14" i="35"/>
  <c r="G12" i="35" s="1"/>
  <c r="E14" i="35"/>
  <c r="C14" i="35"/>
  <c r="D13" i="35" s="1"/>
  <c r="B14" i="35"/>
  <c r="I13" i="35"/>
  <c r="H13" i="35"/>
  <c r="I12" i="35"/>
  <c r="H12" i="35"/>
  <c r="I11" i="35"/>
  <c r="H11" i="35"/>
  <c r="D11" i="35"/>
  <c r="I10" i="35"/>
  <c r="H10" i="35"/>
  <c r="F9" i="35"/>
  <c r="G8" i="35" s="1"/>
  <c r="E9" i="35"/>
  <c r="C9" i="35"/>
  <c r="D5" i="35" s="1"/>
  <c r="B9" i="35"/>
  <c r="I8" i="35"/>
  <c r="H8" i="35"/>
  <c r="I7" i="35"/>
  <c r="H7" i="35"/>
  <c r="I6" i="35"/>
  <c r="H6" i="35"/>
  <c r="D6" i="35"/>
  <c r="I5" i="35"/>
  <c r="H5" i="35"/>
  <c r="F39" i="34"/>
  <c r="E39" i="34"/>
  <c r="D39" i="34"/>
  <c r="C39" i="34"/>
  <c r="B39" i="34"/>
  <c r="I38" i="34"/>
  <c r="H38" i="34"/>
  <c r="I37" i="34"/>
  <c r="H37" i="34"/>
  <c r="I36" i="34"/>
  <c r="H36" i="34"/>
  <c r="G36" i="34"/>
  <c r="I35" i="34"/>
  <c r="H35" i="34"/>
  <c r="F34" i="34"/>
  <c r="G32" i="34"/>
  <c r="E34" i="34"/>
  <c r="D34" i="34"/>
  <c r="C34" i="34"/>
  <c r="B34" i="34"/>
  <c r="I33" i="34"/>
  <c r="H33" i="34"/>
  <c r="I32" i="34"/>
  <c r="H32" i="34"/>
  <c r="I31" i="34"/>
  <c r="H31" i="34"/>
  <c r="I30" i="34"/>
  <c r="H30" i="34"/>
  <c r="H34" i="34" s="1"/>
  <c r="F28" i="34"/>
  <c r="E28" i="34"/>
  <c r="C28" i="34"/>
  <c r="B28" i="34"/>
  <c r="F27" i="34"/>
  <c r="E27" i="34"/>
  <c r="C27" i="34"/>
  <c r="B27" i="34"/>
  <c r="H27" i="34" s="1"/>
  <c r="F26" i="34"/>
  <c r="E26" i="34"/>
  <c r="C26" i="34"/>
  <c r="B26" i="34"/>
  <c r="F25" i="34"/>
  <c r="E25" i="34"/>
  <c r="C25" i="34"/>
  <c r="B25" i="34"/>
  <c r="F24" i="34"/>
  <c r="G23" i="34" s="1"/>
  <c r="E24" i="34"/>
  <c r="C24" i="34"/>
  <c r="D23" i="34" s="1"/>
  <c r="B24" i="34"/>
  <c r="I23" i="34"/>
  <c r="H23" i="34"/>
  <c r="H24" i="34" s="1"/>
  <c r="I22" i="34"/>
  <c r="H22" i="34"/>
  <c r="G22" i="34"/>
  <c r="I21" i="34"/>
  <c r="H21" i="34"/>
  <c r="I20" i="34"/>
  <c r="H20" i="34"/>
  <c r="F19" i="34"/>
  <c r="G18" i="34" s="1"/>
  <c r="E19" i="34"/>
  <c r="C19" i="34"/>
  <c r="C40" i="34" s="1"/>
  <c r="B19" i="34"/>
  <c r="I18" i="34"/>
  <c r="H18" i="34"/>
  <c r="I17" i="34"/>
  <c r="H17" i="34"/>
  <c r="I16" i="34"/>
  <c r="I19" i="34" s="1"/>
  <c r="H16" i="34"/>
  <c r="I15" i="34"/>
  <c r="H15" i="34"/>
  <c r="F14" i="34"/>
  <c r="G11" i="34" s="1"/>
  <c r="E14" i="34"/>
  <c r="C14" i="34"/>
  <c r="D13" i="34"/>
  <c r="B14" i="34"/>
  <c r="I13" i="34"/>
  <c r="H13" i="34"/>
  <c r="I12" i="34"/>
  <c r="H12" i="34"/>
  <c r="I11" i="34"/>
  <c r="H11" i="34"/>
  <c r="I10" i="34"/>
  <c r="H10" i="34"/>
  <c r="F9" i="34"/>
  <c r="E9" i="34"/>
  <c r="C9" i="34"/>
  <c r="D8" i="34" s="1"/>
  <c r="B9" i="34"/>
  <c r="I8" i="34"/>
  <c r="H8" i="34"/>
  <c r="I7" i="34"/>
  <c r="H7" i="34"/>
  <c r="I6" i="34"/>
  <c r="H6" i="34"/>
  <c r="H9" i="34" s="1"/>
  <c r="I5" i="34"/>
  <c r="H5" i="34"/>
  <c r="F39" i="33"/>
  <c r="G37" i="33"/>
  <c r="E39" i="33"/>
  <c r="D39" i="33"/>
  <c r="C39" i="33"/>
  <c r="B39" i="33"/>
  <c r="I38" i="33"/>
  <c r="H38" i="33"/>
  <c r="G38" i="33"/>
  <c r="I37" i="33"/>
  <c r="H37" i="33"/>
  <c r="I36" i="33"/>
  <c r="H36" i="33"/>
  <c r="G36" i="33"/>
  <c r="I35" i="33"/>
  <c r="H35" i="33"/>
  <c r="G35" i="33"/>
  <c r="F34" i="33"/>
  <c r="E34" i="33"/>
  <c r="D34" i="33"/>
  <c r="C34" i="33"/>
  <c r="B34" i="33"/>
  <c r="I33" i="33"/>
  <c r="H33" i="33"/>
  <c r="I32" i="33"/>
  <c r="H32" i="33"/>
  <c r="I31" i="33"/>
  <c r="H31" i="33"/>
  <c r="I30" i="33"/>
  <c r="H30" i="33"/>
  <c r="F28" i="33"/>
  <c r="E28" i="33"/>
  <c r="C28" i="33"/>
  <c r="B28" i="33"/>
  <c r="F27" i="33"/>
  <c r="E27" i="33"/>
  <c r="B27" i="33"/>
  <c r="F26" i="33"/>
  <c r="E26" i="33"/>
  <c r="C26" i="33"/>
  <c r="F25" i="33"/>
  <c r="E25" i="33"/>
  <c r="C25" i="33"/>
  <c r="B25" i="33"/>
  <c r="F24" i="33"/>
  <c r="G22" i="33"/>
  <c r="E24" i="33"/>
  <c r="I23" i="33"/>
  <c r="H23" i="33"/>
  <c r="G23" i="33"/>
  <c r="C27" i="33"/>
  <c r="H22" i="33"/>
  <c r="G21" i="33"/>
  <c r="I21" i="33"/>
  <c r="B24" i="33"/>
  <c r="I20" i="33"/>
  <c r="H20" i="33"/>
  <c r="F19" i="33"/>
  <c r="G16" i="33"/>
  <c r="E19" i="33"/>
  <c r="C19" i="33"/>
  <c r="D15" i="33" s="1"/>
  <c r="B19" i="33"/>
  <c r="I18" i="33"/>
  <c r="H18" i="33"/>
  <c r="I17" i="33"/>
  <c r="H17" i="33"/>
  <c r="I16" i="33"/>
  <c r="H16" i="33"/>
  <c r="I15" i="33"/>
  <c r="H15" i="33"/>
  <c r="F14" i="33"/>
  <c r="G13" i="33" s="1"/>
  <c r="E14" i="33"/>
  <c r="C14" i="33"/>
  <c r="D11" i="33"/>
  <c r="B14" i="33"/>
  <c r="I13" i="33"/>
  <c r="H13" i="33"/>
  <c r="I12" i="33"/>
  <c r="H12" i="33"/>
  <c r="I11" i="33"/>
  <c r="H11" i="33"/>
  <c r="I10" i="33"/>
  <c r="H10" i="33"/>
  <c r="F9" i="33"/>
  <c r="G6" i="33"/>
  <c r="E9" i="33"/>
  <c r="C9" i="33"/>
  <c r="D5" i="33" s="1"/>
  <c r="B9" i="33"/>
  <c r="I8" i="33"/>
  <c r="H8" i="33"/>
  <c r="I7" i="33"/>
  <c r="H7" i="33"/>
  <c r="I6" i="33"/>
  <c r="H6" i="33"/>
  <c r="I5" i="33"/>
  <c r="H5" i="33"/>
  <c r="F39" i="32"/>
  <c r="G37" i="32" s="1"/>
  <c r="E39" i="32"/>
  <c r="D39" i="32"/>
  <c r="C39" i="32"/>
  <c r="B39" i="32"/>
  <c r="I38" i="32"/>
  <c r="H38" i="32"/>
  <c r="I37" i="32"/>
  <c r="H37" i="32"/>
  <c r="I36" i="32"/>
  <c r="H36" i="32"/>
  <c r="I35" i="32"/>
  <c r="H35" i="32"/>
  <c r="F34" i="32"/>
  <c r="G31" i="32"/>
  <c r="E34" i="32"/>
  <c r="D34" i="32"/>
  <c r="C34" i="32"/>
  <c r="B34" i="32"/>
  <c r="I33" i="32"/>
  <c r="H33" i="32"/>
  <c r="I32" i="32"/>
  <c r="H32" i="32"/>
  <c r="G32" i="32"/>
  <c r="I31" i="32"/>
  <c r="H31" i="32"/>
  <c r="I30" i="32"/>
  <c r="H30" i="32"/>
  <c r="H34" i="32" s="1"/>
  <c r="F28" i="32"/>
  <c r="I28" i="32"/>
  <c r="E28" i="32"/>
  <c r="C28" i="32"/>
  <c r="B28" i="32"/>
  <c r="F27" i="32"/>
  <c r="I27" i="32" s="1"/>
  <c r="E27" i="32"/>
  <c r="C27" i="32"/>
  <c r="B27" i="32"/>
  <c r="F26" i="32"/>
  <c r="E26" i="32"/>
  <c r="C26" i="32"/>
  <c r="B26" i="32"/>
  <c r="F25" i="32"/>
  <c r="E25" i="32"/>
  <c r="C25" i="32"/>
  <c r="B25" i="32"/>
  <c r="F24" i="32"/>
  <c r="E24" i="32"/>
  <c r="C24" i="32"/>
  <c r="D21" i="32" s="1"/>
  <c r="B24" i="32"/>
  <c r="I23" i="32"/>
  <c r="H23" i="32"/>
  <c r="I22" i="32"/>
  <c r="H22" i="32"/>
  <c r="I21" i="32"/>
  <c r="H21" i="32"/>
  <c r="I20" i="32"/>
  <c r="H20" i="32"/>
  <c r="F19" i="32"/>
  <c r="G16" i="32" s="1"/>
  <c r="E19" i="32"/>
  <c r="C19" i="32"/>
  <c r="D17" i="32"/>
  <c r="B19" i="32"/>
  <c r="I18" i="32"/>
  <c r="H18" i="32"/>
  <c r="I17" i="32"/>
  <c r="I19" i="32" s="1"/>
  <c r="J15" i="32" s="1"/>
  <c r="H17" i="32"/>
  <c r="I16" i="32"/>
  <c r="H16" i="32"/>
  <c r="H19" i="32"/>
  <c r="I15" i="32"/>
  <c r="H15" i="32"/>
  <c r="D15" i="32"/>
  <c r="F14" i="32"/>
  <c r="G11" i="32" s="1"/>
  <c r="E14" i="32"/>
  <c r="C14" i="32"/>
  <c r="D13" i="32" s="1"/>
  <c r="B14" i="32"/>
  <c r="I13" i="32"/>
  <c r="H13" i="32"/>
  <c r="I12" i="32"/>
  <c r="H12" i="32"/>
  <c r="I11" i="32"/>
  <c r="H11" i="32"/>
  <c r="I10" i="32"/>
  <c r="H10" i="32"/>
  <c r="F9" i="32"/>
  <c r="E9" i="32"/>
  <c r="C9" i="32"/>
  <c r="D8" i="32" s="1"/>
  <c r="B9" i="32"/>
  <c r="B40" i="32" s="1"/>
  <c r="I8" i="32"/>
  <c r="H8" i="32"/>
  <c r="I7" i="32"/>
  <c r="H7" i="32"/>
  <c r="I6" i="32"/>
  <c r="H6" i="32"/>
  <c r="D6" i="32"/>
  <c r="I5" i="32"/>
  <c r="I9" i="32" s="1"/>
  <c r="J8" i="32" s="1"/>
  <c r="H5" i="32"/>
  <c r="D5" i="32"/>
  <c r="F39" i="31"/>
  <c r="E39" i="31"/>
  <c r="D39" i="31"/>
  <c r="C39" i="31"/>
  <c r="B39" i="31"/>
  <c r="I38" i="31"/>
  <c r="H38" i="31"/>
  <c r="I37" i="31"/>
  <c r="I39" i="31" s="1"/>
  <c r="J35" i="31" s="1"/>
  <c r="H37" i="31"/>
  <c r="I36" i="31"/>
  <c r="H36" i="31"/>
  <c r="I35" i="31"/>
  <c r="H35" i="31"/>
  <c r="H39" i="31" s="1"/>
  <c r="F34" i="31"/>
  <c r="G32" i="31"/>
  <c r="E34" i="31"/>
  <c r="D34" i="31"/>
  <c r="C34" i="31"/>
  <c r="B34" i="31"/>
  <c r="I33" i="31"/>
  <c r="H33" i="31"/>
  <c r="I32" i="31"/>
  <c r="H32" i="31"/>
  <c r="I31" i="31"/>
  <c r="I34" i="31" s="1"/>
  <c r="H31" i="31"/>
  <c r="I30" i="31"/>
  <c r="H30" i="31"/>
  <c r="F28" i="31"/>
  <c r="I28" i="31" s="1"/>
  <c r="E28" i="31"/>
  <c r="C28" i="31"/>
  <c r="B28" i="31"/>
  <c r="F27" i="31"/>
  <c r="E27" i="31"/>
  <c r="C27" i="31"/>
  <c r="I27" i="31" s="1"/>
  <c r="B27" i="31"/>
  <c r="F26" i="31"/>
  <c r="E26" i="31"/>
  <c r="E29" i="31" s="1"/>
  <c r="C26" i="31"/>
  <c r="B26" i="31"/>
  <c r="F25" i="31"/>
  <c r="F29" i="31" s="1"/>
  <c r="G24" i="31" s="1"/>
  <c r="E25" i="31"/>
  <c r="C25" i="31"/>
  <c r="B25" i="31"/>
  <c r="F24" i="31"/>
  <c r="E24" i="31"/>
  <c r="C24" i="31"/>
  <c r="D23" i="31"/>
  <c r="B24" i="31"/>
  <c r="I23" i="31"/>
  <c r="H23" i="31"/>
  <c r="G23" i="31"/>
  <c r="I22" i="31"/>
  <c r="H22" i="31"/>
  <c r="I21" i="31"/>
  <c r="H21" i="31"/>
  <c r="I20" i="31"/>
  <c r="H20" i="31"/>
  <c r="H24" i="31" s="1"/>
  <c r="F19" i="31"/>
  <c r="G18" i="31" s="1"/>
  <c r="E19" i="31"/>
  <c r="C19" i="31"/>
  <c r="D15" i="31" s="1"/>
  <c r="B19" i="31"/>
  <c r="I18" i="31"/>
  <c r="H18" i="31"/>
  <c r="I17" i="31"/>
  <c r="H17" i="31"/>
  <c r="I16" i="31"/>
  <c r="H16" i="31"/>
  <c r="I15" i="31"/>
  <c r="H15" i="31"/>
  <c r="H19" i="31" s="1"/>
  <c r="F14" i="31"/>
  <c r="G12" i="31" s="1"/>
  <c r="E14" i="31"/>
  <c r="C14" i="31"/>
  <c r="D13" i="31" s="1"/>
  <c r="B14" i="31"/>
  <c r="I13" i="31"/>
  <c r="H13" i="31"/>
  <c r="I12" i="31"/>
  <c r="H12" i="31"/>
  <c r="I11" i="31"/>
  <c r="H11" i="31"/>
  <c r="I10" i="31"/>
  <c r="H10" i="31"/>
  <c r="F9" i="31"/>
  <c r="G6" i="31" s="1"/>
  <c r="G7" i="31"/>
  <c r="E9" i="31"/>
  <c r="C9" i="31"/>
  <c r="D8" i="31" s="1"/>
  <c r="B9" i="31"/>
  <c r="I8" i="31"/>
  <c r="H8" i="31"/>
  <c r="I7" i="31"/>
  <c r="H7" i="31"/>
  <c r="I6" i="31"/>
  <c r="H6" i="31"/>
  <c r="I5" i="31"/>
  <c r="I9" i="31" s="1"/>
  <c r="H5" i="31"/>
  <c r="D39" i="27"/>
  <c r="D34" i="27"/>
  <c r="D23" i="27"/>
  <c r="D7" i="27"/>
  <c r="G36" i="27"/>
  <c r="G21" i="27"/>
  <c r="J10" i="28"/>
  <c r="D39" i="28"/>
  <c r="D34" i="28"/>
  <c r="D23" i="28"/>
  <c r="D15" i="28"/>
  <c r="D11" i="28"/>
  <c r="G38" i="28"/>
  <c r="G30" i="28"/>
  <c r="G22" i="28"/>
  <c r="G18" i="28"/>
  <c r="G6" i="28"/>
  <c r="J17" i="29"/>
  <c r="J13" i="29"/>
  <c r="J5" i="29"/>
  <c r="G36" i="29"/>
  <c r="G32" i="29"/>
  <c r="G25" i="29"/>
  <c r="G19" i="29"/>
  <c r="G17" i="29"/>
  <c r="G15" i="29"/>
  <c r="G13" i="29"/>
  <c r="G11" i="29"/>
  <c r="G8" i="29"/>
  <c r="G6" i="29"/>
  <c r="D39" i="29"/>
  <c r="D34" i="29"/>
  <c r="D28" i="29"/>
  <c r="D18" i="29"/>
  <c r="D16" i="29"/>
  <c r="D12" i="29"/>
  <c r="D10" i="29"/>
  <c r="D8" i="29"/>
  <c r="D6" i="29"/>
  <c r="J36" i="30"/>
  <c r="J21" i="30"/>
  <c r="J23" i="30"/>
  <c r="G21" i="30"/>
  <c r="G23" i="30"/>
  <c r="G16" i="30"/>
  <c r="G18" i="30"/>
  <c r="D21" i="30"/>
  <c r="D23" i="30"/>
  <c r="D17" i="30"/>
  <c r="D12" i="30"/>
  <c r="F39" i="30"/>
  <c r="G37" i="30"/>
  <c r="E39" i="30"/>
  <c r="D39" i="30"/>
  <c r="C39" i="30"/>
  <c r="B39" i="30"/>
  <c r="I38" i="30"/>
  <c r="H38" i="30"/>
  <c r="I37" i="30"/>
  <c r="J37" i="30" s="1"/>
  <c r="H37" i="30"/>
  <c r="I36" i="30"/>
  <c r="H36" i="30"/>
  <c r="G36" i="30"/>
  <c r="I35" i="30"/>
  <c r="H35" i="30"/>
  <c r="F34" i="30"/>
  <c r="G33" i="30" s="1"/>
  <c r="E34" i="30"/>
  <c r="D34" i="30"/>
  <c r="C34" i="30"/>
  <c r="C40" i="30" s="1"/>
  <c r="B34" i="30"/>
  <c r="I33" i="30"/>
  <c r="H33" i="30"/>
  <c r="I32" i="30"/>
  <c r="H32" i="30"/>
  <c r="I31" i="30"/>
  <c r="H31" i="30"/>
  <c r="I30" i="30"/>
  <c r="H30" i="30"/>
  <c r="F28" i="30"/>
  <c r="E28" i="30"/>
  <c r="C28" i="30"/>
  <c r="B28" i="30"/>
  <c r="F27" i="30"/>
  <c r="E27" i="30"/>
  <c r="C27" i="30"/>
  <c r="I27" i="30"/>
  <c r="B27" i="30"/>
  <c r="F26" i="30"/>
  <c r="E26" i="30"/>
  <c r="C26" i="30"/>
  <c r="B26" i="30"/>
  <c r="H26" i="30" s="1"/>
  <c r="F25" i="30"/>
  <c r="F29" i="30" s="1"/>
  <c r="G14" i="30" s="1"/>
  <c r="E25" i="30"/>
  <c r="C25" i="30"/>
  <c r="B25" i="30"/>
  <c r="B29" i="30" s="1"/>
  <c r="F24" i="30"/>
  <c r="G20" i="30" s="1"/>
  <c r="E24" i="30"/>
  <c r="C24" i="30"/>
  <c r="D20" i="30" s="1"/>
  <c r="B24" i="30"/>
  <c r="I23" i="30"/>
  <c r="H23" i="30"/>
  <c r="I22" i="30"/>
  <c r="J22" i="30" s="1"/>
  <c r="H22" i="30"/>
  <c r="I21" i="30"/>
  <c r="H21" i="30"/>
  <c r="I20" i="30"/>
  <c r="J20" i="30" s="1"/>
  <c r="H20" i="30"/>
  <c r="F19" i="30"/>
  <c r="G15" i="30" s="1"/>
  <c r="E19" i="30"/>
  <c r="C19" i="30"/>
  <c r="D18" i="30"/>
  <c r="B19" i="30"/>
  <c r="I18" i="30"/>
  <c r="H18" i="30"/>
  <c r="I17" i="30"/>
  <c r="H17" i="30"/>
  <c r="I16" i="30"/>
  <c r="H16" i="30"/>
  <c r="H19" i="30"/>
  <c r="I15" i="30"/>
  <c r="H15" i="30"/>
  <c r="F14" i="30"/>
  <c r="G12" i="30"/>
  <c r="E14" i="30"/>
  <c r="C14" i="30"/>
  <c r="B14" i="30"/>
  <c r="B40" i="30" s="1"/>
  <c r="I13" i="30"/>
  <c r="H13" i="30"/>
  <c r="I12" i="30"/>
  <c r="H12" i="30"/>
  <c r="I11" i="30"/>
  <c r="H11" i="30"/>
  <c r="I10" i="30"/>
  <c r="H10" i="30"/>
  <c r="H14" i="30" s="1"/>
  <c r="F9" i="30"/>
  <c r="G8" i="30" s="1"/>
  <c r="E9" i="30"/>
  <c r="C9" i="30"/>
  <c r="D8" i="30" s="1"/>
  <c r="B9" i="30"/>
  <c r="I8" i="30"/>
  <c r="H8" i="30"/>
  <c r="I7" i="30"/>
  <c r="H7" i="30"/>
  <c r="I6" i="30"/>
  <c r="J6" i="30" s="1"/>
  <c r="H6" i="30"/>
  <c r="I5" i="30"/>
  <c r="I9" i="30" s="1"/>
  <c r="J7" i="30" s="1"/>
  <c r="H5" i="30"/>
  <c r="H9" i="30"/>
  <c r="F39" i="29"/>
  <c r="E39" i="29"/>
  <c r="E40" i="29" s="1"/>
  <c r="C39" i="29"/>
  <c r="B39" i="29"/>
  <c r="I38" i="29"/>
  <c r="H38" i="29"/>
  <c r="I37" i="29"/>
  <c r="H37" i="29"/>
  <c r="I36" i="29"/>
  <c r="H36" i="29"/>
  <c r="I35" i="29"/>
  <c r="H35" i="29"/>
  <c r="F34" i="29"/>
  <c r="E34" i="29"/>
  <c r="C34" i="29"/>
  <c r="B34" i="29"/>
  <c r="I33" i="29"/>
  <c r="H33" i="29"/>
  <c r="I32" i="29"/>
  <c r="H32" i="29"/>
  <c r="I31" i="29"/>
  <c r="H31" i="29"/>
  <c r="I30" i="29"/>
  <c r="H30" i="29"/>
  <c r="F28" i="29"/>
  <c r="E28" i="29"/>
  <c r="C28" i="29"/>
  <c r="B28" i="29"/>
  <c r="F27" i="29"/>
  <c r="E27" i="29"/>
  <c r="C27" i="29"/>
  <c r="B27" i="29"/>
  <c r="F26" i="29"/>
  <c r="E26" i="29"/>
  <c r="C26" i="29"/>
  <c r="D26" i="29" s="1"/>
  <c r="B26" i="29"/>
  <c r="F25" i="29"/>
  <c r="F29" i="29" s="1"/>
  <c r="E25" i="29"/>
  <c r="E29" i="29"/>
  <c r="C25" i="29"/>
  <c r="D25" i="29" s="1"/>
  <c r="B25" i="29"/>
  <c r="B29" i="29" s="1"/>
  <c r="F24" i="29"/>
  <c r="E24" i="29"/>
  <c r="C24" i="29"/>
  <c r="C40" i="29" s="1"/>
  <c r="B24" i="29"/>
  <c r="I23" i="29"/>
  <c r="H23" i="29"/>
  <c r="I22" i="29"/>
  <c r="H22" i="29"/>
  <c r="I21" i="29"/>
  <c r="H21" i="29"/>
  <c r="I20" i="29"/>
  <c r="H20" i="29"/>
  <c r="F19" i="29"/>
  <c r="G16" i="29" s="1"/>
  <c r="E19" i="29"/>
  <c r="C19" i="29"/>
  <c r="D19" i="29" s="1"/>
  <c r="B19" i="29"/>
  <c r="I18" i="29"/>
  <c r="H18" i="29"/>
  <c r="I17" i="29"/>
  <c r="H17" i="29"/>
  <c r="I16" i="29"/>
  <c r="J16" i="29" s="1"/>
  <c r="H16" i="29"/>
  <c r="I15" i="29"/>
  <c r="H15" i="29"/>
  <c r="F14" i="29"/>
  <c r="G12" i="29" s="1"/>
  <c r="E14" i="29"/>
  <c r="C14" i="29"/>
  <c r="D11" i="29" s="1"/>
  <c r="B14" i="29"/>
  <c r="I13" i="29"/>
  <c r="H13" i="29"/>
  <c r="I12" i="29"/>
  <c r="J12" i="29" s="1"/>
  <c r="H12" i="29"/>
  <c r="I11" i="29"/>
  <c r="H11" i="29"/>
  <c r="I10" i="29"/>
  <c r="H10" i="29"/>
  <c r="F9" i="29"/>
  <c r="G7" i="29" s="1"/>
  <c r="E9" i="29"/>
  <c r="C9" i="29"/>
  <c r="D7" i="29" s="1"/>
  <c r="B9" i="29"/>
  <c r="I8" i="29"/>
  <c r="J8" i="29" s="1"/>
  <c r="H8" i="29"/>
  <c r="I7" i="29"/>
  <c r="H7" i="29"/>
  <c r="I6" i="29"/>
  <c r="H6" i="29"/>
  <c r="I5" i="29"/>
  <c r="H5" i="29"/>
  <c r="F39" i="28"/>
  <c r="E39" i="28"/>
  <c r="C39" i="28"/>
  <c r="B39" i="28"/>
  <c r="I38" i="28"/>
  <c r="J38" i="28" s="1"/>
  <c r="H38" i="28"/>
  <c r="I37" i="28"/>
  <c r="H37" i="28"/>
  <c r="I36" i="28"/>
  <c r="H36" i="28"/>
  <c r="I35" i="28"/>
  <c r="I39" i="28"/>
  <c r="H35" i="28"/>
  <c r="H39" i="28"/>
  <c r="F34" i="28"/>
  <c r="E34" i="28"/>
  <c r="C34" i="28"/>
  <c r="B34" i="28"/>
  <c r="I33" i="28"/>
  <c r="H33" i="28"/>
  <c r="I32" i="28"/>
  <c r="H32" i="28"/>
  <c r="I31" i="28"/>
  <c r="H31" i="28"/>
  <c r="I30" i="28"/>
  <c r="H30" i="28"/>
  <c r="F28" i="28"/>
  <c r="E28" i="28"/>
  <c r="C28" i="28"/>
  <c r="B28" i="28"/>
  <c r="H28" i="28"/>
  <c r="F27" i="28"/>
  <c r="E27" i="28"/>
  <c r="C27" i="28"/>
  <c r="B27" i="28"/>
  <c r="F26" i="28"/>
  <c r="E26" i="28"/>
  <c r="C26" i="28"/>
  <c r="I26" i="28" s="1"/>
  <c r="B26" i="28"/>
  <c r="F25" i="28"/>
  <c r="F29" i="28" s="1"/>
  <c r="G29" i="28" s="1"/>
  <c r="E25" i="28"/>
  <c r="E29" i="28"/>
  <c r="C25" i="28"/>
  <c r="B25" i="28"/>
  <c r="H25" i="28" s="1"/>
  <c r="F24" i="28"/>
  <c r="E24" i="28"/>
  <c r="C24" i="28"/>
  <c r="B24" i="28"/>
  <c r="I23" i="28"/>
  <c r="H23" i="28"/>
  <c r="I22" i="28"/>
  <c r="H22" i="28"/>
  <c r="I21" i="28"/>
  <c r="H21" i="28"/>
  <c r="I20" i="28"/>
  <c r="H20" i="28"/>
  <c r="H24" i="28" s="1"/>
  <c r="F19" i="28"/>
  <c r="E19" i="28"/>
  <c r="C19" i="28"/>
  <c r="B19" i="28"/>
  <c r="I18" i="28"/>
  <c r="H18" i="28"/>
  <c r="I17" i="28"/>
  <c r="H17" i="28"/>
  <c r="I16" i="28"/>
  <c r="H16" i="28"/>
  <c r="I15" i="28"/>
  <c r="H15" i="28"/>
  <c r="H19" i="28" s="1"/>
  <c r="F14" i="28"/>
  <c r="G10" i="28" s="1"/>
  <c r="E14" i="28"/>
  <c r="E40" i="28"/>
  <c r="C14" i="28"/>
  <c r="D10" i="28" s="1"/>
  <c r="B14" i="28"/>
  <c r="B40" i="28" s="1"/>
  <c r="I13" i="28"/>
  <c r="H13" i="28"/>
  <c r="I12" i="28"/>
  <c r="H12" i="28"/>
  <c r="I11" i="28"/>
  <c r="H11" i="28"/>
  <c r="I10" i="28"/>
  <c r="H10" i="28"/>
  <c r="F9" i="28"/>
  <c r="E9" i="28"/>
  <c r="C9" i="28"/>
  <c r="D7" i="28" s="1"/>
  <c r="B9" i="28"/>
  <c r="I8" i="28"/>
  <c r="H8" i="28"/>
  <c r="I7" i="28"/>
  <c r="J7" i="28" s="1"/>
  <c r="H7" i="28"/>
  <c r="I6" i="28"/>
  <c r="H6" i="28"/>
  <c r="H9" i="28" s="1"/>
  <c r="I5" i="28"/>
  <c r="I9" i="28"/>
  <c r="H5" i="28"/>
  <c r="F39" i="27"/>
  <c r="E39" i="27"/>
  <c r="C39" i="27"/>
  <c r="B39" i="27"/>
  <c r="I38" i="27"/>
  <c r="H38" i="27"/>
  <c r="I37" i="27"/>
  <c r="I35" i="27"/>
  <c r="I36" i="27"/>
  <c r="H37" i="27"/>
  <c r="H36" i="27"/>
  <c r="H39" i="27"/>
  <c r="H35" i="27"/>
  <c r="F34" i="27"/>
  <c r="G32" i="27" s="1"/>
  <c r="E34" i="27"/>
  <c r="C34" i="27"/>
  <c r="B34" i="27"/>
  <c r="I33" i="27"/>
  <c r="H33" i="27"/>
  <c r="I32" i="27"/>
  <c r="H32" i="27"/>
  <c r="I31" i="27"/>
  <c r="H31" i="27"/>
  <c r="H30" i="27"/>
  <c r="H34" i="27" s="1"/>
  <c r="I30" i="27"/>
  <c r="F28" i="27"/>
  <c r="C28" i="27"/>
  <c r="E28" i="27"/>
  <c r="H28" i="27" s="1"/>
  <c r="B28" i="27"/>
  <c r="F27" i="27"/>
  <c r="E27" i="27"/>
  <c r="E29" i="27" s="1"/>
  <c r="C27" i="27"/>
  <c r="I27" i="27"/>
  <c r="B27" i="27"/>
  <c r="H27" i="27"/>
  <c r="F26" i="27"/>
  <c r="E26" i="27"/>
  <c r="C26" i="27"/>
  <c r="B26" i="27"/>
  <c r="H26" i="27"/>
  <c r="B25" i="27"/>
  <c r="F25" i="27"/>
  <c r="E25" i="27"/>
  <c r="C25" i="27"/>
  <c r="C29" i="27"/>
  <c r="F24" i="27"/>
  <c r="G22" i="27" s="1"/>
  <c r="E24" i="27"/>
  <c r="E40" i="27" s="1"/>
  <c r="C24" i="27"/>
  <c r="B24" i="27"/>
  <c r="I23" i="27"/>
  <c r="I5" i="27"/>
  <c r="I6" i="27"/>
  <c r="I9" i="27"/>
  <c r="I7" i="27"/>
  <c r="I8" i="27"/>
  <c r="H23" i="27"/>
  <c r="I22" i="27"/>
  <c r="H22" i="27"/>
  <c r="I21" i="27"/>
  <c r="H21" i="27"/>
  <c r="H24" i="27" s="1"/>
  <c r="I20" i="27"/>
  <c r="H20" i="27"/>
  <c r="F19" i="27"/>
  <c r="E19" i="27"/>
  <c r="C19" i="27"/>
  <c r="B19" i="27"/>
  <c r="I18" i="27"/>
  <c r="H18" i="27"/>
  <c r="I17" i="27"/>
  <c r="H17" i="27"/>
  <c r="I16" i="27"/>
  <c r="H16" i="27"/>
  <c r="I15" i="27"/>
  <c r="H15" i="27"/>
  <c r="H19" i="27" s="1"/>
  <c r="F14" i="27"/>
  <c r="E14" i="27"/>
  <c r="C14" i="27"/>
  <c r="D11" i="27" s="1"/>
  <c r="B14" i="27"/>
  <c r="I13" i="27"/>
  <c r="H13" i="27"/>
  <c r="I12" i="27"/>
  <c r="I10" i="27"/>
  <c r="I14" i="27"/>
  <c r="I11" i="27"/>
  <c r="H12" i="27"/>
  <c r="H11" i="27"/>
  <c r="H10" i="27"/>
  <c r="H14" i="27" s="1"/>
  <c r="F9" i="27"/>
  <c r="E9" i="27"/>
  <c r="C9" i="27"/>
  <c r="D8" i="27" s="1"/>
  <c r="B9" i="27"/>
  <c r="H8" i="27"/>
  <c r="H7" i="27"/>
  <c r="H6" i="27"/>
  <c r="H9" i="27" s="1"/>
  <c r="H40" i="27" s="1"/>
  <c r="H5" i="27"/>
  <c r="H34" i="28"/>
  <c r="H26" i="28"/>
  <c r="I27" i="28"/>
  <c r="I28" i="28"/>
  <c r="F40" i="28"/>
  <c r="G34" i="28" s="1"/>
  <c r="I25" i="28"/>
  <c r="C40" i="28"/>
  <c r="H34" i="29"/>
  <c r="H9" i="29"/>
  <c r="I39" i="29"/>
  <c r="H24" i="29"/>
  <c r="B40" i="29"/>
  <c r="H19" i="29"/>
  <c r="I19" i="29"/>
  <c r="I14" i="29"/>
  <c r="H14" i="29"/>
  <c r="H26" i="29"/>
  <c r="H27" i="29"/>
  <c r="H28" i="29"/>
  <c r="I26" i="29"/>
  <c r="I27" i="29"/>
  <c r="I9" i="29"/>
  <c r="H25" i="29"/>
  <c r="H29" i="29" s="1"/>
  <c r="C29" i="29"/>
  <c r="D29" i="29" s="1"/>
  <c r="D40" i="29" s="1"/>
  <c r="F40" i="29"/>
  <c r="I25" i="29"/>
  <c r="I39" i="30"/>
  <c r="J38" i="30" s="1"/>
  <c r="G35" i="30"/>
  <c r="G38" i="30"/>
  <c r="I19" i="30"/>
  <c r="J16" i="30" s="1"/>
  <c r="H39" i="30"/>
  <c r="H34" i="30"/>
  <c r="I24" i="30"/>
  <c r="H24" i="30"/>
  <c r="H27" i="30"/>
  <c r="H25" i="30"/>
  <c r="H25" i="27"/>
  <c r="H29" i="27" s="1"/>
  <c r="F40" i="27"/>
  <c r="B29" i="27"/>
  <c r="I34" i="27"/>
  <c r="I14" i="28"/>
  <c r="I19" i="28"/>
  <c r="J18" i="28" s="1"/>
  <c r="G9" i="29"/>
  <c r="H28" i="31"/>
  <c r="G30" i="31"/>
  <c r="G20" i="31"/>
  <c r="G17" i="31"/>
  <c r="G31" i="31"/>
  <c r="H34" i="31"/>
  <c r="G33" i="31"/>
  <c r="D18" i="31"/>
  <c r="B29" i="31"/>
  <c r="G8" i="31"/>
  <c r="H26" i="31"/>
  <c r="H27" i="31"/>
  <c r="G5" i="31"/>
  <c r="H9" i="31"/>
  <c r="H25" i="31"/>
  <c r="H29" i="31" s="1"/>
  <c r="D5" i="31"/>
  <c r="G16" i="31"/>
  <c r="D7" i="31"/>
  <c r="G15" i="31"/>
  <c r="G35" i="32"/>
  <c r="E29" i="32"/>
  <c r="G30" i="32"/>
  <c r="G33" i="32"/>
  <c r="G20" i="32"/>
  <c r="G23" i="32"/>
  <c r="F29" i="32"/>
  <c r="G19" i="32" s="1"/>
  <c r="I34" i="32"/>
  <c r="J30" i="32" s="1"/>
  <c r="G36" i="32"/>
  <c r="H39" i="32"/>
  <c r="D10" i="32"/>
  <c r="D16" i="32"/>
  <c r="D11" i="32"/>
  <c r="G38" i="32"/>
  <c r="I39" i="32"/>
  <c r="J36" i="32" s="1"/>
  <c r="I25" i="32"/>
  <c r="I26" i="32"/>
  <c r="E40" i="32"/>
  <c r="H14" i="32"/>
  <c r="H26" i="32"/>
  <c r="H27" i="32"/>
  <c r="H28" i="32"/>
  <c r="G7" i="32"/>
  <c r="G6" i="32"/>
  <c r="G5" i="32"/>
  <c r="I14" i="32"/>
  <c r="J11" i="32" s="1"/>
  <c r="H24" i="32"/>
  <c r="H9" i="32"/>
  <c r="G8" i="32"/>
  <c r="H25" i="32"/>
  <c r="H29" i="32" s="1"/>
  <c r="B29" i="32"/>
  <c r="D7" i="32"/>
  <c r="I24" i="32"/>
  <c r="J23" i="32" s="1"/>
  <c r="D12" i="32"/>
  <c r="J38" i="32"/>
  <c r="J12" i="32"/>
  <c r="D18" i="33"/>
  <c r="D13" i="33"/>
  <c r="D8" i="33"/>
  <c r="D7" i="33"/>
  <c r="D16" i="33"/>
  <c r="D17" i="33"/>
  <c r="D6" i="33"/>
  <c r="G20" i="33"/>
  <c r="H39" i="33"/>
  <c r="I34" i="33"/>
  <c r="J31" i="33" s="1"/>
  <c r="I19" i="33"/>
  <c r="G10" i="33"/>
  <c r="G11" i="33"/>
  <c r="I28" i="33"/>
  <c r="I9" i="33"/>
  <c r="J5" i="33" s="1"/>
  <c r="J6" i="33"/>
  <c r="G8" i="33"/>
  <c r="H28" i="33"/>
  <c r="H9" i="33"/>
  <c r="I39" i="33"/>
  <c r="J36" i="33" s="1"/>
  <c r="G33" i="33"/>
  <c r="H34" i="33"/>
  <c r="G18" i="33"/>
  <c r="E29" i="33"/>
  <c r="E40" i="33"/>
  <c r="H27" i="33"/>
  <c r="B40" i="33"/>
  <c r="H19" i="33"/>
  <c r="F40" i="33"/>
  <c r="G12" i="33"/>
  <c r="H14" i="33"/>
  <c r="H25" i="33"/>
  <c r="F29" i="33"/>
  <c r="G9" i="33"/>
  <c r="I25" i="33"/>
  <c r="I27" i="33"/>
  <c r="I14" i="33"/>
  <c r="J11" i="33" s="1"/>
  <c r="H21" i="33"/>
  <c r="H24" i="33" s="1"/>
  <c r="H40" i="33" s="1"/>
  <c r="I22" i="33"/>
  <c r="C24" i="33"/>
  <c r="D20" i="33" s="1"/>
  <c r="I26" i="33"/>
  <c r="G5" i="33"/>
  <c r="D10" i="33"/>
  <c r="G17" i="33"/>
  <c r="B26" i="33"/>
  <c r="H26" i="33" s="1"/>
  <c r="C29" i="33"/>
  <c r="D9" i="33" s="1"/>
  <c r="G7" i="33"/>
  <c r="D12" i="33"/>
  <c r="G15" i="33"/>
  <c r="J32" i="33"/>
  <c r="J30" i="33"/>
  <c r="J7" i="33"/>
  <c r="J8" i="33"/>
  <c r="J35" i="33"/>
  <c r="J37" i="33"/>
  <c r="G24" i="33"/>
  <c r="G19" i="33"/>
  <c r="G14" i="33"/>
  <c r="D25" i="33"/>
  <c r="D19" i="33"/>
  <c r="J13" i="33"/>
  <c r="D26" i="33"/>
  <c r="D28" i="33"/>
  <c r="D23" i="33"/>
  <c r="D24" i="33"/>
  <c r="G27" i="33"/>
  <c r="J12" i="33"/>
  <c r="G28" i="33"/>
  <c r="J10" i="33"/>
  <c r="G31" i="30"/>
  <c r="G30" i="30"/>
  <c r="G32" i="30"/>
  <c r="I14" i="30"/>
  <c r="G11" i="30"/>
  <c r="G10" i="30"/>
  <c r="E29" i="30"/>
  <c r="G13" i="30"/>
  <c r="G24" i="30"/>
  <c r="F40" i="30"/>
  <c r="G34" i="30" s="1"/>
  <c r="G7" i="30"/>
  <c r="G5" i="30"/>
  <c r="G6" i="30"/>
  <c r="G9" i="30"/>
  <c r="H40" i="30"/>
  <c r="D16" i="30"/>
  <c r="C29" i="30"/>
  <c r="D15" i="30"/>
  <c r="J15" i="30"/>
  <c r="I28" i="30"/>
  <c r="D10" i="30"/>
  <c r="G26" i="30"/>
  <c r="D5" i="30"/>
  <c r="J8" i="30"/>
  <c r="I26" i="30"/>
  <c r="D27" i="30"/>
  <c r="D14" i="30"/>
  <c r="D7" i="30"/>
  <c r="D26" i="30"/>
  <c r="G28" i="30"/>
  <c r="D19" i="30"/>
  <c r="D9" i="30"/>
  <c r="C40" i="31"/>
  <c r="D11" i="31"/>
  <c r="D10" i="31"/>
  <c r="D12" i="31"/>
  <c r="H14" i="31"/>
  <c r="B40" i="31"/>
  <c r="I24" i="31"/>
  <c r="J21" i="31"/>
  <c r="D21" i="31"/>
  <c r="I26" i="31"/>
  <c r="D20" i="31"/>
  <c r="D22" i="31"/>
  <c r="E40" i="31"/>
  <c r="G10" i="31"/>
  <c r="I14" i="31"/>
  <c r="J12" i="31" s="1"/>
  <c r="G11" i="31"/>
  <c r="G13" i="31"/>
  <c r="J38" i="31"/>
  <c r="J36" i="31"/>
  <c r="G14" i="31"/>
  <c r="G19" i="31"/>
  <c r="J7" i="31"/>
  <c r="J6" i="31"/>
  <c r="J8" i="31"/>
  <c r="J5" i="31"/>
  <c r="F40" i="31"/>
  <c r="I25" i="31"/>
  <c r="J13" i="31"/>
  <c r="J23" i="31"/>
  <c r="J22" i="31"/>
  <c r="J20" i="31"/>
  <c r="G34" i="31"/>
  <c r="G39" i="31"/>
  <c r="D23" i="32"/>
  <c r="D22" i="32"/>
  <c r="D20" i="32"/>
  <c r="H40" i="32"/>
  <c r="J21" i="32"/>
  <c r="D18" i="32"/>
  <c r="J18" i="32"/>
  <c r="J6" i="32"/>
  <c r="J7" i="32"/>
  <c r="C29" i="32"/>
  <c r="I29" i="32"/>
  <c r="J17" i="32"/>
  <c r="G18" i="32"/>
  <c r="G15" i="32"/>
  <c r="G17" i="32"/>
  <c r="G24" i="32"/>
  <c r="J9" i="32"/>
  <c r="G12" i="32"/>
  <c r="G10" i="32"/>
  <c r="J14" i="32"/>
  <c r="J16" i="32"/>
  <c r="J19" i="32"/>
  <c r="J25" i="32"/>
  <c r="D19" i="32"/>
  <c r="D25" i="32"/>
  <c r="G26" i="32"/>
  <c r="G28" i="32"/>
  <c r="D9" i="32"/>
  <c r="G27" i="32"/>
  <c r="D28" i="32"/>
  <c r="G25" i="32"/>
  <c r="D24" i="32"/>
  <c r="D27" i="32"/>
  <c r="D26" i="32"/>
  <c r="I39" i="34"/>
  <c r="H25" i="34"/>
  <c r="G30" i="34"/>
  <c r="G35" i="34"/>
  <c r="F29" i="34"/>
  <c r="G24" i="34"/>
  <c r="G31" i="34"/>
  <c r="H28" i="34"/>
  <c r="G20" i="34"/>
  <c r="G21" i="34"/>
  <c r="J18" i="34"/>
  <c r="E29" i="34"/>
  <c r="H26" i="34"/>
  <c r="D16" i="34"/>
  <c r="D20" i="34"/>
  <c r="D21" i="34"/>
  <c r="D22" i="34"/>
  <c r="H19" i="34"/>
  <c r="H39" i="34"/>
  <c r="G33" i="34"/>
  <c r="I34" i="34"/>
  <c r="J31" i="34" s="1"/>
  <c r="J32" i="34"/>
  <c r="B40" i="34"/>
  <c r="G16" i="34"/>
  <c r="H14" i="34"/>
  <c r="I14" i="34"/>
  <c r="J12" i="34"/>
  <c r="I25" i="34"/>
  <c r="I27" i="34"/>
  <c r="I28" i="34"/>
  <c r="E40" i="34"/>
  <c r="D11" i="34"/>
  <c r="D10" i="34"/>
  <c r="G6" i="34"/>
  <c r="G5" i="34"/>
  <c r="G8" i="34"/>
  <c r="I9" i="34"/>
  <c r="J5" i="34" s="1"/>
  <c r="D6" i="34"/>
  <c r="C29" i="34"/>
  <c r="J37" i="34"/>
  <c r="D5" i="34"/>
  <c r="G12" i="34"/>
  <c r="I26" i="34"/>
  <c r="B29" i="34"/>
  <c r="D7" i="34"/>
  <c r="I24" i="34"/>
  <c r="G7" i="34"/>
  <c r="D12" i="34"/>
  <c r="J15" i="34"/>
  <c r="J30" i="34"/>
  <c r="G9" i="34"/>
  <c r="J33" i="34"/>
  <c r="J6" i="34"/>
  <c r="J10" i="34"/>
  <c r="J7" i="34"/>
  <c r="J11" i="34"/>
  <c r="J13" i="34"/>
  <c r="H40" i="34"/>
  <c r="D9" i="34"/>
  <c r="D14" i="34"/>
  <c r="D29" i="34"/>
  <c r="D40" i="34" s="1"/>
  <c r="D19" i="34"/>
  <c r="D24" i="34"/>
  <c r="D25" i="34"/>
  <c r="G27" i="34"/>
  <c r="J38" i="34" l="1"/>
  <c r="J36" i="34"/>
  <c r="J26" i="33"/>
  <c r="I29" i="33"/>
  <c r="G29" i="33"/>
  <c r="G39" i="33"/>
  <c r="H29" i="28"/>
  <c r="J17" i="34"/>
  <c r="J21" i="34"/>
  <c r="D26" i="34"/>
  <c r="D27" i="34"/>
  <c r="G28" i="34"/>
  <c r="G25" i="34"/>
  <c r="G26" i="34"/>
  <c r="D28" i="34"/>
  <c r="J28" i="32"/>
  <c r="J26" i="32"/>
  <c r="J27" i="32"/>
  <c r="I29" i="31"/>
  <c r="G39" i="30"/>
  <c r="D29" i="30"/>
  <c r="D40" i="30" s="1"/>
  <c r="D28" i="30"/>
  <c r="D25" i="30"/>
  <c r="G27" i="30"/>
  <c r="D24" i="30"/>
  <c r="G25" i="30"/>
  <c r="H29" i="33"/>
  <c r="J20" i="34"/>
  <c r="J23" i="34"/>
  <c r="J10" i="31"/>
  <c r="J11" i="31"/>
  <c r="J14" i="31"/>
  <c r="J11" i="30"/>
  <c r="J13" i="30"/>
  <c r="J10" i="30"/>
  <c r="I24" i="33"/>
  <c r="J22" i="33" s="1"/>
  <c r="J17" i="33"/>
  <c r="J18" i="33"/>
  <c r="I40" i="33"/>
  <c r="J34" i="33" s="1"/>
  <c r="J15" i="33"/>
  <c r="J16" i="33"/>
  <c r="J19" i="33"/>
  <c r="H40" i="31"/>
  <c r="J33" i="31"/>
  <c r="J32" i="31"/>
  <c r="J30" i="31"/>
  <c r="J22" i="34"/>
  <c r="J35" i="34"/>
  <c r="J8" i="34"/>
  <c r="I40" i="34"/>
  <c r="J34" i="34" s="1"/>
  <c r="I29" i="34"/>
  <c r="J19" i="34" s="1"/>
  <c r="H29" i="34"/>
  <c r="J26" i="31"/>
  <c r="J12" i="30"/>
  <c r="B29" i="33"/>
  <c r="J28" i="33"/>
  <c r="J21" i="29"/>
  <c r="J13" i="27"/>
  <c r="G11" i="27"/>
  <c r="G10" i="27"/>
  <c r="G13" i="27"/>
  <c r="G15" i="27"/>
  <c r="G18" i="27"/>
  <c r="G17" i="27"/>
  <c r="F29" i="27"/>
  <c r="G29" i="27" s="1"/>
  <c r="I25" i="27"/>
  <c r="D26" i="27"/>
  <c r="G26" i="27"/>
  <c r="J32" i="27"/>
  <c r="J15" i="28"/>
  <c r="I24" i="28"/>
  <c r="J23" i="28" s="1"/>
  <c r="G24" i="29"/>
  <c r="G20" i="29"/>
  <c r="G21" i="29"/>
  <c r="G23" i="29"/>
  <c r="J5" i="30"/>
  <c r="D24" i="29"/>
  <c r="G12" i="27"/>
  <c r="J7" i="27"/>
  <c r="J16" i="34"/>
  <c r="G15" i="34"/>
  <c r="F40" i="34"/>
  <c r="D14" i="32"/>
  <c r="J24" i="32"/>
  <c r="G14" i="32"/>
  <c r="I40" i="32"/>
  <c r="C40" i="32"/>
  <c r="D29" i="32" s="1"/>
  <c r="D40" i="32" s="1"/>
  <c r="G29" i="31"/>
  <c r="G40" i="31" s="1"/>
  <c r="G9" i="31"/>
  <c r="C29" i="31"/>
  <c r="G29" i="30"/>
  <c r="G19" i="30"/>
  <c r="D21" i="33"/>
  <c r="G26" i="33"/>
  <c r="D22" i="33"/>
  <c r="C40" i="33"/>
  <c r="D29" i="33" s="1"/>
  <c r="D40" i="33" s="1"/>
  <c r="J38" i="33"/>
  <c r="J33" i="33"/>
  <c r="J13" i="32"/>
  <c r="J32" i="32"/>
  <c r="J10" i="32"/>
  <c r="G9" i="32"/>
  <c r="D6" i="31"/>
  <c r="D17" i="31"/>
  <c r="C40" i="27"/>
  <c r="D29" i="27" s="1"/>
  <c r="D40" i="27" s="1"/>
  <c r="J18" i="30"/>
  <c r="B29" i="28"/>
  <c r="I19" i="27"/>
  <c r="J18" i="27" s="1"/>
  <c r="G28" i="27"/>
  <c r="D28" i="27"/>
  <c r="I28" i="27"/>
  <c r="J37" i="27"/>
  <c r="G8" i="28"/>
  <c r="G7" i="28"/>
  <c r="G9" i="28"/>
  <c r="G5" i="28"/>
  <c r="J11" i="28"/>
  <c r="H27" i="28"/>
  <c r="G29" i="29"/>
  <c r="G34" i="29"/>
  <c r="G30" i="29"/>
  <c r="G33" i="29"/>
  <c r="G31" i="29"/>
  <c r="D11" i="30"/>
  <c r="D13" i="30"/>
  <c r="H28" i="30"/>
  <c r="H29" i="30" s="1"/>
  <c r="D6" i="30"/>
  <c r="G22" i="29"/>
  <c r="J6" i="28"/>
  <c r="J37" i="28"/>
  <c r="G16" i="27"/>
  <c r="D27" i="27"/>
  <c r="J11" i="27"/>
  <c r="G22" i="32"/>
  <c r="G21" i="32"/>
  <c r="G37" i="34"/>
  <c r="G38" i="34"/>
  <c r="J33" i="32"/>
  <c r="J35" i="32"/>
  <c r="I29" i="29"/>
  <c r="J12" i="27"/>
  <c r="D14" i="27"/>
  <c r="D10" i="27"/>
  <c r="D13" i="27"/>
  <c r="D12" i="27"/>
  <c r="D18" i="27"/>
  <c r="D17" i="27"/>
  <c r="D16" i="27"/>
  <c r="I24" i="27"/>
  <c r="J8" i="27"/>
  <c r="J5" i="27"/>
  <c r="I26" i="27"/>
  <c r="J31" i="27"/>
  <c r="J33" i="27"/>
  <c r="G31" i="27"/>
  <c r="G34" i="27"/>
  <c r="G30" i="27"/>
  <c r="G33" i="27"/>
  <c r="H14" i="28"/>
  <c r="G12" i="28"/>
  <c r="G11" i="28"/>
  <c r="G13" i="28"/>
  <c r="J16" i="28"/>
  <c r="J21" i="28"/>
  <c r="G26" i="28"/>
  <c r="C29" i="28"/>
  <c r="D26" i="28"/>
  <c r="I24" i="29"/>
  <c r="J20" i="29"/>
  <c r="D23" i="29"/>
  <c r="D21" i="29"/>
  <c r="H39" i="29"/>
  <c r="H40" i="29" s="1"/>
  <c r="E40" i="30"/>
  <c r="I34" i="30"/>
  <c r="J33" i="30" s="1"/>
  <c r="D20" i="29"/>
  <c r="J36" i="29"/>
  <c r="G14" i="28"/>
  <c r="D15" i="27"/>
  <c r="J30" i="27"/>
  <c r="G30" i="33"/>
  <c r="G32" i="33"/>
  <c r="D15" i="34"/>
  <c r="D18" i="34"/>
  <c r="G19" i="34"/>
  <c r="G14" i="34"/>
  <c r="G10" i="34"/>
  <c r="G13" i="34"/>
  <c r="G17" i="34"/>
  <c r="D17" i="34"/>
  <c r="F40" i="32"/>
  <c r="J5" i="32"/>
  <c r="J20" i="32"/>
  <c r="J22" i="32"/>
  <c r="G27" i="31"/>
  <c r="D19" i="31"/>
  <c r="J37" i="31"/>
  <c r="G25" i="33"/>
  <c r="D14" i="33"/>
  <c r="D27" i="33"/>
  <c r="G34" i="33"/>
  <c r="J31" i="32"/>
  <c r="J37" i="32"/>
  <c r="G13" i="32"/>
  <c r="J31" i="31"/>
  <c r="D16" i="31"/>
  <c r="I25" i="30"/>
  <c r="I29" i="28"/>
  <c r="B40" i="27"/>
  <c r="G7" i="27"/>
  <c r="G6" i="27"/>
  <c r="G5" i="27"/>
  <c r="J20" i="27"/>
  <c r="J36" i="27"/>
  <c r="I39" i="27"/>
  <c r="J35" i="27" s="1"/>
  <c r="G39" i="27"/>
  <c r="G35" i="27"/>
  <c r="G38" i="27"/>
  <c r="G37" i="27"/>
  <c r="H40" i="28"/>
  <c r="D9" i="28"/>
  <c r="D5" i="28"/>
  <c r="D8" i="28"/>
  <c r="D6" i="28"/>
  <c r="D28" i="28"/>
  <c r="G28" i="28"/>
  <c r="I34" i="28"/>
  <c r="G26" i="29"/>
  <c r="D27" i="29"/>
  <c r="G28" i="29"/>
  <c r="I28" i="29"/>
  <c r="I34" i="29"/>
  <c r="J30" i="29" s="1"/>
  <c r="J35" i="29"/>
  <c r="J17" i="30"/>
  <c r="J35" i="30"/>
  <c r="D14" i="29"/>
  <c r="D22" i="29"/>
  <c r="G27" i="29"/>
  <c r="G8" i="27"/>
  <c r="G25" i="27"/>
  <c r="D19" i="27"/>
  <c r="G31" i="33"/>
  <c r="J10" i="27"/>
  <c r="J21" i="27"/>
  <c r="J6" i="27"/>
  <c r="D22" i="27"/>
  <c r="D21" i="27"/>
  <c r="D25" i="27"/>
  <c r="J5" i="28"/>
  <c r="J13" i="28"/>
  <c r="J17" i="28"/>
  <c r="D17" i="28"/>
  <c r="D16" i="28"/>
  <c r="G24" i="28"/>
  <c r="G20" i="28"/>
  <c r="G23" i="28"/>
  <c r="D25" i="28"/>
  <c r="G25" i="28"/>
  <c r="J32" i="28"/>
  <c r="J36" i="28"/>
  <c r="G36" i="28"/>
  <c r="G39" i="28"/>
  <c r="G40" i="28" s="1"/>
  <c r="G35" i="28"/>
  <c r="J6" i="29"/>
  <c r="J11" i="29"/>
  <c r="J18" i="29"/>
  <c r="J38" i="29"/>
  <c r="G38" i="29"/>
  <c r="G37" i="29"/>
  <c r="D22" i="30"/>
  <c r="G17" i="30"/>
  <c r="G22" i="30"/>
  <c r="D5" i="29"/>
  <c r="D9" i="29"/>
  <c r="D13" i="29"/>
  <c r="D17" i="29"/>
  <c r="G5" i="29"/>
  <c r="G10" i="29"/>
  <c r="G14" i="29"/>
  <c r="G18" i="29"/>
  <c r="G39" i="29"/>
  <c r="G21" i="28"/>
  <c r="G37" i="28"/>
  <c r="D18" i="28"/>
  <c r="D24" i="27"/>
  <c r="G21" i="31"/>
  <c r="G22" i="31"/>
  <c r="G37" i="31"/>
  <c r="G36" i="31"/>
  <c r="G35" i="31"/>
  <c r="G38" i="31"/>
  <c r="G32" i="35"/>
  <c r="G33" i="35"/>
  <c r="D6" i="27"/>
  <c r="D9" i="27"/>
  <c r="D5" i="27"/>
  <c r="G20" i="27"/>
  <c r="G23" i="27"/>
  <c r="G27" i="27"/>
  <c r="J8" i="28"/>
  <c r="J12" i="28"/>
  <c r="D13" i="28"/>
  <c r="D12" i="28"/>
  <c r="G16" i="28"/>
  <c r="G19" i="28"/>
  <c r="G15" i="28"/>
  <c r="D21" i="28"/>
  <c r="D24" i="28"/>
  <c r="D20" i="28"/>
  <c r="G32" i="28"/>
  <c r="G31" i="28"/>
  <c r="J35" i="28"/>
  <c r="J7" i="29"/>
  <c r="J10" i="29"/>
  <c r="J15" i="29"/>
  <c r="J37" i="29"/>
  <c r="D15" i="29"/>
  <c r="G35" i="29"/>
  <c r="G17" i="28"/>
  <c r="G33" i="28"/>
  <c r="D14" i="28"/>
  <c r="D22" i="28"/>
  <c r="D20" i="27"/>
  <c r="I19" i="31"/>
  <c r="G30" i="35"/>
  <c r="H34" i="35"/>
  <c r="I39" i="35"/>
  <c r="J38" i="35" s="1"/>
  <c r="G35" i="35"/>
  <c r="G36" i="35"/>
  <c r="G37" i="35"/>
  <c r="J37" i="35"/>
  <c r="H39" i="35"/>
  <c r="G21" i="35"/>
  <c r="G20" i="35"/>
  <c r="I24" i="35"/>
  <c r="J22" i="35" s="1"/>
  <c r="G22" i="35"/>
  <c r="G18" i="35"/>
  <c r="H14" i="35"/>
  <c r="H9" i="35"/>
  <c r="H24" i="35"/>
  <c r="D21" i="35"/>
  <c r="D22" i="35"/>
  <c r="D23" i="35"/>
  <c r="D17" i="35"/>
  <c r="H19" i="35"/>
  <c r="D15" i="35"/>
  <c r="D18" i="35"/>
  <c r="C40" i="35"/>
  <c r="D29" i="35" s="1"/>
  <c r="D40" i="35" s="1"/>
  <c r="J36" i="35"/>
  <c r="I34" i="35"/>
  <c r="F40" i="35"/>
  <c r="G34" i="35" s="1"/>
  <c r="I19" i="35"/>
  <c r="J16" i="35" s="1"/>
  <c r="G10" i="35"/>
  <c r="G13" i="35"/>
  <c r="E40" i="35"/>
  <c r="B40" i="35"/>
  <c r="I14" i="35"/>
  <c r="J13" i="35" s="1"/>
  <c r="G5" i="35"/>
  <c r="G6" i="35"/>
  <c r="I26" i="35"/>
  <c r="I28" i="35"/>
  <c r="H26" i="35"/>
  <c r="H27" i="35"/>
  <c r="I9" i="35"/>
  <c r="J7" i="35" s="1"/>
  <c r="D7" i="35"/>
  <c r="H28" i="35"/>
  <c r="B29" i="35"/>
  <c r="H25" i="35"/>
  <c r="I27" i="35"/>
  <c r="G27" i="35"/>
  <c r="G28" i="35"/>
  <c r="D27" i="35"/>
  <c r="D19" i="35"/>
  <c r="D28" i="35"/>
  <c r="D24" i="35"/>
  <c r="D25" i="35"/>
  <c r="D9" i="35"/>
  <c r="J21" i="35"/>
  <c r="G24" i="35"/>
  <c r="G9" i="35"/>
  <c r="G14" i="35"/>
  <c r="G7" i="35"/>
  <c r="D8" i="35"/>
  <c r="G11" i="35"/>
  <c r="D12" i="35"/>
  <c r="D14" i="35"/>
  <c r="G15" i="35"/>
  <c r="G19" i="35"/>
  <c r="I25" i="35"/>
  <c r="D26" i="35"/>
  <c r="G26" i="35"/>
  <c r="D10" i="35"/>
  <c r="G17" i="35"/>
  <c r="G25" i="35"/>
  <c r="G39" i="32" l="1"/>
  <c r="G34" i="32"/>
  <c r="J29" i="29"/>
  <c r="J9" i="29"/>
  <c r="G40" i="29"/>
  <c r="J14" i="29"/>
  <c r="J26" i="28"/>
  <c r="J25" i="29"/>
  <c r="J16" i="31"/>
  <c r="J15" i="31"/>
  <c r="I40" i="31"/>
  <c r="J18" i="31"/>
  <c r="J19" i="31"/>
  <c r="J17" i="31"/>
  <c r="G24" i="27"/>
  <c r="J19" i="29"/>
  <c r="J27" i="29"/>
  <c r="G29" i="32"/>
  <c r="G40" i="32" s="1"/>
  <c r="J32" i="30"/>
  <c r="J24" i="29"/>
  <c r="I40" i="29"/>
  <c r="J39" i="29" s="1"/>
  <c r="J23" i="27"/>
  <c r="J17" i="27"/>
  <c r="J19" i="28"/>
  <c r="J9" i="28"/>
  <c r="G40" i="30"/>
  <c r="J23" i="29"/>
  <c r="I29" i="27"/>
  <c r="J22" i="27"/>
  <c r="G14" i="27"/>
  <c r="J27" i="28"/>
  <c r="J27" i="34"/>
  <c r="J14" i="28"/>
  <c r="J24" i="31"/>
  <c r="J9" i="31"/>
  <c r="J27" i="31"/>
  <c r="J25" i="31"/>
  <c r="J28" i="31"/>
  <c r="J39" i="34"/>
  <c r="J34" i="29"/>
  <c r="J28" i="29"/>
  <c r="J33" i="28"/>
  <c r="I29" i="30"/>
  <c r="J31" i="30"/>
  <c r="J30" i="30"/>
  <c r="J34" i="30"/>
  <c r="J33" i="29"/>
  <c r="J31" i="28"/>
  <c r="J19" i="27"/>
  <c r="I40" i="27"/>
  <c r="J34" i="27" s="1"/>
  <c r="D24" i="31"/>
  <c r="D28" i="31"/>
  <c r="D29" i="31"/>
  <c r="D40" i="31" s="1"/>
  <c r="D26" i="31"/>
  <c r="G28" i="31"/>
  <c r="G26" i="31"/>
  <c r="D14" i="31"/>
  <c r="D25" i="31"/>
  <c r="D27" i="31"/>
  <c r="G25" i="31"/>
  <c r="J39" i="32"/>
  <c r="J34" i="32"/>
  <c r="G29" i="34"/>
  <c r="G34" i="34"/>
  <c r="G39" i="34"/>
  <c r="J24" i="28"/>
  <c r="J22" i="28"/>
  <c r="I40" i="28"/>
  <c r="J39" i="28" s="1"/>
  <c r="G40" i="27"/>
  <c r="J16" i="27"/>
  <c r="J25" i="28"/>
  <c r="I40" i="30"/>
  <c r="J39" i="30" s="1"/>
  <c r="J29" i="34"/>
  <c r="J40" i="34" s="1"/>
  <c r="J28" i="34"/>
  <c r="J14" i="34"/>
  <c r="J25" i="34"/>
  <c r="J26" i="34"/>
  <c r="J9" i="34"/>
  <c r="J21" i="33"/>
  <c r="J23" i="33"/>
  <c r="J20" i="33"/>
  <c r="J24" i="33"/>
  <c r="J24" i="34"/>
  <c r="J29" i="32"/>
  <c r="G40" i="33"/>
  <c r="J35" i="35"/>
  <c r="G19" i="27"/>
  <c r="J30" i="28"/>
  <c r="J39" i="27"/>
  <c r="J38" i="27"/>
  <c r="G9" i="27"/>
  <c r="J28" i="28"/>
  <c r="D9" i="31"/>
  <c r="J22" i="29"/>
  <c r="D29" i="28"/>
  <c r="D40" i="28" s="1"/>
  <c r="D27" i="28"/>
  <c r="G27" i="28"/>
  <c r="D19" i="28"/>
  <c r="J31" i="29"/>
  <c r="J28" i="27"/>
  <c r="J39" i="33"/>
  <c r="J20" i="28"/>
  <c r="J26" i="29"/>
  <c r="J32" i="29"/>
  <c r="J15" i="27"/>
  <c r="J25" i="33"/>
  <c r="J14" i="33"/>
  <c r="J29" i="33"/>
  <c r="J9" i="33"/>
  <c r="J27" i="33"/>
  <c r="J23" i="35"/>
  <c r="J20" i="35"/>
  <c r="H40" i="35"/>
  <c r="J12" i="35"/>
  <c r="J10" i="35"/>
  <c r="J6" i="35"/>
  <c r="J5" i="35"/>
  <c r="J8" i="35"/>
  <c r="J33" i="35"/>
  <c r="J32" i="35"/>
  <c r="J31" i="35"/>
  <c r="G29" i="35"/>
  <c r="J30" i="35"/>
  <c r="G39" i="35"/>
  <c r="J15" i="35"/>
  <c r="J17" i="35"/>
  <c r="J18" i="35"/>
  <c r="J11" i="35"/>
  <c r="I40" i="35"/>
  <c r="J39" i="35" s="1"/>
  <c r="H29" i="35"/>
  <c r="I29" i="35"/>
  <c r="J25" i="35" s="1"/>
  <c r="J39" i="31" l="1"/>
  <c r="J34" i="31"/>
  <c r="J40" i="32"/>
  <c r="J29" i="31"/>
  <c r="J40" i="31" s="1"/>
  <c r="J29" i="27"/>
  <c r="J40" i="27" s="1"/>
  <c r="J27" i="27"/>
  <c r="J14" i="27"/>
  <c r="J9" i="27"/>
  <c r="J24" i="27"/>
  <c r="G40" i="34"/>
  <c r="J34" i="28"/>
  <c r="J25" i="27"/>
  <c r="J24" i="30"/>
  <c r="J29" i="30"/>
  <c r="J40" i="30" s="1"/>
  <c r="J26" i="30"/>
  <c r="J19" i="30"/>
  <c r="J27" i="30"/>
  <c r="J28" i="30"/>
  <c r="J14" i="30"/>
  <c r="J9" i="30"/>
  <c r="J40" i="29"/>
  <c r="J40" i="33"/>
  <c r="J26" i="27"/>
  <c r="J25" i="30"/>
  <c r="J29" i="28"/>
  <c r="J40" i="28" s="1"/>
  <c r="G40" i="35"/>
  <c r="J34" i="35"/>
  <c r="J29" i="35"/>
  <c r="J9" i="35"/>
  <c r="J19" i="35"/>
  <c r="J28" i="35"/>
  <c r="J24" i="35"/>
  <c r="J27" i="35"/>
  <c r="J26" i="35"/>
  <c r="J14" i="35"/>
  <c r="J40" i="35" l="1"/>
  <c r="M40" i="29" l="1"/>
  <c r="M40" i="28"/>
  <c r="M40" i="27"/>
</calcChain>
</file>

<file path=xl/sharedStrings.xml><?xml version="1.0" encoding="utf-8"?>
<sst xmlns="http://schemas.openxmlformats.org/spreadsheetml/2006/main" count="441" uniqueCount="56">
  <si>
    <t>總計</t>
    <phoneticPr fontId="1" type="noConversion"/>
  </si>
  <si>
    <t>%</t>
    <phoneticPr fontId="2" type="noConversion"/>
  </si>
  <si>
    <t>營業部</t>
    <phoneticPr fontId="2" type="noConversion"/>
  </si>
  <si>
    <r>
      <rPr>
        <sz val="12"/>
        <color indexed="8"/>
        <rFont val="華康中黑體"/>
        <family val="3"/>
        <charset val="136"/>
      </rPr>
      <t>新保</t>
    </r>
    <phoneticPr fontId="1" type="noConversion"/>
  </si>
  <si>
    <r>
      <rPr>
        <sz val="12"/>
        <color indexed="8"/>
        <rFont val="華康中黑體"/>
        <family val="3"/>
        <charset val="136"/>
      </rPr>
      <t>續保</t>
    </r>
    <phoneticPr fontId="1" type="noConversion"/>
  </si>
  <si>
    <r>
      <rPr>
        <sz val="12"/>
        <color indexed="8"/>
        <rFont val="華康中黑體"/>
        <family val="3"/>
        <charset val="136"/>
      </rPr>
      <t>合計</t>
    </r>
    <phoneticPr fontId="1" type="noConversion"/>
  </si>
  <si>
    <r>
      <rPr>
        <sz val="12"/>
        <color indexed="8"/>
        <rFont val="華康中黑體"/>
        <family val="3"/>
        <charset val="136"/>
      </rPr>
      <t>件數</t>
    </r>
    <phoneticPr fontId="1" type="noConversion"/>
  </si>
  <si>
    <r>
      <rPr>
        <sz val="12"/>
        <color indexed="8"/>
        <rFont val="華康中黑體"/>
        <family val="3"/>
        <charset val="136"/>
      </rPr>
      <t>金額</t>
    </r>
    <phoneticPr fontId="1" type="noConversion"/>
  </si>
  <si>
    <t>台產</t>
    <phoneticPr fontId="1" type="noConversion"/>
  </si>
  <si>
    <t>明台</t>
    <phoneticPr fontId="1" type="noConversion"/>
  </si>
  <si>
    <t>華南</t>
    <phoneticPr fontId="1" type="noConversion"/>
  </si>
  <si>
    <t>營一課</t>
    <phoneticPr fontId="1" type="noConversion"/>
  </si>
  <si>
    <t>營二課</t>
    <phoneticPr fontId="1" type="noConversion"/>
  </si>
  <si>
    <t>營三課</t>
    <phoneticPr fontId="1" type="noConversion"/>
  </si>
  <si>
    <t>營中央</t>
    <phoneticPr fontId="1" type="noConversion"/>
  </si>
  <si>
    <t>服務部</t>
    <phoneticPr fontId="1" type="noConversion"/>
  </si>
  <si>
    <t>管理部</t>
    <phoneticPr fontId="1" type="noConversion"/>
  </si>
  <si>
    <t>富邦</t>
    <phoneticPr fontId="1" type="noConversion"/>
  </si>
  <si>
    <t>2013-03月 各單位保險公司佔比分析表</t>
    <phoneticPr fontId="1" type="noConversion"/>
  </si>
  <si>
    <t>2013-04月 各單位保險公司佔比分析表</t>
    <phoneticPr fontId="1" type="noConversion"/>
  </si>
  <si>
    <t>2013-02月 各單位保險公司佔比分析表</t>
    <phoneticPr fontId="1" type="noConversion"/>
  </si>
  <si>
    <r>
      <rPr>
        <sz val="12"/>
        <color indexed="8"/>
        <rFont val="華康中黑體"/>
        <family val="3"/>
        <charset val="136"/>
      </rPr>
      <t>新保</t>
    </r>
    <phoneticPr fontId="1" type="noConversion"/>
  </si>
  <si>
    <r>
      <rPr>
        <sz val="12"/>
        <color indexed="8"/>
        <rFont val="華康中黑體"/>
        <family val="3"/>
        <charset val="136"/>
      </rPr>
      <t>續保</t>
    </r>
    <phoneticPr fontId="1" type="noConversion"/>
  </si>
  <si>
    <r>
      <rPr>
        <sz val="12"/>
        <color indexed="8"/>
        <rFont val="華康中黑體"/>
        <family val="3"/>
        <charset val="136"/>
      </rPr>
      <t>合計</t>
    </r>
    <phoneticPr fontId="1" type="noConversion"/>
  </si>
  <si>
    <r>
      <rPr>
        <sz val="12"/>
        <color indexed="8"/>
        <rFont val="華康中黑體"/>
        <family val="3"/>
        <charset val="136"/>
      </rPr>
      <t>件數</t>
    </r>
    <phoneticPr fontId="1" type="noConversion"/>
  </si>
  <si>
    <r>
      <rPr>
        <sz val="12"/>
        <color indexed="8"/>
        <rFont val="華康中黑體"/>
        <family val="3"/>
        <charset val="136"/>
      </rPr>
      <t>金額</t>
    </r>
    <phoneticPr fontId="1" type="noConversion"/>
  </si>
  <si>
    <r>
      <rPr>
        <sz val="12"/>
        <color indexed="8"/>
        <rFont val="華康中黑體"/>
        <family val="3"/>
        <charset val="136"/>
      </rPr>
      <t>件數</t>
    </r>
    <phoneticPr fontId="1" type="noConversion"/>
  </si>
  <si>
    <t>台產</t>
    <phoneticPr fontId="1" type="noConversion"/>
  </si>
  <si>
    <t>明台</t>
    <phoneticPr fontId="1" type="noConversion"/>
  </si>
  <si>
    <t>華南</t>
    <phoneticPr fontId="1" type="noConversion"/>
  </si>
  <si>
    <t>富邦</t>
    <phoneticPr fontId="1" type="noConversion"/>
  </si>
  <si>
    <t>營一課</t>
    <phoneticPr fontId="1" type="noConversion"/>
  </si>
  <si>
    <t>營二課</t>
    <phoneticPr fontId="1" type="noConversion"/>
  </si>
  <si>
    <t>營三課</t>
    <phoneticPr fontId="1" type="noConversion"/>
  </si>
  <si>
    <t>營中央</t>
    <phoneticPr fontId="1" type="noConversion"/>
  </si>
  <si>
    <t>營業部</t>
    <phoneticPr fontId="2" type="noConversion"/>
  </si>
  <si>
    <t>服務部</t>
    <phoneticPr fontId="1" type="noConversion"/>
  </si>
  <si>
    <t>管理部</t>
    <phoneticPr fontId="1" type="noConversion"/>
  </si>
  <si>
    <t>總計</t>
    <phoneticPr fontId="1" type="noConversion"/>
  </si>
  <si>
    <t>2013-01月 各單位保險公司佔比分析表</t>
    <phoneticPr fontId="1" type="noConversion"/>
  </si>
  <si>
    <r>
      <rPr>
        <sz val="12"/>
        <color indexed="8"/>
        <rFont val="華康中黑體"/>
        <family val="3"/>
        <charset val="136"/>
      </rPr>
      <t>金額</t>
    </r>
    <phoneticPr fontId="1" type="noConversion"/>
  </si>
  <si>
    <t>明台</t>
    <phoneticPr fontId="1" type="noConversion"/>
  </si>
  <si>
    <t>華南</t>
    <phoneticPr fontId="1" type="noConversion"/>
  </si>
  <si>
    <t>營三課</t>
    <phoneticPr fontId="1" type="noConversion"/>
  </si>
  <si>
    <t>台產</t>
    <phoneticPr fontId="1" type="noConversion"/>
  </si>
  <si>
    <t>營中央</t>
    <phoneticPr fontId="1" type="noConversion"/>
  </si>
  <si>
    <t>富邦</t>
    <phoneticPr fontId="1" type="noConversion"/>
  </si>
  <si>
    <t>營業部</t>
    <phoneticPr fontId="2" type="noConversion"/>
  </si>
  <si>
    <t>服務部</t>
    <phoneticPr fontId="1" type="noConversion"/>
  </si>
  <si>
    <t>管理部</t>
    <phoneticPr fontId="1" type="noConversion"/>
  </si>
  <si>
    <t>總計</t>
    <phoneticPr fontId="1" type="noConversion"/>
  </si>
  <si>
    <t>2013-05月 各單位保險公司佔比分析表</t>
    <phoneticPr fontId="1" type="noConversion"/>
  </si>
  <si>
    <t>2013-06月 各單位保險公司佔比分析表</t>
    <phoneticPr fontId="1" type="noConversion"/>
  </si>
  <si>
    <t>2013-07月 各單位保險公司佔比分析表</t>
    <phoneticPr fontId="1" type="noConversion"/>
  </si>
  <si>
    <r>
      <t>2013-08</t>
    </r>
    <r>
      <rPr>
        <b/>
        <sz val="16"/>
        <color indexed="8"/>
        <rFont val="微軟正黑體"/>
        <family val="2"/>
        <charset val="136"/>
      </rPr>
      <t>月</t>
    </r>
    <r>
      <rPr>
        <b/>
        <sz val="16"/>
        <color indexed="8"/>
        <rFont val="BMWType V2 Light"/>
      </rPr>
      <t xml:space="preserve"> </t>
    </r>
    <r>
      <rPr>
        <b/>
        <sz val="16"/>
        <color indexed="8"/>
        <rFont val="微軟正黑體"/>
        <family val="2"/>
        <charset val="136"/>
      </rPr>
      <t>各單位保險公司佔比分析表</t>
    </r>
    <phoneticPr fontId="1" type="noConversion"/>
  </si>
  <si>
    <r>
      <t>2013-09</t>
    </r>
    <r>
      <rPr>
        <b/>
        <sz val="16"/>
        <color indexed="8"/>
        <rFont val="微軟正黑體"/>
        <family val="2"/>
        <charset val="136"/>
      </rPr>
      <t>月</t>
    </r>
    <r>
      <rPr>
        <b/>
        <sz val="16"/>
        <color indexed="8"/>
        <rFont val="BMWType V2 Light"/>
      </rPr>
      <t xml:space="preserve"> </t>
    </r>
    <r>
      <rPr>
        <b/>
        <sz val="16"/>
        <color indexed="8"/>
        <rFont val="微軟正黑體"/>
        <family val="2"/>
        <charset val="136"/>
      </rPr>
      <t>各單位保險公司佔比分析表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</si>
</sst>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.0%"/>
    <numFmt numFmtId="178" formatCode="yyyy/m/d;@"/>
  </numFmts>
  <fonts count="27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BMWTypeRegular"/>
      <family val="2"/>
    </font>
    <font>
      <sz val="12"/>
      <color indexed="8"/>
      <name val="華康中黑體"/>
      <family val="3"/>
      <charset val="136"/>
    </font>
    <font>
      <b/>
      <sz val="12"/>
      <color indexed="8"/>
      <name val="BMWTypeRegular"/>
      <family val="2"/>
    </font>
    <font>
      <sz val="12"/>
      <color indexed="8"/>
      <name val="微軟正黑體"/>
      <family val="2"/>
      <charset val="136"/>
    </font>
    <font>
      <b/>
      <sz val="12"/>
      <color indexed="8"/>
      <name val="微軟正黑體"/>
      <family val="2"/>
      <charset val="136"/>
    </font>
    <font>
      <b/>
      <sz val="16"/>
      <color indexed="8"/>
      <name val="微軟正黑體"/>
      <family val="2"/>
      <charset val="136"/>
    </font>
    <font>
      <b/>
      <sz val="12"/>
      <color indexed="10"/>
      <name val="BMWTypeRegular"/>
      <family val="2"/>
    </font>
    <font>
      <sz val="12"/>
      <name val="BMWTypeRegular"/>
      <family val="2"/>
    </font>
    <font>
      <sz val="12"/>
      <color indexed="22"/>
      <name val="BMWTypeRegular"/>
      <family val="2"/>
    </font>
    <font>
      <b/>
      <sz val="12"/>
      <color indexed="9"/>
      <name val="微軟正黑體"/>
      <family val="2"/>
      <charset val="136"/>
    </font>
    <font>
      <b/>
      <sz val="12"/>
      <color indexed="9"/>
      <name val="BMWTypeRegular"/>
      <family val="2"/>
    </font>
    <font>
      <b/>
      <sz val="12"/>
      <color indexed="8"/>
      <name val="BMWTypeRegular"/>
      <family val="2"/>
    </font>
    <font>
      <sz val="8"/>
      <color indexed="8"/>
      <name val="BMWTypeLight"/>
      <family val="2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16"/>
      <color indexed="8"/>
      <name val="BMWType V2 Light"/>
    </font>
    <font>
      <sz val="12"/>
      <color theme="1"/>
      <name val="華康中黑體"/>
      <family val="3"/>
      <charset val="136"/>
    </font>
    <font>
      <sz val="9"/>
      <name val="新細明體"/>
      <family val="1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</fills>
  <borders count="29">
    <border>
      <left/>
      <right/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/>
      <bottom style="hair">
        <color indexed="2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23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3"/>
      </bottom>
      <diagonal/>
    </border>
    <border>
      <left style="medium">
        <color indexed="64"/>
      </left>
      <right/>
      <top/>
      <bottom/>
      <diagonal/>
    </border>
    <border>
      <left style="hair">
        <color indexed="23"/>
      </left>
      <right style="medium">
        <color indexed="64"/>
      </right>
      <top/>
      <bottom style="hair">
        <color indexed="23"/>
      </bottom>
      <diagonal/>
    </border>
    <border>
      <left style="hair">
        <color indexed="23"/>
      </left>
      <right style="medium">
        <color indexed="64"/>
      </right>
      <top style="hair">
        <color indexed="23"/>
      </top>
      <bottom style="hair">
        <color indexed="23"/>
      </bottom>
      <diagonal/>
    </border>
    <border>
      <left style="medium">
        <color indexed="64"/>
      </left>
      <right/>
      <top style="double">
        <color indexed="23"/>
      </top>
      <bottom style="medium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medium">
        <color indexed="64"/>
      </bottom>
      <diagonal/>
    </border>
    <border>
      <left style="hair">
        <color indexed="63"/>
      </left>
      <right/>
      <top style="hair">
        <color indexed="63"/>
      </top>
      <bottom style="hair">
        <color indexed="63"/>
      </bottom>
      <diagonal/>
    </border>
    <border>
      <left style="hair">
        <color indexed="23"/>
      </left>
      <right/>
      <top/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 style="medium">
        <color indexed="64"/>
      </bottom>
      <diagonal/>
    </border>
    <border>
      <left/>
      <right style="hair">
        <color indexed="63"/>
      </right>
      <top style="hair">
        <color indexed="63"/>
      </top>
      <bottom style="hair">
        <color indexed="6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 style="hair">
        <color indexed="23"/>
      </top>
      <bottom style="medium">
        <color indexed="64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64"/>
      </left>
      <right style="hair">
        <color indexed="23"/>
      </right>
      <top style="hair">
        <color indexed="23"/>
      </top>
      <bottom style="medium">
        <color indexed="64"/>
      </bottom>
      <diagonal/>
    </border>
    <border>
      <left style="hair">
        <color indexed="23"/>
      </left>
      <right style="medium">
        <color indexed="64"/>
      </right>
      <top style="hair">
        <color indexed="23"/>
      </top>
      <bottom style="medium">
        <color indexed="64"/>
      </bottom>
      <diagonal/>
    </border>
    <border>
      <left style="medium">
        <color indexed="64"/>
      </left>
      <right style="hair">
        <color indexed="23"/>
      </right>
      <top/>
      <bottom style="hair">
        <color indexed="23"/>
      </bottom>
      <diagonal/>
    </border>
    <border>
      <left style="hair">
        <color indexed="63"/>
      </left>
      <right/>
      <top style="medium">
        <color indexed="64"/>
      </top>
      <bottom style="hair">
        <color indexed="63"/>
      </bottom>
      <diagonal/>
    </border>
    <border>
      <left/>
      <right/>
      <top style="medium">
        <color indexed="64"/>
      </top>
      <bottom style="hair">
        <color indexed="63"/>
      </bottom>
      <diagonal/>
    </border>
    <border>
      <left style="medium">
        <color indexed="64"/>
      </left>
      <right/>
      <top style="medium">
        <color indexed="64"/>
      </top>
      <bottom style="hair">
        <color indexed="63"/>
      </bottom>
      <diagonal/>
    </border>
    <border>
      <left/>
      <right style="medium">
        <color indexed="64"/>
      </right>
      <top style="medium">
        <color indexed="64"/>
      </top>
      <bottom style="hair">
        <color indexed="63"/>
      </bottom>
      <diagonal/>
    </border>
  </borders>
  <cellStyleXfs count="2">
    <xf numFmtId="0" fontId="0" fillId="0" borderId="0">
      <alignment vertical="center"/>
    </xf>
    <xf numFmtId="0" fontId="25" fillId="0" borderId="0">
      <alignment vertical="center"/>
    </xf>
  </cellStyleXfs>
  <cellXfs count="125">
    <xf numFmtId="0" fontId="0" fillId="0" borderId="0" xfId="0">
      <alignment vertical="center"/>
    </xf>
    <xf numFmtId="176" fontId="3" fillId="0" borderId="0" xfId="0" applyNumberFormat="1" applyFont="1" applyBorder="1">
      <alignment vertical="center"/>
    </xf>
    <xf numFmtId="176" fontId="3" fillId="0" borderId="0" xfId="0" applyNumberFormat="1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177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>
      <alignment vertical="center"/>
    </xf>
    <xf numFmtId="177" fontId="3" fillId="2" borderId="0" xfId="0" applyNumberFormat="1" applyFont="1" applyFill="1">
      <alignment vertical="center"/>
    </xf>
    <xf numFmtId="0" fontId="3" fillId="0" borderId="0" xfId="0" applyFont="1">
      <alignment vertical="center"/>
    </xf>
    <xf numFmtId="176" fontId="11" fillId="2" borderId="0" xfId="0" applyNumberFormat="1" applyFont="1" applyFill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Fill="1">
      <alignment vertical="center"/>
    </xf>
    <xf numFmtId="49" fontId="6" fillId="0" borderId="0" xfId="0" applyNumberFormat="1" applyFont="1" applyFill="1">
      <alignment vertical="center"/>
    </xf>
    <xf numFmtId="0" fontId="6" fillId="0" borderId="0" xfId="0" applyFont="1">
      <alignment vertical="center"/>
    </xf>
    <xf numFmtId="9" fontId="3" fillId="2" borderId="0" xfId="0" applyNumberFormat="1" applyFont="1" applyFill="1" applyAlignment="1">
      <alignment horizontal="center" vertical="center"/>
    </xf>
    <xf numFmtId="178" fontId="3" fillId="2" borderId="0" xfId="0" applyNumberFormat="1" applyFont="1" applyFill="1" applyAlignment="1">
      <alignment horizontal="center" vertical="center"/>
    </xf>
    <xf numFmtId="0" fontId="9" fillId="0" borderId="0" xfId="0" applyFont="1" applyFill="1">
      <alignment vertical="center"/>
    </xf>
    <xf numFmtId="176" fontId="3" fillId="0" borderId="0" xfId="0" applyNumberFormat="1" applyFont="1">
      <alignment vertical="center"/>
    </xf>
    <xf numFmtId="177" fontId="3" fillId="0" borderId="0" xfId="0" applyNumberFormat="1" applyFont="1" applyFill="1">
      <alignment vertical="center"/>
    </xf>
    <xf numFmtId="0" fontId="15" fillId="0" borderId="0" xfId="0" applyFont="1">
      <alignment vertical="center"/>
    </xf>
    <xf numFmtId="0" fontId="12" fillId="0" borderId="0" xfId="0" applyFont="1" applyFill="1" applyBorder="1">
      <alignment vertical="center"/>
    </xf>
    <xf numFmtId="176" fontId="13" fillId="0" borderId="0" xfId="0" applyNumberFormat="1" applyFont="1" applyFill="1" applyBorder="1" applyAlignment="1">
      <alignment horizontal="center" vertical="center"/>
    </xf>
    <xf numFmtId="176" fontId="13" fillId="0" borderId="0" xfId="0" applyNumberFormat="1" applyFont="1" applyFill="1" applyBorder="1">
      <alignment vertical="center"/>
    </xf>
    <xf numFmtId="177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77" fontId="13" fillId="0" borderId="0" xfId="0" applyNumberFormat="1" applyFont="1" applyFill="1" applyBorder="1">
      <alignment vertical="center"/>
    </xf>
    <xf numFmtId="176" fontId="9" fillId="0" borderId="0" xfId="0" applyNumberFormat="1" applyFont="1" applyFill="1">
      <alignment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>
      <alignment vertical="center"/>
    </xf>
    <xf numFmtId="176" fontId="5" fillId="4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>
      <alignment vertical="center"/>
    </xf>
    <xf numFmtId="176" fontId="13" fillId="5" borderId="1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2" borderId="2" xfId="0" applyNumberFormat="1" applyFont="1" applyFill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right" vertical="center"/>
    </xf>
    <xf numFmtId="176" fontId="3" fillId="3" borderId="3" xfId="0" applyNumberFormat="1" applyFont="1" applyFill="1" applyBorder="1" applyAlignment="1">
      <alignment horizontal="right" vertical="center"/>
    </xf>
    <xf numFmtId="176" fontId="13" fillId="5" borderId="1" xfId="0" applyNumberFormat="1" applyFont="1" applyFill="1" applyBorder="1" applyAlignment="1">
      <alignment horizontal="right" vertical="center"/>
    </xf>
    <xf numFmtId="176" fontId="3" fillId="3" borderId="2" xfId="0" applyNumberFormat="1" applyFont="1" applyFill="1" applyBorder="1">
      <alignment vertical="center"/>
    </xf>
    <xf numFmtId="176" fontId="5" fillId="4" borderId="1" xfId="0" applyNumberFormat="1" applyFont="1" applyFill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right" vertical="center"/>
    </xf>
    <xf numFmtId="176" fontId="3" fillId="3" borderId="1" xfId="0" applyNumberFormat="1" applyFont="1" applyFill="1" applyBorder="1" applyAlignment="1">
      <alignment horizontal="right" vertical="center"/>
    </xf>
    <xf numFmtId="176" fontId="3" fillId="2" borderId="1" xfId="0" applyNumberFormat="1" applyFont="1" applyFill="1" applyBorder="1" applyAlignment="1">
      <alignment horizontal="right" vertical="center"/>
    </xf>
    <xf numFmtId="176" fontId="3" fillId="0" borderId="3" xfId="0" applyNumberFormat="1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177" fontId="3" fillId="3" borderId="6" xfId="0" applyNumberFormat="1" applyFont="1" applyFill="1" applyBorder="1" applyAlignment="1">
      <alignment horizontal="center" vertical="center"/>
    </xf>
    <xf numFmtId="0" fontId="6" fillId="0" borderId="7" xfId="0" applyFont="1" applyBorder="1">
      <alignment vertical="center"/>
    </xf>
    <xf numFmtId="177" fontId="3" fillId="3" borderId="8" xfId="0" applyNumberFormat="1" applyFont="1" applyFill="1" applyBorder="1" applyAlignment="1">
      <alignment horizontal="center" vertical="center"/>
    </xf>
    <xf numFmtId="177" fontId="3" fillId="3" borderId="9" xfId="0" applyNumberFormat="1" applyFont="1" applyFill="1" applyBorder="1" applyAlignment="1">
      <alignment horizontal="center" vertical="center"/>
    </xf>
    <xf numFmtId="0" fontId="7" fillId="4" borderId="7" xfId="0" applyFont="1" applyFill="1" applyBorder="1">
      <alignment vertical="center"/>
    </xf>
    <xf numFmtId="0" fontId="12" fillId="5" borderId="7" xfId="0" applyFont="1" applyFill="1" applyBorder="1">
      <alignment vertical="center"/>
    </xf>
    <xf numFmtId="177" fontId="13" fillId="5" borderId="9" xfId="0" applyNumberFormat="1" applyFont="1" applyFill="1" applyBorder="1" applyAlignment="1">
      <alignment horizontal="center" vertical="center"/>
    </xf>
    <xf numFmtId="0" fontId="12" fillId="5" borderId="10" xfId="0" applyFont="1" applyFill="1" applyBorder="1">
      <alignment vertical="center"/>
    </xf>
    <xf numFmtId="176" fontId="13" fillId="5" borderId="11" xfId="0" applyNumberFormat="1" applyFont="1" applyFill="1" applyBorder="1" applyAlignment="1">
      <alignment horizontal="center" vertical="center"/>
    </xf>
    <xf numFmtId="176" fontId="13" fillId="5" borderId="11" xfId="0" applyNumberFormat="1" applyFont="1" applyFill="1" applyBorder="1" applyAlignment="1">
      <alignment horizontal="right" vertical="center"/>
    </xf>
    <xf numFmtId="176" fontId="13" fillId="5" borderId="11" xfId="0" applyNumberFormat="1" applyFont="1" applyFill="1" applyBorder="1">
      <alignment vertical="center"/>
    </xf>
    <xf numFmtId="177" fontId="3" fillId="3" borderId="12" xfId="0" applyNumberFormat="1" applyFont="1" applyFill="1" applyBorder="1" applyAlignment="1">
      <alignment horizontal="center" vertical="center"/>
    </xf>
    <xf numFmtId="177" fontId="3" fillId="3" borderId="13" xfId="0" applyNumberFormat="1" applyFont="1" applyFill="1" applyBorder="1" applyAlignment="1">
      <alignment horizontal="center" vertical="center"/>
    </xf>
    <xf numFmtId="177" fontId="3" fillId="3" borderId="14" xfId="0" applyNumberFormat="1" applyFont="1" applyFill="1" applyBorder="1" applyAlignment="1">
      <alignment horizontal="center" vertical="center"/>
    </xf>
    <xf numFmtId="9" fontId="3" fillId="3" borderId="14" xfId="0" applyNumberFormat="1" applyFont="1" applyFill="1" applyBorder="1" applyAlignment="1">
      <alignment horizontal="center" vertical="center"/>
    </xf>
    <xf numFmtId="177" fontId="13" fillId="5" borderId="14" xfId="0" applyNumberFormat="1" applyFont="1" applyFill="1" applyBorder="1" applyAlignment="1">
      <alignment horizontal="center" vertical="center"/>
    </xf>
    <xf numFmtId="177" fontId="3" fillId="2" borderId="14" xfId="0" applyNumberFormat="1" applyFont="1" applyFill="1" applyBorder="1" applyAlignment="1">
      <alignment horizontal="center" vertical="center"/>
    </xf>
    <xf numFmtId="176" fontId="13" fillId="5" borderId="14" xfId="0" applyNumberFormat="1" applyFont="1" applyFill="1" applyBorder="1" applyAlignment="1">
      <alignment horizontal="center" vertical="center"/>
    </xf>
    <xf numFmtId="177" fontId="13" fillId="5" borderId="15" xfId="0" applyNumberFormat="1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176" fontId="5" fillId="4" borderId="18" xfId="0" applyNumberFormat="1" applyFont="1" applyFill="1" applyBorder="1" applyAlignment="1">
      <alignment horizontal="center" vertical="center"/>
    </xf>
    <xf numFmtId="0" fontId="13" fillId="5" borderId="18" xfId="0" applyFont="1" applyFill="1" applyBorder="1" applyAlignment="1">
      <alignment horizontal="center" vertical="center"/>
    </xf>
    <xf numFmtId="0" fontId="13" fillId="5" borderId="19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76" fontId="5" fillId="4" borderId="21" xfId="0" applyNumberFormat="1" applyFont="1" applyFill="1" applyBorder="1" applyAlignment="1">
      <alignment horizontal="center" vertical="center"/>
    </xf>
    <xf numFmtId="177" fontId="10" fillId="3" borderId="9" xfId="0" applyNumberFormat="1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9" fontId="3" fillId="3" borderId="9" xfId="0" applyNumberFormat="1" applyFont="1" applyFill="1" applyBorder="1" applyAlignment="1">
      <alignment horizontal="center" vertical="center"/>
    </xf>
    <xf numFmtId="0" fontId="13" fillId="5" borderId="21" xfId="0" applyFont="1" applyFill="1" applyBorder="1" applyAlignment="1">
      <alignment horizontal="center" vertical="center"/>
    </xf>
    <xf numFmtId="176" fontId="13" fillId="5" borderId="21" xfId="0" applyNumberFormat="1" applyFont="1" applyFill="1" applyBorder="1" applyAlignment="1">
      <alignment horizontal="center" vertical="center"/>
    </xf>
    <xf numFmtId="177" fontId="14" fillId="3" borderId="9" xfId="0" applyNumberFormat="1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/>
    </xf>
    <xf numFmtId="177" fontId="13" fillId="5" borderId="23" xfId="0" applyNumberFormat="1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176" fontId="3" fillId="0" borderId="2" xfId="0" applyNumberFormat="1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76" fontId="3" fillId="0" borderId="1" xfId="0" applyNumberFormat="1" applyFont="1" applyBorder="1" applyAlignment="1" applyProtection="1">
      <alignment horizontal="right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176" fontId="3" fillId="2" borderId="2" xfId="0" applyNumberFormat="1" applyFont="1" applyFill="1" applyBorder="1" applyProtection="1">
      <alignment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176" fontId="3" fillId="2" borderId="1" xfId="0" applyNumberFormat="1" applyFont="1" applyFill="1" applyBorder="1" applyProtection="1">
      <alignment vertical="center"/>
      <protection locked="0"/>
    </xf>
    <xf numFmtId="176" fontId="3" fillId="0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176" fontId="3" fillId="0" borderId="1" xfId="0" applyNumberFormat="1" applyFont="1" applyBorder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76" fontId="3" fillId="2" borderId="1" xfId="0" applyNumberFormat="1" applyFont="1" applyFill="1" applyBorder="1" applyAlignment="1" applyProtection="1">
      <alignment horizontal="right" vertical="center"/>
      <protection locked="0"/>
    </xf>
    <xf numFmtId="177" fontId="5" fillId="4" borderId="14" xfId="0" applyNumberFormat="1" applyFont="1" applyFill="1" applyBorder="1" applyAlignment="1">
      <alignment horizontal="center" vertical="center"/>
    </xf>
    <xf numFmtId="177" fontId="5" fillId="4" borderId="9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6" fontId="3" fillId="3" borderId="3" xfId="0" applyNumberFormat="1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49" fontId="6" fillId="0" borderId="0" xfId="0" applyNumberFormat="1" applyFont="1" applyFill="1" applyProtection="1">
      <alignment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176" fontId="3" fillId="0" borderId="0" xfId="0" applyNumberFormat="1" applyFont="1" applyFill="1" applyBorder="1" applyProtection="1">
      <alignment vertical="center"/>
      <protection locked="0"/>
    </xf>
    <xf numFmtId="177" fontId="3" fillId="2" borderId="0" xfId="0" applyNumberFormat="1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176" fontId="3" fillId="2" borderId="0" xfId="0" applyNumberFormat="1" applyFont="1" applyFill="1" applyProtection="1">
      <alignment vertical="center"/>
      <protection locked="0"/>
    </xf>
    <xf numFmtId="178" fontId="3" fillId="2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Font="1" applyFill="1" applyProtection="1">
      <alignment vertical="center"/>
      <protection locked="0"/>
    </xf>
    <xf numFmtId="0" fontId="8" fillId="0" borderId="0" xfId="0" applyFont="1" applyFill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8" fillId="0" borderId="0" xfId="0" applyFont="1" applyFill="1" applyAlignment="1" applyProtection="1">
      <alignment horizontal="center" vertical="center"/>
      <protection locked="0"/>
    </xf>
    <xf numFmtId="0" fontId="24" fillId="0" borderId="0" xfId="0" applyFont="1" applyFill="1" applyAlignment="1" applyProtection="1">
      <alignment horizontal="center" vertical="center"/>
      <protection locked="0"/>
    </xf>
  </cellXfs>
  <cellStyles count="2">
    <cellStyle name="一般" xfId="0" builtinId="0"/>
    <cellStyle name="一般 3" xfId="1"/>
  </cellStyles>
  <dxfs count="63"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CER\Desktop\&#26032;&#22686;&#36039;&#26009;&#22846;\&#24503;&#37780;\2012-06&#32396;&#20445;&#25215;&#20445;&#295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-06"/>
      <sheetName val="個員承保"/>
      <sheetName val="個人"/>
      <sheetName val="續保"/>
      <sheetName val="定義"/>
      <sheetName val="個員承保()"/>
    </sheetNames>
    <sheetDataSet>
      <sheetData sheetId="0">
        <row r="12">
          <cell r="X12">
            <v>8995396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70"/>
  <sheetViews>
    <sheetView showGridLines="0" showZeros="0" zoomScale="84" zoomScaleNormal="84" workbookViewId="0">
      <pane ySplit="4" topLeftCell="A5" activePane="bottomLeft" state="frozen"/>
      <selection pane="bottomLeft" sqref="A1:IV65536"/>
    </sheetView>
  </sheetViews>
  <sheetFormatPr defaultRowHeight="22.5" customHeight="1" x14ac:dyDescent="0.25"/>
  <cols>
    <col min="1" max="1" width="10" style="14" customWidth="1"/>
    <col min="2" max="2" width="8.375" style="11" customWidth="1"/>
    <col min="3" max="3" width="13.625" style="1" customWidth="1"/>
    <col min="4" max="4" width="12.625" style="5" customWidth="1"/>
    <col min="5" max="5" width="8.375" style="6" customWidth="1"/>
    <col min="6" max="6" width="13.625" style="7" customWidth="1"/>
    <col min="7" max="7" width="12.625" style="5" customWidth="1"/>
    <col min="8" max="8" width="8.375" style="6" customWidth="1"/>
    <col min="9" max="9" width="15.625" style="7" customWidth="1"/>
    <col min="10" max="10" width="12.625" style="8" customWidth="1"/>
    <col min="11" max="12" width="9" style="9"/>
    <col min="13" max="13" width="12.625" style="9" bestFit="1" customWidth="1"/>
    <col min="14" max="16384" width="9" style="9"/>
  </cols>
  <sheetData>
    <row r="1" spans="1:11" s="3" customFormat="1" ht="34.5" customHeight="1" x14ac:dyDescent="0.25">
      <c r="A1" s="116" t="s">
        <v>39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1" s="3" customFormat="1" ht="22.5" customHeight="1" thickBot="1" x14ac:dyDescent="0.3">
      <c r="A2" s="13"/>
      <c r="B2" s="4"/>
      <c r="C2" s="2"/>
      <c r="D2" s="5"/>
      <c r="E2" s="6"/>
      <c r="F2" s="7"/>
      <c r="G2" s="5"/>
      <c r="H2" s="6"/>
      <c r="I2" s="7"/>
      <c r="J2" s="16">
        <v>41308</v>
      </c>
    </row>
    <row r="3" spans="1:11" ht="22.5" customHeight="1" x14ac:dyDescent="0.25">
      <c r="A3" s="51"/>
      <c r="B3" s="117" t="s">
        <v>21</v>
      </c>
      <c r="C3" s="118"/>
      <c r="D3" s="118"/>
      <c r="E3" s="119" t="s">
        <v>22</v>
      </c>
      <c r="F3" s="118"/>
      <c r="G3" s="120"/>
      <c r="H3" s="121" t="s">
        <v>23</v>
      </c>
      <c r="I3" s="121"/>
      <c r="J3" s="122"/>
    </row>
    <row r="4" spans="1:11" ht="22.5" customHeight="1" x14ac:dyDescent="0.25">
      <c r="A4" s="52"/>
      <c r="B4" s="39" t="s">
        <v>24</v>
      </c>
      <c r="C4" s="50" t="s">
        <v>40</v>
      </c>
      <c r="D4" s="64" t="s">
        <v>1</v>
      </c>
      <c r="E4" s="78" t="s">
        <v>24</v>
      </c>
      <c r="F4" s="40" t="s">
        <v>40</v>
      </c>
      <c r="G4" s="53" t="s">
        <v>1</v>
      </c>
      <c r="H4" s="72" t="s">
        <v>24</v>
      </c>
      <c r="I4" s="41" t="s">
        <v>40</v>
      </c>
      <c r="J4" s="53" t="s">
        <v>1</v>
      </c>
    </row>
    <row r="5" spans="1:11" ht="21" customHeight="1" x14ac:dyDescent="0.25">
      <c r="A5" s="54" t="s">
        <v>27</v>
      </c>
      <c r="B5" s="37">
        <v>3</v>
      </c>
      <c r="C5" s="45">
        <v>265119</v>
      </c>
      <c r="D5" s="65">
        <f>C5/$C$9</f>
        <v>0.16443068946162268</v>
      </c>
      <c r="E5" s="105">
        <v>7</v>
      </c>
      <c r="F5" s="38">
        <v>325613</v>
      </c>
      <c r="G5" s="55">
        <f>F5/$F$9</f>
        <v>0.14785986387082214</v>
      </c>
      <c r="H5" s="73">
        <f t="shared" ref="H5:I7" si="0">B5+E5</f>
        <v>10</v>
      </c>
      <c r="I5" s="43">
        <f t="shared" si="0"/>
        <v>590732</v>
      </c>
      <c r="J5" s="55">
        <f>I5/$I$9</f>
        <v>0.15486412700110472</v>
      </c>
    </row>
    <row r="6" spans="1:11" ht="21" customHeight="1" x14ac:dyDescent="0.25">
      <c r="A6" s="54" t="s">
        <v>41</v>
      </c>
      <c r="B6" s="28">
        <v>12</v>
      </c>
      <c r="C6" s="46">
        <v>625458</v>
      </c>
      <c r="D6" s="66">
        <f>$C6/$C$9</f>
        <v>0.38791821849542124</v>
      </c>
      <c r="E6" s="106">
        <v>22</v>
      </c>
      <c r="F6" s="32">
        <v>841107</v>
      </c>
      <c r="G6" s="56">
        <f>F6/$F$9</f>
        <v>0.38194410702519738</v>
      </c>
      <c r="H6" s="74">
        <f t="shared" si="0"/>
        <v>34</v>
      </c>
      <c r="I6" s="34">
        <f t="shared" si="0"/>
        <v>1466565</v>
      </c>
      <c r="J6" s="56">
        <f>I6/$I$9</f>
        <v>0.38446928288187393</v>
      </c>
    </row>
    <row r="7" spans="1:11" ht="21" customHeight="1" x14ac:dyDescent="0.25">
      <c r="A7" s="54" t="s">
        <v>42</v>
      </c>
      <c r="B7" s="28">
        <v>9</v>
      </c>
      <c r="C7" s="46">
        <v>482453</v>
      </c>
      <c r="D7" s="66">
        <f>$C7/$C$9</f>
        <v>0.29922442157230617</v>
      </c>
      <c r="E7" s="106">
        <v>28</v>
      </c>
      <c r="F7" s="32">
        <v>931038</v>
      </c>
      <c r="G7" s="56">
        <f>F7/$F$9</f>
        <v>0.42278149809301996</v>
      </c>
      <c r="H7" s="74">
        <f t="shared" si="0"/>
        <v>37</v>
      </c>
      <c r="I7" s="34">
        <f t="shared" si="0"/>
        <v>1413491</v>
      </c>
      <c r="J7" s="56">
        <f>I7/$I$9</f>
        <v>0.37055559837442109</v>
      </c>
    </row>
    <row r="8" spans="1:11" ht="21" customHeight="1" x14ac:dyDescent="0.25">
      <c r="A8" s="54" t="s">
        <v>30</v>
      </c>
      <c r="B8" s="28">
        <v>3</v>
      </c>
      <c r="C8" s="46">
        <v>239315</v>
      </c>
      <c r="D8" s="66">
        <f>$C8/$C$9</f>
        <v>0.14842667047064989</v>
      </c>
      <c r="E8" s="106">
        <v>5</v>
      </c>
      <c r="F8" s="32">
        <v>104415</v>
      </c>
      <c r="G8" s="56">
        <f>F8/$F$9</f>
        <v>4.7414531010960541E-2</v>
      </c>
      <c r="H8" s="74">
        <f>B8+E8</f>
        <v>8</v>
      </c>
      <c r="I8" s="34">
        <f>C8+F8</f>
        <v>343730</v>
      </c>
      <c r="J8" s="56">
        <f>I8/$I$9</f>
        <v>9.0110991742600247E-2</v>
      </c>
    </row>
    <row r="9" spans="1:11" s="3" customFormat="1" ht="21" customHeight="1" x14ac:dyDescent="0.25">
      <c r="A9" s="57" t="s">
        <v>31</v>
      </c>
      <c r="B9" s="33">
        <f>SUM(B5:B8)</f>
        <v>27</v>
      </c>
      <c r="C9" s="44">
        <f>SUM(C5:C8)</f>
        <v>1612345</v>
      </c>
      <c r="D9" s="101">
        <f>$C9/$C$29</f>
        <v>0.31010868791700408</v>
      </c>
      <c r="E9" s="79">
        <f>SUM(E5:E8)</f>
        <v>62</v>
      </c>
      <c r="F9" s="44">
        <f>SUM(F5:F8)</f>
        <v>2202173</v>
      </c>
      <c r="G9" s="102">
        <f>$F9/$F$29</f>
        <v>0.35729150830880863</v>
      </c>
      <c r="H9" s="75">
        <f>SUM(H5:H8)</f>
        <v>89</v>
      </c>
      <c r="I9" s="44">
        <f>SUM(I5:I8)</f>
        <v>3814518</v>
      </c>
      <c r="J9" s="102">
        <f>$I9/$I$29</f>
        <v>0.33570202579309394</v>
      </c>
      <c r="K9" s="19"/>
    </row>
    <row r="10" spans="1:11" ht="21" customHeight="1" x14ac:dyDescent="0.25">
      <c r="A10" s="54" t="s">
        <v>27</v>
      </c>
      <c r="B10" s="28">
        <v>5</v>
      </c>
      <c r="C10" s="46">
        <v>372352</v>
      </c>
      <c r="D10" s="66">
        <f>$C10/$C$14</f>
        <v>0.18385655759762715</v>
      </c>
      <c r="E10" s="106">
        <v>9</v>
      </c>
      <c r="F10" s="32">
        <v>425911</v>
      </c>
      <c r="G10" s="55">
        <f>$F10/$F$14</f>
        <v>0.17120288324096092</v>
      </c>
      <c r="H10" s="74">
        <f t="shared" ref="H10:I13" si="1">B10+E10</f>
        <v>14</v>
      </c>
      <c r="I10" s="34">
        <f t="shared" si="1"/>
        <v>798263</v>
      </c>
      <c r="J10" s="56">
        <f>$I10/$I$14</f>
        <v>0.17688129835073754</v>
      </c>
    </row>
    <row r="11" spans="1:11" ht="21" customHeight="1" x14ac:dyDescent="0.25">
      <c r="A11" s="54" t="s">
        <v>28</v>
      </c>
      <c r="B11" s="28">
        <v>13</v>
      </c>
      <c r="C11" s="46">
        <v>831442</v>
      </c>
      <c r="D11" s="66">
        <f>$C11/$C$14</f>
        <v>0.4105418097984872</v>
      </c>
      <c r="E11" s="106">
        <v>33</v>
      </c>
      <c r="F11" s="32">
        <v>1262529</v>
      </c>
      <c r="G11" s="55">
        <f>$F11/$F$14</f>
        <v>0.50749711788455143</v>
      </c>
      <c r="H11" s="74">
        <f t="shared" si="1"/>
        <v>46</v>
      </c>
      <c r="I11" s="34">
        <f t="shared" si="1"/>
        <v>2093971</v>
      </c>
      <c r="J11" s="56">
        <f>$I11/$I$14</f>
        <v>0.46398782004025274</v>
      </c>
    </row>
    <row r="12" spans="1:11" ht="21" customHeight="1" x14ac:dyDescent="0.25">
      <c r="A12" s="54" t="s">
        <v>29</v>
      </c>
      <c r="B12" s="28">
        <v>11</v>
      </c>
      <c r="C12" s="47">
        <v>603457</v>
      </c>
      <c r="D12" s="66">
        <f>$C12/$C$14</f>
        <v>0.29796946619916442</v>
      </c>
      <c r="E12" s="106">
        <v>20</v>
      </c>
      <c r="F12" s="32">
        <v>726475</v>
      </c>
      <c r="G12" s="55">
        <f>$F12/$F$14</f>
        <v>0.29202019812232388</v>
      </c>
      <c r="H12" s="74">
        <f t="shared" si="1"/>
        <v>31</v>
      </c>
      <c r="I12" s="34">
        <f t="shared" si="1"/>
        <v>1329932</v>
      </c>
      <c r="J12" s="56">
        <f>$I12/$I$14</f>
        <v>0.29468996919335244</v>
      </c>
    </row>
    <row r="13" spans="1:11" ht="21" customHeight="1" x14ac:dyDescent="0.25">
      <c r="A13" s="54" t="s">
        <v>30</v>
      </c>
      <c r="B13" s="28">
        <v>3</v>
      </c>
      <c r="C13" s="46">
        <v>217980</v>
      </c>
      <c r="D13" s="66">
        <f>$C13/$C$14</f>
        <v>0.10763216640472124</v>
      </c>
      <c r="E13" s="106">
        <v>3</v>
      </c>
      <c r="F13" s="32">
        <v>72841</v>
      </c>
      <c r="G13" s="55">
        <f>$F13/$F$14</f>
        <v>2.9279800752163798E-2</v>
      </c>
      <c r="H13" s="74">
        <f t="shared" si="1"/>
        <v>6</v>
      </c>
      <c r="I13" s="34">
        <f t="shared" si="1"/>
        <v>290821</v>
      </c>
      <c r="J13" s="56">
        <f>$I13/$I$14</f>
        <v>6.4440912415657303E-2</v>
      </c>
    </row>
    <row r="14" spans="1:11" s="3" customFormat="1" ht="21" customHeight="1" x14ac:dyDescent="0.25">
      <c r="A14" s="57" t="s">
        <v>32</v>
      </c>
      <c r="B14" s="33">
        <f>SUM(B10:B13)</f>
        <v>32</v>
      </c>
      <c r="C14" s="44">
        <f t="shared" ref="C14:I14" si="2">SUM(C10:C13)</f>
        <v>2025231</v>
      </c>
      <c r="D14" s="101">
        <f>$C14/$C$29</f>
        <v>0.38952068455500655</v>
      </c>
      <c r="E14" s="79">
        <f t="shared" si="2"/>
        <v>65</v>
      </c>
      <c r="F14" s="44">
        <f t="shared" si="2"/>
        <v>2487756</v>
      </c>
      <c r="G14" s="102">
        <f>$F14/$F$29</f>
        <v>0.40362591564980982</v>
      </c>
      <c r="H14" s="75">
        <f t="shared" si="2"/>
        <v>97</v>
      </c>
      <c r="I14" s="44">
        <f t="shared" si="2"/>
        <v>4512987</v>
      </c>
      <c r="J14" s="102">
        <f>$I14/$I$29</f>
        <v>0.39717177328246916</v>
      </c>
      <c r="K14" s="19"/>
    </row>
    <row r="15" spans="1:11" ht="21" customHeight="1" x14ac:dyDescent="0.25">
      <c r="A15" s="54" t="s">
        <v>27</v>
      </c>
      <c r="B15" s="28">
        <v>2</v>
      </c>
      <c r="C15" s="46">
        <v>148907</v>
      </c>
      <c r="D15" s="66">
        <f>$C15/$C$19</f>
        <v>9.9735635963957542E-2</v>
      </c>
      <c r="E15" s="106">
        <v>2</v>
      </c>
      <c r="F15" s="32">
        <v>177059</v>
      </c>
      <c r="G15" s="56">
        <f>$F15/$F$19</f>
        <v>0.12765811714389125</v>
      </c>
      <c r="H15" s="74">
        <f t="shared" ref="H15:I18" si="3">B15+E15</f>
        <v>4</v>
      </c>
      <c r="I15" s="34">
        <f t="shared" si="3"/>
        <v>325966</v>
      </c>
      <c r="J15" s="56">
        <f>$I15/$I$19</f>
        <v>0.11318283538686699</v>
      </c>
    </row>
    <row r="16" spans="1:11" ht="21" customHeight="1" x14ac:dyDescent="0.25">
      <c r="A16" s="54" t="s">
        <v>28</v>
      </c>
      <c r="B16" s="28">
        <v>8</v>
      </c>
      <c r="C16" s="46">
        <v>747524</v>
      </c>
      <c r="D16" s="66">
        <f>$C16/$C$19</f>
        <v>0.50068016640132029</v>
      </c>
      <c r="E16" s="106">
        <v>22</v>
      </c>
      <c r="F16" s="32">
        <v>898993</v>
      </c>
      <c r="G16" s="56">
        <f>$F16/$F$19</f>
        <v>0.64816673371891986</v>
      </c>
      <c r="H16" s="74">
        <f t="shared" si="3"/>
        <v>30</v>
      </c>
      <c r="I16" s="34">
        <f t="shared" si="3"/>
        <v>1646517</v>
      </c>
      <c r="J16" s="56">
        <f>$I16/$I$19</f>
        <v>0.57170828421577125</v>
      </c>
    </row>
    <row r="17" spans="1:13" ht="21" customHeight="1" x14ac:dyDescent="0.25">
      <c r="A17" s="54" t="s">
        <v>29</v>
      </c>
      <c r="B17" s="28">
        <v>4</v>
      </c>
      <c r="C17" s="47">
        <v>320241</v>
      </c>
      <c r="D17" s="66">
        <f>$C17/$C$19</f>
        <v>0.21449253424441919</v>
      </c>
      <c r="E17" s="106">
        <v>8</v>
      </c>
      <c r="F17" s="32">
        <v>289896</v>
      </c>
      <c r="G17" s="56">
        <f>$F17/$F$19</f>
        <v>0.20901268801668088</v>
      </c>
      <c r="H17" s="74">
        <f t="shared" si="3"/>
        <v>12</v>
      </c>
      <c r="I17" s="34">
        <f t="shared" si="3"/>
        <v>610137</v>
      </c>
      <c r="J17" s="56">
        <f>$I17/$I$19</f>
        <v>0.21185349280120278</v>
      </c>
    </row>
    <row r="18" spans="1:13" ht="21" customHeight="1" x14ac:dyDescent="0.25">
      <c r="A18" s="54" t="s">
        <v>30</v>
      </c>
      <c r="B18" s="28">
        <v>4</v>
      </c>
      <c r="C18" s="46">
        <v>276345</v>
      </c>
      <c r="D18" s="66">
        <f>$C18/$C$19</f>
        <v>0.185091663390303</v>
      </c>
      <c r="E18" s="106">
        <v>1</v>
      </c>
      <c r="F18" s="32">
        <v>21030</v>
      </c>
      <c r="G18" s="56">
        <f>$F18/$F$19</f>
        <v>1.516246112050804E-2</v>
      </c>
      <c r="H18" s="74">
        <f t="shared" si="3"/>
        <v>5</v>
      </c>
      <c r="I18" s="34">
        <f t="shared" si="3"/>
        <v>297375</v>
      </c>
      <c r="J18" s="56">
        <f>$I18/$I$19</f>
        <v>0.10325538759615902</v>
      </c>
    </row>
    <row r="19" spans="1:13" s="3" customFormat="1" ht="21" customHeight="1" x14ac:dyDescent="0.25">
      <c r="A19" s="57" t="s">
        <v>43</v>
      </c>
      <c r="B19" s="33">
        <f>SUM(B15:B18)</f>
        <v>18</v>
      </c>
      <c r="C19" s="44">
        <f t="shared" ref="C19:I19" si="4">SUM(C15:C18)</f>
        <v>1493017</v>
      </c>
      <c r="D19" s="101">
        <f>$C19/$C$29</f>
        <v>0.28715786193884163</v>
      </c>
      <c r="E19" s="79">
        <f t="shared" si="4"/>
        <v>33</v>
      </c>
      <c r="F19" s="44">
        <f t="shared" si="4"/>
        <v>1386978</v>
      </c>
      <c r="G19" s="102">
        <f>$F19/$F$29</f>
        <v>0.22503021407089036</v>
      </c>
      <c r="H19" s="75">
        <f t="shared" si="4"/>
        <v>51</v>
      </c>
      <c r="I19" s="44">
        <f t="shared" si="4"/>
        <v>2879995</v>
      </c>
      <c r="J19" s="102">
        <f>$I19/$I$29</f>
        <v>0.25345801377106664</v>
      </c>
      <c r="K19" s="19"/>
    </row>
    <row r="20" spans="1:13" ht="21" customHeight="1" x14ac:dyDescent="0.25">
      <c r="A20" s="54" t="s">
        <v>44</v>
      </c>
      <c r="B20" s="28">
        <v>2</v>
      </c>
      <c r="C20" s="46">
        <v>68697</v>
      </c>
      <c r="D20" s="66">
        <f>$C20/$C$24</f>
        <v>1</v>
      </c>
      <c r="E20" s="107"/>
      <c r="F20" s="30"/>
      <c r="G20" s="56">
        <f>$F20/$F$24</f>
        <v>0</v>
      </c>
      <c r="H20" s="74">
        <f t="shared" ref="H20:I23" si="5">B20+E20</f>
        <v>2</v>
      </c>
      <c r="I20" s="34">
        <f t="shared" si="5"/>
        <v>68697</v>
      </c>
      <c r="J20" s="56">
        <f>$I20/$I$24</f>
        <v>0.44232465600834464</v>
      </c>
    </row>
    <row r="21" spans="1:13" ht="21" customHeight="1" x14ac:dyDescent="0.25">
      <c r="A21" s="54" t="s">
        <v>41</v>
      </c>
      <c r="B21" s="28"/>
      <c r="C21" s="46"/>
      <c r="D21" s="66">
        <f>$C21/$C$24</f>
        <v>0</v>
      </c>
      <c r="E21" s="107">
        <v>1</v>
      </c>
      <c r="F21" s="30">
        <v>86612</v>
      </c>
      <c r="G21" s="80">
        <f>$F21/$F$24</f>
        <v>1</v>
      </c>
      <c r="H21" s="74">
        <f t="shared" si="5"/>
        <v>1</v>
      </c>
      <c r="I21" s="34">
        <f t="shared" si="5"/>
        <v>86612</v>
      </c>
      <c r="J21" s="56">
        <f>$I21/$I$24</f>
        <v>0.5576753439916553</v>
      </c>
    </row>
    <row r="22" spans="1:13" ht="21" customHeight="1" x14ac:dyDescent="0.25">
      <c r="A22" s="54" t="s">
        <v>42</v>
      </c>
      <c r="B22" s="28"/>
      <c r="C22" s="46"/>
      <c r="D22" s="66">
        <f>$C22/$C$24</f>
        <v>0</v>
      </c>
      <c r="E22" s="107"/>
      <c r="F22" s="30"/>
      <c r="G22" s="56">
        <f>$F22/$F$24</f>
        <v>0</v>
      </c>
      <c r="H22" s="74">
        <f t="shared" si="5"/>
        <v>0</v>
      </c>
      <c r="I22" s="34">
        <f t="shared" si="5"/>
        <v>0</v>
      </c>
      <c r="J22" s="56">
        <f>$I22/$I$24</f>
        <v>0</v>
      </c>
    </row>
    <row r="23" spans="1:13" ht="21" customHeight="1" x14ac:dyDescent="0.25">
      <c r="A23" s="54" t="s">
        <v>30</v>
      </c>
      <c r="B23" s="28"/>
      <c r="C23" s="46"/>
      <c r="D23" s="66">
        <f>$C23/$C$24</f>
        <v>0</v>
      </c>
      <c r="E23" s="106"/>
      <c r="F23" s="32"/>
      <c r="G23" s="56">
        <f>$F23/$F$24</f>
        <v>0</v>
      </c>
      <c r="H23" s="74">
        <f t="shared" si="5"/>
        <v>0</v>
      </c>
      <c r="I23" s="34">
        <f t="shared" si="5"/>
        <v>0</v>
      </c>
      <c r="J23" s="56">
        <f>$I23/$I$24</f>
        <v>0</v>
      </c>
    </row>
    <row r="24" spans="1:13" s="3" customFormat="1" ht="21" customHeight="1" x14ac:dyDescent="0.25">
      <c r="A24" s="57" t="s">
        <v>45</v>
      </c>
      <c r="B24" s="33">
        <f>SUM(B20:B23)</f>
        <v>2</v>
      </c>
      <c r="C24" s="44">
        <f t="shared" ref="C24:I24" si="6">SUM(C20:C23)</f>
        <v>68697</v>
      </c>
      <c r="D24" s="101">
        <f>$C24/$C$29</f>
        <v>1.3212765589147749E-2</v>
      </c>
      <c r="E24" s="79">
        <f t="shared" si="6"/>
        <v>1</v>
      </c>
      <c r="F24" s="44">
        <f t="shared" si="6"/>
        <v>86612</v>
      </c>
      <c r="G24" s="102">
        <f>$F24/$F$29</f>
        <v>1.4052361970491208E-2</v>
      </c>
      <c r="H24" s="75">
        <f t="shared" si="6"/>
        <v>3</v>
      </c>
      <c r="I24" s="44">
        <f t="shared" si="6"/>
        <v>155309</v>
      </c>
      <c r="J24" s="102">
        <f>$I24/$I$29</f>
        <v>1.3668187153370263E-2</v>
      </c>
      <c r="K24" s="19"/>
    </row>
    <row r="25" spans="1:13" ht="21" customHeight="1" x14ac:dyDescent="0.25">
      <c r="A25" s="54" t="s">
        <v>44</v>
      </c>
      <c r="B25" s="29">
        <f t="shared" ref="B25:C28" si="7">B5+B10+B15+B20</f>
        <v>12</v>
      </c>
      <c r="C25" s="48">
        <f t="shared" si="7"/>
        <v>855075</v>
      </c>
      <c r="D25" s="67">
        <f>$C25/$C$29</f>
        <v>0.16445995510925529</v>
      </c>
      <c r="E25" s="81">
        <f t="shared" ref="E25:F28" si="8">E5+E10+E15+E20</f>
        <v>18</v>
      </c>
      <c r="F25" s="34">
        <f t="shared" si="8"/>
        <v>928583</v>
      </c>
      <c r="G25" s="82">
        <f>$C25/$C$29</f>
        <v>0.16445995510925529</v>
      </c>
      <c r="H25" s="74">
        <f t="shared" ref="H25:I27" si="9">B25+E25</f>
        <v>30</v>
      </c>
      <c r="I25" s="34">
        <f t="shared" si="9"/>
        <v>1783658</v>
      </c>
      <c r="J25" s="56">
        <f>$I25/$I$29</f>
        <v>0.15697333291442284</v>
      </c>
    </row>
    <row r="26" spans="1:13" ht="21" customHeight="1" x14ac:dyDescent="0.25">
      <c r="A26" s="54" t="s">
        <v>28</v>
      </c>
      <c r="B26" s="29">
        <f t="shared" si="7"/>
        <v>33</v>
      </c>
      <c r="C26" s="48">
        <f t="shared" si="7"/>
        <v>2204424</v>
      </c>
      <c r="D26" s="67">
        <f>$C26/$C$29</f>
        <v>0.42398558264686143</v>
      </c>
      <c r="E26" s="81">
        <f t="shared" si="8"/>
        <v>78</v>
      </c>
      <c r="F26" s="34">
        <f t="shared" si="8"/>
        <v>3089241</v>
      </c>
      <c r="G26" s="82">
        <f>$C26/$C$29</f>
        <v>0.42398558264686143</v>
      </c>
      <c r="H26" s="74">
        <f t="shared" si="9"/>
        <v>111</v>
      </c>
      <c r="I26" s="34">
        <f t="shared" si="9"/>
        <v>5293665</v>
      </c>
      <c r="J26" s="56">
        <f>$I26/$I$29</f>
        <v>0.46587643953180941</v>
      </c>
    </row>
    <row r="27" spans="1:13" ht="21" customHeight="1" x14ac:dyDescent="0.25">
      <c r="A27" s="54" t="s">
        <v>29</v>
      </c>
      <c r="B27" s="29">
        <f t="shared" si="7"/>
        <v>24</v>
      </c>
      <c r="C27" s="48">
        <f t="shared" si="7"/>
        <v>1406151</v>
      </c>
      <c r="D27" s="67">
        <f>$C27/$C$29</f>
        <v>0.27045058075237194</v>
      </c>
      <c r="E27" s="81">
        <f t="shared" si="8"/>
        <v>56</v>
      </c>
      <c r="F27" s="34">
        <f t="shared" si="8"/>
        <v>1947409</v>
      </c>
      <c r="G27" s="82">
        <f>$C27/$C$29</f>
        <v>0.27045058075237194</v>
      </c>
      <c r="H27" s="74">
        <f t="shared" si="9"/>
        <v>80</v>
      </c>
      <c r="I27" s="34">
        <f t="shared" si="9"/>
        <v>3353560</v>
      </c>
      <c r="J27" s="56">
        <f>$I27/$I$29</f>
        <v>0.29513476817220108</v>
      </c>
    </row>
    <row r="28" spans="1:13" ht="21" customHeight="1" x14ac:dyDescent="0.25">
      <c r="A28" s="54" t="s">
        <v>46</v>
      </c>
      <c r="B28" s="29">
        <f t="shared" si="7"/>
        <v>10</v>
      </c>
      <c r="C28" s="48">
        <f t="shared" si="7"/>
        <v>733640</v>
      </c>
      <c r="D28" s="67">
        <f>$C28/$C$29</f>
        <v>0.14110388149151135</v>
      </c>
      <c r="E28" s="81">
        <f t="shared" si="8"/>
        <v>9</v>
      </c>
      <c r="F28" s="34">
        <f t="shared" si="8"/>
        <v>198286</v>
      </c>
      <c r="G28" s="82">
        <f>$C28/$C$29</f>
        <v>0.14110388149151135</v>
      </c>
      <c r="H28" s="74">
        <f>B28+E28</f>
        <v>19</v>
      </c>
      <c r="I28" s="34">
        <f>C28+F28</f>
        <v>931926</v>
      </c>
      <c r="J28" s="56">
        <f>$I28/$I$29</f>
        <v>8.2015459381566652E-2</v>
      </c>
    </row>
    <row r="29" spans="1:13" s="3" customFormat="1" ht="21" customHeight="1" x14ac:dyDescent="0.25">
      <c r="A29" s="58" t="s">
        <v>47</v>
      </c>
      <c r="B29" s="35">
        <f>SUM(B25:B28)</f>
        <v>79</v>
      </c>
      <c r="C29" s="42">
        <f>SUM(C25:C28)</f>
        <v>5199290</v>
      </c>
      <c r="D29" s="68">
        <f>$C29/$C$40</f>
        <v>1</v>
      </c>
      <c r="E29" s="83">
        <f>SUM(E25:E27)</f>
        <v>152</v>
      </c>
      <c r="F29" s="36">
        <f>SUM(F25:F28)</f>
        <v>6163519</v>
      </c>
      <c r="G29" s="59">
        <f>$F29/$F$40</f>
        <v>0.82482976856125556</v>
      </c>
      <c r="H29" s="76">
        <f>SUM(H25:H28)</f>
        <v>240</v>
      </c>
      <c r="I29" s="42">
        <f>SUM(I25:I28)</f>
        <v>11362809</v>
      </c>
      <c r="J29" s="59">
        <f>$I29/$I$40</f>
        <v>0.89670301624935567</v>
      </c>
      <c r="K29" s="19"/>
    </row>
    <row r="30" spans="1:13" ht="21" customHeight="1" x14ac:dyDescent="0.25">
      <c r="A30" s="54" t="s">
        <v>44</v>
      </c>
      <c r="B30" s="31"/>
      <c r="C30" s="49"/>
      <c r="D30" s="69"/>
      <c r="E30" s="107">
        <v>6</v>
      </c>
      <c r="F30" s="30">
        <v>207064</v>
      </c>
      <c r="G30" s="56">
        <f>F30/$F$34</f>
        <v>0.28897032759385843</v>
      </c>
      <c r="H30" s="74">
        <f t="shared" ref="H30:I32" si="10">B30+E30</f>
        <v>6</v>
      </c>
      <c r="I30" s="34">
        <f t="shared" si="10"/>
        <v>207064</v>
      </c>
      <c r="J30" s="56">
        <f>$I30/$I$34</f>
        <v>0.28897032759385843</v>
      </c>
      <c r="M30" s="18"/>
    </row>
    <row r="31" spans="1:13" ht="21" customHeight="1" x14ac:dyDescent="0.25">
      <c r="A31" s="54" t="s">
        <v>41</v>
      </c>
      <c r="B31" s="31"/>
      <c r="C31" s="49"/>
      <c r="D31" s="69"/>
      <c r="E31" s="107">
        <v>8</v>
      </c>
      <c r="F31" s="30">
        <v>347417</v>
      </c>
      <c r="G31" s="56">
        <f>F31/$F$34</f>
        <v>0.48484142246684847</v>
      </c>
      <c r="H31" s="74">
        <f t="shared" si="10"/>
        <v>8</v>
      </c>
      <c r="I31" s="34">
        <f t="shared" si="10"/>
        <v>347417</v>
      </c>
      <c r="J31" s="56">
        <f>$I31/$I$34</f>
        <v>0.48484142246684847</v>
      </c>
    </row>
    <row r="32" spans="1:13" ht="21" customHeight="1" x14ac:dyDescent="0.25">
      <c r="A32" s="54" t="s">
        <v>42</v>
      </c>
      <c r="B32" s="31"/>
      <c r="C32" s="49"/>
      <c r="D32" s="69"/>
      <c r="E32" s="107">
        <v>7</v>
      </c>
      <c r="F32" s="30">
        <v>162077</v>
      </c>
      <c r="G32" s="56">
        <f>F32/$F$34</f>
        <v>0.22618824993929312</v>
      </c>
      <c r="H32" s="74">
        <f t="shared" si="10"/>
        <v>7</v>
      </c>
      <c r="I32" s="34">
        <f t="shared" si="10"/>
        <v>162077</v>
      </c>
      <c r="J32" s="56">
        <f>$I32/$I$34</f>
        <v>0.22618824993929312</v>
      </c>
    </row>
    <row r="33" spans="1:13" ht="21" customHeight="1" x14ac:dyDescent="0.25">
      <c r="A33" s="54" t="s">
        <v>46</v>
      </c>
      <c r="B33" s="28">
        <v>0</v>
      </c>
      <c r="C33" s="46">
        <v>0</v>
      </c>
      <c r="D33" s="69"/>
      <c r="E33" s="106"/>
      <c r="F33" s="32"/>
      <c r="G33" s="56">
        <f>F33/$F$34</f>
        <v>0</v>
      </c>
      <c r="H33" s="74">
        <f>B33+E33</f>
        <v>0</v>
      </c>
      <c r="I33" s="34">
        <f>C33+F33</f>
        <v>0</v>
      </c>
      <c r="J33" s="56">
        <f>$I33/$I$34</f>
        <v>0</v>
      </c>
    </row>
    <row r="34" spans="1:13" s="3" customFormat="1" ht="21" customHeight="1" x14ac:dyDescent="0.25">
      <c r="A34" s="58" t="s">
        <v>48</v>
      </c>
      <c r="B34" s="35">
        <f>SUM(B30:B33)</f>
        <v>0</v>
      </c>
      <c r="C34" s="42">
        <f>SUM(C30:C33)</f>
        <v>0</v>
      </c>
      <c r="D34" s="70">
        <f>SUM(D30:D33)</f>
        <v>0</v>
      </c>
      <c r="E34" s="84">
        <f>SUM(E30:E33)</f>
        <v>21</v>
      </c>
      <c r="F34" s="36">
        <f>SUM(F30:F33)</f>
        <v>716558</v>
      </c>
      <c r="G34" s="59">
        <f>$F34/$F$40</f>
        <v>9.5893006787310331E-2</v>
      </c>
      <c r="H34" s="76">
        <f>SUM(H30:H33)</f>
        <v>21</v>
      </c>
      <c r="I34" s="42">
        <f>SUM(I30:I33)</f>
        <v>716558</v>
      </c>
      <c r="J34" s="59">
        <f>$I34/$I$40</f>
        <v>5.6547612471318121E-2</v>
      </c>
      <c r="K34" s="19"/>
    </row>
    <row r="35" spans="1:13" ht="21" customHeight="1" x14ac:dyDescent="0.25">
      <c r="A35" s="54" t="s">
        <v>44</v>
      </c>
      <c r="B35" s="31"/>
      <c r="C35" s="49"/>
      <c r="D35" s="69"/>
      <c r="E35" s="106">
        <v>2</v>
      </c>
      <c r="F35" s="32">
        <v>97936</v>
      </c>
      <c r="G35" s="56">
        <f>F35/$F$39</f>
        <v>0.16532156644952625</v>
      </c>
      <c r="H35" s="74">
        <f t="shared" ref="H35:I37" si="11">B35+E35</f>
        <v>2</v>
      </c>
      <c r="I35" s="34">
        <f t="shared" si="11"/>
        <v>97936</v>
      </c>
      <c r="J35" s="56">
        <f>$I35/$I$39</f>
        <v>0.16532156644952625</v>
      </c>
      <c r="M35" s="18"/>
    </row>
    <row r="36" spans="1:13" ht="21" customHeight="1" x14ac:dyDescent="0.25">
      <c r="A36" s="54" t="s">
        <v>41</v>
      </c>
      <c r="B36" s="31"/>
      <c r="C36" s="49"/>
      <c r="D36" s="69"/>
      <c r="E36" s="106">
        <v>7</v>
      </c>
      <c r="F36" s="32">
        <v>230788</v>
      </c>
      <c r="G36" s="85">
        <f>F36/$F$39</f>
        <v>0.38958333685011909</v>
      </c>
      <c r="H36" s="74">
        <f t="shared" si="11"/>
        <v>7</v>
      </c>
      <c r="I36" s="34">
        <f t="shared" si="11"/>
        <v>230788</v>
      </c>
      <c r="J36" s="56">
        <f>$I36/$I$39</f>
        <v>0.38958333685011909</v>
      </c>
    </row>
    <row r="37" spans="1:13" ht="21" customHeight="1" x14ac:dyDescent="0.25">
      <c r="A37" s="54" t="s">
        <v>42</v>
      </c>
      <c r="B37" s="31"/>
      <c r="C37" s="49"/>
      <c r="D37" s="69"/>
      <c r="E37" s="106">
        <v>9</v>
      </c>
      <c r="F37" s="32">
        <v>263673</v>
      </c>
      <c r="G37" s="56">
        <f>F37/$F$39</f>
        <v>0.44509509670035469</v>
      </c>
      <c r="H37" s="74">
        <f t="shared" si="11"/>
        <v>9</v>
      </c>
      <c r="I37" s="34">
        <f t="shared" si="11"/>
        <v>263673</v>
      </c>
      <c r="J37" s="56">
        <f>$I37/$I$39</f>
        <v>0.44509509670035469</v>
      </c>
    </row>
    <row r="38" spans="1:13" ht="21" customHeight="1" x14ac:dyDescent="0.25">
      <c r="A38" s="54" t="s">
        <v>46</v>
      </c>
      <c r="B38" s="28">
        <v>0</v>
      </c>
      <c r="C38" s="46">
        <v>0</v>
      </c>
      <c r="D38" s="69"/>
      <c r="E38" s="106"/>
      <c r="F38" s="32"/>
      <c r="G38" s="56">
        <f>F38/$F$39</f>
        <v>0</v>
      </c>
      <c r="H38" s="74">
        <f>B38+E38</f>
        <v>0</v>
      </c>
      <c r="I38" s="34">
        <f>C38+F38</f>
        <v>0</v>
      </c>
      <c r="J38" s="56">
        <f>$I38/$I$39</f>
        <v>0</v>
      </c>
    </row>
    <row r="39" spans="1:13" s="3" customFormat="1" ht="21" customHeight="1" thickBot="1" x14ac:dyDescent="0.3">
      <c r="A39" s="58" t="s">
        <v>49</v>
      </c>
      <c r="B39" s="35">
        <f>SUM(B35:B38)</f>
        <v>0</v>
      </c>
      <c r="C39" s="42">
        <f>SUM(C35:C38)</f>
        <v>0</v>
      </c>
      <c r="D39" s="70">
        <f>SUM(D35:D38)</f>
        <v>0</v>
      </c>
      <c r="E39" s="84">
        <f>SUM(E35:E38)</f>
        <v>18</v>
      </c>
      <c r="F39" s="42">
        <f>SUM(F35:F38)</f>
        <v>592397</v>
      </c>
      <c r="G39" s="59">
        <f>$F39/$F$40</f>
        <v>7.9277224651434053E-2</v>
      </c>
      <c r="H39" s="76">
        <f>SUM(H35:H38)</f>
        <v>18</v>
      </c>
      <c r="I39" s="42">
        <f>SUM(I35:I38)</f>
        <v>592397</v>
      </c>
      <c r="J39" s="59">
        <f>$I39/$I$40</f>
        <v>4.6749371279326227E-2</v>
      </c>
      <c r="K39" s="19"/>
    </row>
    <row r="40" spans="1:13" s="17" customFormat="1" ht="21" customHeight="1" thickTop="1" thickBot="1" x14ac:dyDescent="0.3">
      <c r="A40" s="60" t="s">
        <v>50</v>
      </c>
      <c r="B40" s="61">
        <f>B9+B14+B19+B24+B34+B39</f>
        <v>79</v>
      </c>
      <c r="C40" s="62">
        <f>C9+C14+C19+C24+C34+C39</f>
        <v>5199290</v>
      </c>
      <c r="D40" s="71">
        <f>D29+D34+D39</f>
        <v>1</v>
      </c>
      <c r="E40" s="86">
        <f>E9+E14+E19+E24+E34+E39</f>
        <v>200</v>
      </c>
      <c r="F40" s="63">
        <f>F9+F14+F19+F24+F34+F39</f>
        <v>7472474</v>
      </c>
      <c r="G40" s="87">
        <f>G29+G34+G39</f>
        <v>0.99999999999999989</v>
      </c>
      <c r="H40" s="77">
        <f>H9+H14+H19+H24+H34+H39</f>
        <v>279</v>
      </c>
      <c r="I40" s="62">
        <f>I9+I14+I19+I24+I34+I39</f>
        <v>12671764</v>
      </c>
      <c r="J40" s="87">
        <f>J29+J34+J39</f>
        <v>1</v>
      </c>
      <c r="M40" s="27">
        <f ca="1">'[1]2012-06'!$X$12+M3:P40</f>
        <v>0</v>
      </c>
    </row>
    <row r="41" spans="1:13" s="17" customFormat="1" ht="21" customHeight="1" x14ac:dyDescent="0.25">
      <c r="A41" s="21"/>
      <c r="B41" s="22"/>
      <c r="C41" s="23"/>
      <c r="D41" s="24"/>
      <c r="E41" s="25"/>
      <c r="F41" s="23"/>
      <c r="G41" s="24"/>
      <c r="H41" s="25"/>
      <c r="I41" s="23"/>
      <c r="J41" s="26"/>
    </row>
    <row r="42" spans="1:13" s="3" customFormat="1" ht="18.75" customHeight="1" x14ac:dyDescent="0.25">
      <c r="A42" s="20"/>
      <c r="B42" s="20"/>
      <c r="C42" s="2"/>
      <c r="D42" s="5"/>
      <c r="E42" s="6"/>
      <c r="F42" s="7"/>
      <c r="G42" s="5"/>
      <c r="H42" s="6"/>
      <c r="I42" s="10"/>
      <c r="J42" s="8"/>
    </row>
    <row r="43" spans="1:13" s="3" customFormat="1" ht="18.75" customHeight="1" x14ac:dyDescent="0.25">
      <c r="A43" s="20"/>
      <c r="B43" s="20"/>
      <c r="C43" s="2"/>
      <c r="D43" s="5"/>
      <c r="E43" s="15"/>
      <c r="F43" s="15"/>
      <c r="G43" s="5"/>
      <c r="H43" s="6"/>
      <c r="I43" s="7"/>
      <c r="J43" s="8"/>
    </row>
    <row r="44" spans="1:13" s="3" customFormat="1" ht="18.75" customHeight="1" x14ac:dyDescent="0.25">
      <c r="A44" s="20"/>
      <c r="B44" s="20"/>
      <c r="C44" s="2"/>
      <c r="D44" s="5"/>
      <c r="E44" s="15"/>
      <c r="F44" s="15"/>
      <c r="G44" s="5"/>
      <c r="H44" s="6"/>
      <c r="I44" s="7"/>
      <c r="J44" s="8"/>
    </row>
    <row r="45" spans="1:13" s="3" customFormat="1" ht="22.5" customHeight="1" x14ac:dyDescent="0.25">
      <c r="A45" s="12"/>
      <c r="B45" s="4"/>
      <c r="C45" s="2"/>
      <c r="D45" s="5"/>
      <c r="E45" s="15"/>
      <c r="F45" s="15"/>
      <c r="G45" s="5"/>
      <c r="H45" s="6"/>
      <c r="I45" s="7"/>
      <c r="J45" s="8"/>
    </row>
    <row r="46" spans="1:13" s="3" customFormat="1" ht="22.5" customHeight="1" x14ac:dyDescent="0.25">
      <c r="A46" s="12"/>
      <c r="B46" s="4"/>
      <c r="C46" s="2"/>
      <c r="D46" s="5"/>
      <c r="E46" s="6"/>
      <c r="F46" s="7"/>
      <c r="G46" s="5"/>
      <c r="H46" s="6"/>
      <c r="I46" s="7"/>
      <c r="J46" s="8"/>
    </row>
    <row r="47" spans="1:13" s="3" customFormat="1" ht="22.5" customHeight="1" x14ac:dyDescent="0.25">
      <c r="A47" s="12"/>
      <c r="B47" s="4"/>
      <c r="C47" s="2"/>
      <c r="D47" s="5"/>
      <c r="E47" s="6"/>
      <c r="F47" s="7"/>
      <c r="G47" s="5"/>
      <c r="H47" s="6"/>
      <c r="I47" s="7"/>
      <c r="J47" s="8"/>
    </row>
    <row r="48" spans="1:13" s="3" customFormat="1" ht="22.5" customHeight="1" x14ac:dyDescent="0.25">
      <c r="A48" s="12"/>
      <c r="B48" s="4"/>
      <c r="C48" s="2"/>
      <c r="D48" s="5"/>
      <c r="E48" s="6"/>
      <c r="F48" s="7"/>
      <c r="G48" s="5"/>
      <c r="H48" s="6"/>
      <c r="I48" s="7"/>
      <c r="J48" s="8"/>
    </row>
    <row r="49" spans="1:10" s="3" customFormat="1" ht="22.5" customHeight="1" x14ac:dyDescent="0.25">
      <c r="A49" s="12"/>
      <c r="B49" s="4"/>
      <c r="C49" s="2"/>
      <c r="D49" s="5"/>
      <c r="E49" s="6"/>
      <c r="F49" s="7"/>
      <c r="G49" s="5"/>
      <c r="H49" s="6"/>
      <c r="I49" s="7"/>
      <c r="J49" s="8"/>
    </row>
    <row r="50" spans="1:10" s="3" customFormat="1" ht="22.5" customHeight="1" x14ac:dyDescent="0.25">
      <c r="A50" s="12"/>
      <c r="B50" s="4"/>
      <c r="C50" s="2"/>
      <c r="D50" s="5"/>
      <c r="E50" s="6"/>
      <c r="F50" s="7"/>
      <c r="G50" s="5"/>
      <c r="H50" s="6"/>
      <c r="I50" s="7"/>
      <c r="J50" s="8"/>
    </row>
    <row r="51" spans="1:10" s="3" customFormat="1" ht="22.5" customHeight="1" x14ac:dyDescent="0.25">
      <c r="A51" s="12"/>
      <c r="B51" s="4"/>
      <c r="C51" s="2"/>
      <c r="D51" s="5"/>
      <c r="E51" s="6"/>
      <c r="F51" s="7"/>
      <c r="G51" s="5"/>
      <c r="H51" s="6"/>
      <c r="I51" s="7"/>
      <c r="J51" s="8"/>
    </row>
    <row r="52" spans="1:10" s="3" customFormat="1" ht="22.5" customHeight="1" x14ac:dyDescent="0.25">
      <c r="A52" s="12"/>
      <c r="B52" s="4"/>
      <c r="C52" s="2"/>
      <c r="D52" s="5"/>
      <c r="E52" s="6"/>
      <c r="F52" s="7"/>
      <c r="G52" s="5"/>
      <c r="H52" s="6"/>
      <c r="I52" s="7"/>
      <c r="J52" s="8"/>
    </row>
    <row r="53" spans="1:10" s="3" customFormat="1" ht="22.5" customHeight="1" x14ac:dyDescent="0.25">
      <c r="A53" s="12"/>
      <c r="B53" s="4"/>
      <c r="C53" s="2"/>
      <c r="D53" s="5"/>
      <c r="E53" s="6"/>
      <c r="F53" s="7"/>
      <c r="G53" s="5"/>
      <c r="H53" s="6"/>
      <c r="I53" s="7"/>
      <c r="J53" s="8"/>
    </row>
    <row r="54" spans="1:10" s="3" customFormat="1" ht="22.5" customHeight="1" x14ac:dyDescent="0.25">
      <c r="A54" s="12"/>
      <c r="B54" s="4"/>
      <c r="C54" s="2"/>
      <c r="D54" s="5"/>
      <c r="E54" s="6"/>
      <c r="F54" s="7"/>
      <c r="G54" s="5"/>
      <c r="H54" s="6"/>
      <c r="I54" s="7"/>
      <c r="J54" s="8"/>
    </row>
    <row r="55" spans="1:10" s="3" customFormat="1" ht="22.5" customHeight="1" x14ac:dyDescent="0.25">
      <c r="A55" s="12"/>
      <c r="B55" s="4"/>
      <c r="C55" s="2"/>
      <c r="D55" s="5"/>
      <c r="E55" s="6"/>
      <c r="F55" s="7"/>
      <c r="G55" s="5"/>
      <c r="H55" s="6"/>
      <c r="I55" s="7"/>
      <c r="J55" s="8"/>
    </row>
    <row r="56" spans="1:10" s="3" customFormat="1" ht="22.5" customHeight="1" x14ac:dyDescent="0.25">
      <c r="A56" s="12"/>
      <c r="B56" s="4"/>
      <c r="C56" s="2"/>
      <c r="D56" s="5"/>
      <c r="E56" s="6"/>
      <c r="F56" s="7"/>
      <c r="G56" s="5"/>
      <c r="H56" s="6"/>
      <c r="I56" s="7"/>
      <c r="J56" s="8"/>
    </row>
    <row r="57" spans="1:10" s="3" customFormat="1" ht="22.5" customHeight="1" x14ac:dyDescent="0.25">
      <c r="A57" s="12"/>
      <c r="B57" s="4"/>
      <c r="C57" s="2"/>
      <c r="D57" s="5"/>
      <c r="E57" s="6"/>
      <c r="F57" s="7"/>
      <c r="G57" s="5"/>
      <c r="H57" s="6"/>
      <c r="I57" s="7"/>
      <c r="J57" s="8"/>
    </row>
    <row r="58" spans="1:10" s="3" customFormat="1" ht="22.5" customHeight="1" x14ac:dyDescent="0.25">
      <c r="A58" s="12"/>
      <c r="B58" s="4"/>
      <c r="C58" s="2"/>
      <c r="D58" s="5"/>
      <c r="E58" s="6"/>
      <c r="F58" s="7"/>
      <c r="G58" s="5"/>
      <c r="H58" s="6"/>
      <c r="I58" s="7"/>
      <c r="J58" s="8"/>
    </row>
    <row r="59" spans="1:10" s="3" customFormat="1" ht="22.5" customHeight="1" x14ac:dyDescent="0.25">
      <c r="A59" s="12"/>
      <c r="B59" s="4"/>
      <c r="C59" s="2"/>
      <c r="D59" s="5"/>
      <c r="E59" s="6"/>
      <c r="F59" s="7"/>
      <c r="G59" s="5"/>
      <c r="H59" s="6"/>
      <c r="I59" s="7"/>
      <c r="J59" s="8"/>
    </row>
    <row r="60" spans="1:10" s="3" customFormat="1" ht="22.5" customHeight="1" x14ac:dyDescent="0.25">
      <c r="A60" s="12"/>
      <c r="B60" s="4"/>
      <c r="C60" s="2"/>
      <c r="D60" s="5"/>
      <c r="E60" s="6"/>
      <c r="F60" s="7"/>
      <c r="G60" s="5"/>
      <c r="H60" s="6"/>
      <c r="I60" s="7"/>
      <c r="J60" s="8"/>
    </row>
    <row r="61" spans="1:10" s="3" customFormat="1" ht="22.5" customHeight="1" x14ac:dyDescent="0.25">
      <c r="A61" s="12"/>
      <c r="B61" s="4"/>
      <c r="C61" s="2"/>
      <c r="D61" s="5"/>
      <c r="E61" s="6"/>
      <c r="F61" s="7"/>
      <c r="G61" s="5"/>
      <c r="H61" s="6"/>
      <c r="I61" s="7"/>
      <c r="J61" s="8"/>
    </row>
    <row r="62" spans="1:10" s="3" customFormat="1" ht="22.5" customHeight="1" x14ac:dyDescent="0.25">
      <c r="A62" s="12"/>
      <c r="B62" s="4"/>
      <c r="C62" s="2"/>
      <c r="D62" s="5"/>
      <c r="E62" s="6"/>
      <c r="F62" s="7"/>
      <c r="G62" s="5"/>
      <c r="H62" s="6"/>
      <c r="I62" s="7"/>
      <c r="J62" s="8"/>
    </row>
    <row r="63" spans="1:10" s="3" customFormat="1" ht="22.5" customHeight="1" x14ac:dyDescent="0.25">
      <c r="A63" s="12"/>
      <c r="B63" s="4"/>
      <c r="C63" s="2"/>
      <c r="D63" s="5"/>
      <c r="E63" s="6"/>
      <c r="F63" s="7"/>
      <c r="G63" s="5"/>
      <c r="H63" s="6"/>
      <c r="I63" s="7"/>
      <c r="J63" s="8"/>
    </row>
    <row r="64" spans="1:10" s="3" customFormat="1" ht="22.5" customHeight="1" x14ac:dyDescent="0.25">
      <c r="A64" s="12"/>
      <c r="B64" s="4"/>
      <c r="C64" s="2"/>
      <c r="D64" s="5"/>
      <c r="E64" s="6"/>
      <c r="F64" s="7"/>
      <c r="G64" s="5"/>
      <c r="H64" s="6"/>
      <c r="I64" s="7"/>
      <c r="J64" s="8"/>
    </row>
    <row r="65" spans="1:10" s="3" customFormat="1" ht="22.5" customHeight="1" x14ac:dyDescent="0.25">
      <c r="A65" s="12"/>
      <c r="B65" s="4"/>
      <c r="C65" s="2"/>
      <c r="D65" s="5"/>
      <c r="E65" s="6"/>
      <c r="F65" s="7"/>
      <c r="G65" s="5"/>
      <c r="H65" s="6"/>
      <c r="I65" s="7"/>
      <c r="J65" s="8"/>
    </row>
    <row r="66" spans="1:10" s="3" customFormat="1" ht="22.5" customHeight="1" x14ac:dyDescent="0.25">
      <c r="A66" s="12"/>
      <c r="B66" s="4"/>
      <c r="C66" s="2"/>
      <c r="D66" s="5"/>
      <c r="E66" s="6"/>
      <c r="F66" s="7"/>
      <c r="G66" s="5"/>
      <c r="H66" s="6"/>
      <c r="I66" s="7"/>
      <c r="J66" s="8"/>
    </row>
    <row r="67" spans="1:10" s="3" customFormat="1" ht="22.5" customHeight="1" x14ac:dyDescent="0.25">
      <c r="A67" s="12"/>
      <c r="B67" s="4"/>
      <c r="C67" s="2"/>
      <c r="D67" s="5"/>
      <c r="E67" s="6"/>
      <c r="F67" s="7"/>
      <c r="G67" s="5"/>
      <c r="H67" s="6"/>
      <c r="I67" s="7"/>
      <c r="J67" s="8"/>
    </row>
    <row r="68" spans="1:10" s="3" customFormat="1" ht="22.5" customHeight="1" x14ac:dyDescent="0.25">
      <c r="A68" s="12"/>
      <c r="B68" s="4"/>
      <c r="C68" s="2"/>
      <c r="D68" s="5"/>
      <c r="E68" s="6"/>
      <c r="F68" s="7"/>
      <c r="G68" s="5"/>
      <c r="H68" s="6"/>
      <c r="I68" s="7"/>
      <c r="J68" s="8"/>
    </row>
    <row r="69" spans="1:10" s="3" customFormat="1" ht="22.5" customHeight="1" x14ac:dyDescent="0.25">
      <c r="A69" s="12"/>
      <c r="B69" s="4"/>
      <c r="C69" s="2"/>
      <c r="D69" s="5"/>
      <c r="E69" s="6"/>
      <c r="F69" s="7"/>
      <c r="G69" s="5"/>
      <c r="H69" s="6"/>
      <c r="I69" s="7"/>
      <c r="J69" s="8"/>
    </row>
    <row r="70" spans="1:10" s="3" customFormat="1" ht="22.5" customHeight="1" x14ac:dyDescent="0.25">
      <c r="A70" s="12"/>
      <c r="B70" s="4"/>
      <c r="C70" s="2"/>
      <c r="D70" s="5"/>
      <c r="E70" s="6"/>
      <c r="F70" s="7"/>
      <c r="G70" s="5"/>
      <c r="H70" s="6"/>
      <c r="I70" s="7"/>
      <c r="J70" s="8"/>
    </row>
  </sheetData>
  <sheetProtection password="CC41" sheet="1"/>
  <mergeCells count="4">
    <mergeCell ref="A1:J1"/>
    <mergeCell ref="B3:D3"/>
    <mergeCell ref="E3:G3"/>
    <mergeCell ref="H3:J3"/>
  </mergeCells>
  <phoneticPr fontId="16" type="noConversion"/>
  <conditionalFormatting sqref="G15:G18">
    <cfRule type="cellIs" dxfId="62" priority="7" stopIfTrue="1" operator="between">
      <formula>0.8</formula>
      <formula>0.99</formula>
    </cfRule>
  </conditionalFormatting>
  <conditionalFormatting sqref="G25:G28">
    <cfRule type="cellIs" dxfId="61" priority="6" stopIfTrue="1" operator="between">
      <formula>0.8</formula>
      <formula>0.99</formula>
    </cfRule>
  </conditionalFormatting>
  <conditionalFormatting sqref="G20 G22:G23">
    <cfRule type="cellIs" dxfId="60" priority="5" stopIfTrue="1" operator="between">
      <formula>0.8</formula>
      <formula>0.99</formula>
    </cfRule>
  </conditionalFormatting>
  <conditionalFormatting sqref="D35:D38 D2 D41:D65536 D4:D8 D10:D13 D15:D18 D20:D23 D25:D28 D30:D33">
    <cfRule type="cellIs" dxfId="59" priority="4" stopIfTrue="1" operator="between">
      <formula>0.8</formula>
      <formula>0.99</formula>
    </cfRule>
  </conditionalFormatting>
  <conditionalFormatting sqref="J15:J18">
    <cfRule type="cellIs" dxfId="58" priority="3" stopIfTrue="1" operator="between">
      <formula>0.8</formula>
      <formula>0.99</formula>
    </cfRule>
  </conditionalFormatting>
  <conditionalFormatting sqref="J10:J13">
    <cfRule type="cellIs" dxfId="57" priority="2" stopIfTrue="1" operator="between">
      <formula>0.8</formula>
      <formula>0.99</formula>
    </cfRule>
  </conditionalFormatting>
  <conditionalFormatting sqref="J20 J22:J23">
    <cfRule type="cellIs" dxfId="56" priority="1" stopIfTrue="1" operator="between">
      <formula>0.8</formula>
      <formula>0.99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showGridLines="0" showZeros="0" zoomScale="84" zoomScaleNormal="84" workbookViewId="0">
      <pane ySplit="4" topLeftCell="A26" activePane="bottomLeft" state="frozen"/>
      <selection pane="bottomLeft" activeCell="H3" sqref="H3:J3"/>
    </sheetView>
  </sheetViews>
  <sheetFormatPr defaultRowHeight="22.5" customHeight="1" x14ac:dyDescent="0.25"/>
  <cols>
    <col min="1" max="1" width="10" style="14" customWidth="1"/>
    <col min="2" max="2" width="8.375" style="11" customWidth="1"/>
    <col min="3" max="3" width="13.625" style="1" customWidth="1"/>
    <col min="4" max="4" width="12.625" style="5" customWidth="1"/>
    <col min="5" max="5" width="8.375" style="6" customWidth="1"/>
    <col min="6" max="6" width="13.625" style="7" customWidth="1"/>
    <col min="7" max="7" width="12.625" style="5" customWidth="1"/>
    <col min="8" max="8" width="8.375" style="6" customWidth="1"/>
    <col min="9" max="9" width="15.625" style="7" customWidth="1"/>
    <col min="10" max="10" width="12.625" style="8" customWidth="1"/>
    <col min="11" max="12" width="9" style="9"/>
    <col min="13" max="13" width="12.625" style="9" bestFit="1" customWidth="1"/>
    <col min="14" max="16384" width="9" style="9"/>
  </cols>
  <sheetData>
    <row r="1" spans="1:11" s="3" customFormat="1" ht="34.5" customHeight="1" x14ac:dyDescent="0.25">
      <c r="A1" s="116" t="s">
        <v>20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1" s="3" customFormat="1" ht="22.5" customHeight="1" thickBot="1" x14ac:dyDescent="0.3">
      <c r="A2" s="13"/>
      <c r="B2" s="4"/>
      <c r="C2" s="2"/>
      <c r="D2" s="5"/>
      <c r="E2" s="6"/>
      <c r="F2" s="7"/>
      <c r="G2" s="5"/>
      <c r="H2" s="6"/>
      <c r="I2" s="7"/>
      <c r="J2" s="16">
        <v>41337</v>
      </c>
    </row>
    <row r="3" spans="1:11" ht="22.5" customHeight="1" x14ac:dyDescent="0.25">
      <c r="A3" s="51"/>
      <c r="B3" s="117" t="s">
        <v>21</v>
      </c>
      <c r="C3" s="118"/>
      <c r="D3" s="118"/>
      <c r="E3" s="119" t="s">
        <v>22</v>
      </c>
      <c r="F3" s="118"/>
      <c r="G3" s="120"/>
      <c r="H3" s="121" t="s">
        <v>23</v>
      </c>
      <c r="I3" s="121"/>
      <c r="J3" s="122"/>
    </row>
    <row r="4" spans="1:11" ht="22.5" customHeight="1" x14ac:dyDescent="0.25">
      <c r="A4" s="52"/>
      <c r="B4" s="39" t="s">
        <v>24</v>
      </c>
      <c r="C4" s="50" t="s">
        <v>25</v>
      </c>
      <c r="D4" s="64" t="s">
        <v>1</v>
      </c>
      <c r="E4" s="78" t="s">
        <v>26</v>
      </c>
      <c r="F4" s="40" t="s">
        <v>25</v>
      </c>
      <c r="G4" s="53" t="s">
        <v>1</v>
      </c>
      <c r="H4" s="72" t="s">
        <v>26</v>
      </c>
      <c r="I4" s="41" t="s">
        <v>25</v>
      </c>
      <c r="J4" s="53" t="s">
        <v>1</v>
      </c>
    </row>
    <row r="5" spans="1:11" ht="21" customHeight="1" x14ac:dyDescent="0.25">
      <c r="A5" s="54" t="s">
        <v>27</v>
      </c>
      <c r="B5" s="37">
        <v>2</v>
      </c>
      <c r="C5" s="45">
        <v>46325</v>
      </c>
      <c r="D5" s="65">
        <f>C5/$C$9</f>
        <v>7.0515581926700321E-2</v>
      </c>
      <c r="E5" s="105">
        <v>2</v>
      </c>
      <c r="F5" s="38">
        <v>99340</v>
      </c>
      <c r="G5" s="55">
        <f>F5/$F$9</f>
        <v>9.1892481911038007E-2</v>
      </c>
      <c r="H5" s="73">
        <f t="shared" ref="H5:I7" si="0">B5+E5</f>
        <v>4</v>
      </c>
      <c r="I5" s="43">
        <f t="shared" si="0"/>
        <v>145665</v>
      </c>
      <c r="J5" s="55">
        <f>I5/$I$9</f>
        <v>8.3812190267739853E-2</v>
      </c>
    </row>
    <row r="6" spans="1:11" ht="21" customHeight="1" x14ac:dyDescent="0.25">
      <c r="A6" s="54" t="s">
        <v>28</v>
      </c>
      <c r="B6" s="28">
        <v>5</v>
      </c>
      <c r="C6" s="46">
        <v>280550</v>
      </c>
      <c r="D6" s="66">
        <f>$C6/$C$9</f>
        <v>0.42705119286639559</v>
      </c>
      <c r="E6" s="106">
        <v>11</v>
      </c>
      <c r="F6" s="32">
        <v>466912</v>
      </c>
      <c r="G6" s="56">
        <f>F6/$F$9</f>
        <v>0.4319076154021198</v>
      </c>
      <c r="H6" s="74">
        <f t="shared" si="0"/>
        <v>16</v>
      </c>
      <c r="I6" s="34">
        <f t="shared" si="0"/>
        <v>747462</v>
      </c>
      <c r="J6" s="56">
        <f>I6/$I$9</f>
        <v>0.43007192779257453</v>
      </c>
    </row>
    <row r="7" spans="1:11" ht="21" customHeight="1" x14ac:dyDescent="0.25">
      <c r="A7" s="54" t="s">
        <v>29</v>
      </c>
      <c r="B7" s="28">
        <v>9</v>
      </c>
      <c r="C7" s="46">
        <v>328973</v>
      </c>
      <c r="D7" s="66">
        <f>$C7/$C$9</f>
        <v>0.50076033530863218</v>
      </c>
      <c r="E7" s="106">
        <v>11</v>
      </c>
      <c r="F7" s="32">
        <v>483649</v>
      </c>
      <c r="G7" s="56">
        <f>F7/$F$9</f>
        <v>0.4473898428003989</v>
      </c>
      <c r="H7" s="74">
        <f t="shared" si="0"/>
        <v>20</v>
      </c>
      <c r="I7" s="34">
        <f t="shared" si="0"/>
        <v>812622</v>
      </c>
      <c r="J7" s="56">
        <f>I7/$I$9</f>
        <v>0.46756344818419865</v>
      </c>
    </row>
    <row r="8" spans="1:11" ht="21" customHeight="1" x14ac:dyDescent="0.25">
      <c r="A8" s="54" t="s">
        <v>30</v>
      </c>
      <c r="B8" s="28">
        <v>1</v>
      </c>
      <c r="C8" s="46">
        <v>1099</v>
      </c>
      <c r="D8" s="66">
        <f>$C8/$C$9</f>
        <v>1.6728898982718546E-3</v>
      </c>
      <c r="E8" s="106">
        <v>2</v>
      </c>
      <c r="F8" s="32">
        <v>31145</v>
      </c>
      <c r="G8" s="56">
        <f>F8/$F$9</f>
        <v>2.8810059886443314E-2</v>
      </c>
      <c r="H8" s="74">
        <f>B8+E8</f>
        <v>3</v>
      </c>
      <c r="I8" s="34">
        <f>C8+F8</f>
        <v>32244</v>
      </c>
      <c r="J8" s="56">
        <f>I8/$I$9</f>
        <v>1.8552433755486934E-2</v>
      </c>
    </row>
    <row r="9" spans="1:11" s="3" customFormat="1" ht="21" customHeight="1" x14ac:dyDescent="0.25">
      <c r="A9" s="57" t="s">
        <v>31</v>
      </c>
      <c r="B9" s="33">
        <f>SUM(B5:B8)</f>
        <v>17</v>
      </c>
      <c r="C9" s="44">
        <f>SUM(C5:C8)</f>
        <v>656947</v>
      </c>
      <c r="D9" s="101">
        <f>$C9/$C$29</f>
        <v>0.30155143978330612</v>
      </c>
      <c r="E9" s="79">
        <f>SUM(E5:E8)</f>
        <v>26</v>
      </c>
      <c r="F9" s="44">
        <f>SUM(F5:F8)</f>
        <v>1081046</v>
      </c>
      <c r="G9" s="102">
        <f>$F9/$F$29</f>
        <v>0.28453753037723439</v>
      </c>
      <c r="H9" s="75">
        <f>SUM(H5:H8)</f>
        <v>43</v>
      </c>
      <c r="I9" s="44">
        <f>SUM(I5:I8)</f>
        <v>1737993</v>
      </c>
      <c r="J9" s="102">
        <f>$I9/$I$29</f>
        <v>0.29073803260226977</v>
      </c>
      <c r="K9" s="19"/>
    </row>
    <row r="10" spans="1:11" ht="21" customHeight="1" x14ac:dyDescent="0.25">
      <c r="A10" s="54" t="s">
        <v>27</v>
      </c>
      <c r="B10" s="28">
        <v>6</v>
      </c>
      <c r="C10" s="46">
        <v>300779</v>
      </c>
      <c r="D10" s="66">
        <f>$C10/$C$14</f>
        <v>0.33305207956159844</v>
      </c>
      <c r="E10" s="106">
        <v>3</v>
      </c>
      <c r="F10" s="32">
        <v>176963</v>
      </c>
      <c r="G10" s="55">
        <f>$F10/$F$14</f>
        <v>0.10305706711640779</v>
      </c>
      <c r="H10" s="74">
        <f t="shared" ref="H10:I13" si="1">B10+E10</f>
        <v>9</v>
      </c>
      <c r="I10" s="34">
        <f t="shared" si="1"/>
        <v>477742</v>
      </c>
      <c r="J10" s="56">
        <f>$I10/$I$14</f>
        <v>0.18232792096892073</v>
      </c>
    </row>
    <row r="11" spans="1:11" ht="21" customHeight="1" x14ac:dyDescent="0.25">
      <c r="A11" s="54" t="s">
        <v>28</v>
      </c>
      <c r="B11" s="28">
        <v>4</v>
      </c>
      <c r="C11" s="46">
        <v>274485</v>
      </c>
      <c r="D11" s="66">
        <f>$C11/$C$14</f>
        <v>0.30393677769546862</v>
      </c>
      <c r="E11" s="106">
        <v>19</v>
      </c>
      <c r="F11" s="32">
        <v>959881</v>
      </c>
      <c r="G11" s="55">
        <f>$F11/$F$14</f>
        <v>0.55900115075334744</v>
      </c>
      <c r="H11" s="74">
        <f t="shared" si="1"/>
        <v>23</v>
      </c>
      <c r="I11" s="34">
        <f t="shared" si="1"/>
        <v>1234366</v>
      </c>
      <c r="J11" s="56">
        <f>$I11/$I$14</f>
        <v>0.47108980683030338</v>
      </c>
    </row>
    <row r="12" spans="1:11" ht="21" customHeight="1" x14ac:dyDescent="0.25">
      <c r="A12" s="54" t="s">
        <v>29</v>
      </c>
      <c r="B12" s="28">
        <v>8</v>
      </c>
      <c r="C12" s="47">
        <v>327835</v>
      </c>
      <c r="D12" s="66">
        <f>$C12/$C$14</f>
        <v>0.36301114274293295</v>
      </c>
      <c r="E12" s="106">
        <v>12</v>
      </c>
      <c r="F12" s="32">
        <v>574987</v>
      </c>
      <c r="G12" s="55">
        <f>$F12/$F$14</f>
        <v>0.33485233551681404</v>
      </c>
      <c r="H12" s="74">
        <f t="shared" si="1"/>
        <v>20</v>
      </c>
      <c r="I12" s="34">
        <f t="shared" si="1"/>
        <v>902822</v>
      </c>
      <c r="J12" s="56">
        <f>$I12/$I$14</f>
        <v>0.34455764463874422</v>
      </c>
    </row>
    <row r="13" spans="1:11" ht="21" customHeight="1" x14ac:dyDescent="0.25">
      <c r="A13" s="54" t="s">
        <v>30</v>
      </c>
      <c r="B13" s="28"/>
      <c r="C13" s="46"/>
      <c r="D13" s="66">
        <f>$C13/$C$14</f>
        <v>0</v>
      </c>
      <c r="E13" s="106">
        <v>1</v>
      </c>
      <c r="F13" s="32">
        <v>5305</v>
      </c>
      <c r="G13" s="55">
        <f>$F13/$F$14</f>
        <v>3.0894466134307359E-3</v>
      </c>
      <c r="H13" s="74">
        <f t="shared" si="1"/>
        <v>1</v>
      </c>
      <c r="I13" s="34">
        <f t="shared" si="1"/>
        <v>5305</v>
      </c>
      <c r="J13" s="56">
        <f>$I13/$I$14</f>
        <v>2.0246275620316497E-3</v>
      </c>
    </row>
    <row r="14" spans="1:11" s="3" customFormat="1" ht="21" customHeight="1" x14ac:dyDescent="0.25">
      <c r="A14" s="57" t="s">
        <v>32</v>
      </c>
      <c r="B14" s="33">
        <f>SUM(B10:B13)</f>
        <v>18</v>
      </c>
      <c r="C14" s="44">
        <f t="shared" ref="C14:I14" si="2">SUM(C10:C13)</f>
        <v>903099</v>
      </c>
      <c r="D14" s="101">
        <f>$C14/$C$29</f>
        <v>0.41453999137961506</v>
      </c>
      <c r="E14" s="79">
        <f t="shared" si="2"/>
        <v>35</v>
      </c>
      <c r="F14" s="44">
        <f t="shared" si="2"/>
        <v>1717136</v>
      </c>
      <c r="G14" s="102">
        <f>$F14/$F$29</f>
        <v>0.45196008010930411</v>
      </c>
      <c r="H14" s="75">
        <f t="shared" si="2"/>
        <v>53</v>
      </c>
      <c r="I14" s="44">
        <f t="shared" si="2"/>
        <v>2620235</v>
      </c>
      <c r="J14" s="102">
        <f>$I14/$I$29</f>
        <v>0.43832280616527702</v>
      </c>
      <c r="K14" s="19"/>
    </row>
    <row r="15" spans="1:11" ht="21" customHeight="1" x14ac:dyDescent="0.25">
      <c r="A15" s="54" t="s">
        <v>27</v>
      </c>
      <c r="B15" s="28">
        <v>1</v>
      </c>
      <c r="C15" s="46">
        <v>66416</v>
      </c>
      <c r="D15" s="66">
        <f>$C15/$C$19</f>
        <v>0.14390490697185646</v>
      </c>
      <c r="E15" s="106">
        <v>2</v>
      </c>
      <c r="F15" s="32">
        <v>108261</v>
      </c>
      <c r="G15" s="56">
        <f>$F15/$F$19</f>
        <v>0.11542016667857177</v>
      </c>
      <c r="H15" s="74">
        <f t="shared" ref="H15:I18" si="3">B15+E15</f>
        <v>3</v>
      </c>
      <c r="I15" s="34">
        <f t="shared" si="3"/>
        <v>174677</v>
      </c>
      <c r="J15" s="56">
        <f>$I15/$I$19</f>
        <v>0.12481386209360486</v>
      </c>
    </row>
    <row r="16" spans="1:11" ht="21" customHeight="1" x14ac:dyDescent="0.25">
      <c r="A16" s="54" t="s">
        <v>28</v>
      </c>
      <c r="B16" s="28">
        <v>3</v>
      </c>
      <c r="C16" s="46">
        <v>315856</v>
      </c>
      <c r="D16" s="66">
        <f>$C16/$C$19</f>
        <v>0.68437166189627041</v>
      </c>
      <c r="E16" s="106">
        <v>10</v>
      </c>
      <c r="F16" s="32">
        <v>529301</v>
      </c>
      <c r="G16" s="56">
        <f>$F16/$F$19</f>
        <v>0.56430302364780227</v>
      </c>
      <c r="H16" s="74">
        <f t="shared" si="3"/>
        <v>13</v>
      </c>
      <c r="I16" s="34">
        <f t="shared" si="3"/>
        <v>845157</v>
      </c>
      <c r="J16" s="56">
        <f>$I16/$I$19</f>
        <v>0.60389924973204712</v>
      </c>
    </row>
    <row r="17" spans="1:13" ht="21" customHeight="1" x14ac:dyDescent="0.25">
      <c r="A17" s="54" t="s">
        <v>29</v>
      </c>
      <c r="B17" s="28">
        <v>2</v>
      </c>
      <c r="C17" s="47">
        <v>79255</v>
      </c>
      <c r="D17" s="66">
        <f>$C17/$C$19</f>
        <v>0.17172343113187311</v>
      </c>
      <c r="E17" s="106">
        <v>6</v>
      </c>
      <c r="F17" s="32">
        <v>235632</v>
      </c>
      <c r="G17" s="56">
        <f>$F17/$F$19</f>
        <v>0.25121405413588666</v>
      </c>
      <c r="H17" s="74">
        <f t="shared" si="3"/>
        <v>8</v>
      </c>
      <c r="I17" s="34">
        <f t="shared" si="3"/>
        <v>314887</v>
      </c>
      <c r="J17" s="56">
        <f>$I17/$I$19</f>
        <v>0.22499964272954626</v>
      </c>
    </row>
    <row r="18" spans="1:13" ht="21" customHeight="1" x14ac:dyDescent="0.25">
      <c r="A18" s="54" t="s">
        <v>30</v>
      </c>
      <c r="B18" s="28"/>
      <c r="C18" s="46"/>
      <c r="D18" s="66">
        <f>$C18/$C$19</f>
        <v>0</v>
      </c>
      <c r="E18" s="106">
        <v>1</v>
      </c>
      <c r="F18" s="32">
        <v>64779</v>
      </c>
      <c r="G18" s="56">
        <f>$F18/$F$19</f>
        <v>6.9062755537739356E-2</v>
      </c>
      <c r="H18" s="74">
        <f t="shared" si="3"/>
        <v>1</v>
      </c>
      <c r="I18" s="34">
        <f t="shared" si="3"/>
        <v>64779</v>
      </c>
      <c r="J18" s="56">
        <f>$I18/$I$19</f>
        <v>4.6287245444801714E-2</v>
      </c>
    </row>
    <row r="19" spans="1:13" s="3" customFormat="1" ht="21" customHeight="1" x14ac:dyDescent="0.25">
      <c r="A19" s="57" t="s">
        <v>33</v>
      </c>
      <c r="B19" s="33">
        <f>SUM(B15:B18)</f>
        <v>6</v>
      </c>
      <c r="C19" s="44">
        <f t="shared" ref="C19:I19" si="4">SUM(C15:C18)</f>
        <v>461527</v>
      </c>
      <c r="D19" s="101">
        <f>$C19/$C$29</f>
        <v>0.2118498620876112</v>
      </c>
      <c r="E19" s="79">
        <f t="shared" si="4"/>
        <v>19</v>
      </c>
      <c r="F19" s="44">
        <f t="shared" si="4"/>
        <v>937973</v>
      </c>
      <c r="G19" s="102">
        <f>$F19/$F$29</f>
        <v>0.24687989315951928</v>
      </c>
      <c r="H19" s="75">
        <f t="shared" si="4"/>
        <v>25</v>
      </c>
      <c r="I19" s="44">
        <f t="shared" si="4"/>
        <v>1399500</v>
      </c>
      <c r="J19" s="102">
        <f>$I19/$I$29</f>
        <v>0.23411364523728032</v>
      </c>
      <c r="K19" s="19"/>
    </row>
    <row r="20" spans="1:13" ht="21" customHeight="1" x14ac:dyDescent="0.25">
      <c r="A20" s="54" t="s">
        <v>27</v>
      </c>
      <c r="B20" s="28">
        <v>1</v>
      </c>
      <c r="C20" s="46">
        <v>79330</v>
      </c>
      <c r="D20" s="66">
        <f>$C20/$C$24</f>
        <v>0.50533812363043362</v>
      </c>
      <c r="E20" s="107">
        <v>1</v>
      </c>
      <c r="F20" s="30">
        <v>55795</v>
      </c>
      <c r="G20" s="56">
        <f>$F20/$F$24</f>
        <v>0.8834753143110492</v>
      </c>
      <c r="H20" s="74">
        <f t="shared" ref="H20:I23" si="5">B20+E20</f>
        <v>2</v>
      </c>
      <c r="I20" s="34">
        <f t="shared" si="5"/>
        <v>135125</v>
      </c>
      <c r="J20" s="56">
        <f>$I20/$I$24</f>
        <v>0.61381951321443817</v>
      </c>
    </row>
    <row r="21" spans="1:13" ht="21" customHeight="1" x14ac:dyDescent="0.25">
      <c r="A21" s="54" t="s">
        <v>28</v>
      </c>
      <c r="B21" s="28"/>
      <c r="C21" s="46"/>
      <c r="D21" s="66">
        <f>$C21/$C$24</f>
        <v>0</v>
      </c>
      <c r="E21" s="107">
        <v>1</v>
      </c>
      <c r="F21" s="30">
        <v>3918</v>
      </c>
      <c r="G21" s="80">
        <f>$F21/$F$24</f>
        <v>6.2038825727586532E-2</v>
      </c>
      <c r="H21" s="74">
        <f t="shared" si="5"/>
        <v>1</v>
      </c>
      <c r="I21" s="34">
        <f t="shared" si="5"/>
        <v>3918</v>
      </c>
      <c r="J21" s="56">
        <f>$I21/$I$24</f>
        <v>1.7797926755035477E-2</v>
      </c>
    </row>
    <row r="22" spans="1:13" ht="21" customHeight="1" x14ac:dyDescent="0.25">
      <c r="A22" s="54" t="s">
        <v>29</v>
      </c>
      <c r="B22" s="28"/>
      <c r="C22" s="46"/>
      <c r="D22" s="66">
        <f>$C22/$C$24</f>
        <v>0</v>
      </c>
      <c r="E22" s="107">
        <v>1</v>
      </c>
      <c r="F22" s="30">
        <v>3441</v>
      </c>
      <c r="G22" s="56">
        <f>$F22/$F$24</f>
        <v>5.4485859961364284E-2</v>
      </c>
      <c r="H22" s="74">
        <f t="shared" si="5"/>
        <v>1</v>
      </c>
      <c r="I22" s="34">
        <f t="shared" si="5"/>
        <v>3441</v>
      </c>
      <c r="J22" s="56">
        <f>$I22/$I$24</f>
        <v>1.5631104125593945E-2</v>
      </c>
    </row>
    <row r="23" spans="1:13" ht="21" customHeight="1" x14ac:dyDescent="0.25">
      <c r="A23" s="54" t="s">
        <v>30</v>
      </c>
      <c r="B23" s="28">
        <v>1</v>
      </c>
      <c r="C23" s="46">
        <v>77654</v>
      </c>
      <c r="D23" s="66">
        <f>$C23/$C$24</f>
        <v>0.49466187636956632</v>
      </c>
      <c r="E23" s="106"/>
      <c r="F23" s="32"/>
      <c r="G23" s="56">
        <f>$F23/$F$24</f>
        <v>0</v>
      </c>
      <c r="H23" s="74">
        <f t="shared" si="5"/>
        <v>1</v>
      </c>
      <c r="I23" s="34">
        <f t="shared" si="5"/>
        <v>77654</v>
      </c>
      <c r="J23" s="56">
        <f>$I23/$I$24</f>
        <v>0.35275145590493234</v>
      </c>
    </row>
    <row r="24" spans="1:13" s="3" customFormat="1" ht="21" customHeight="1" x14ac:dyDescent="0.25">
      <c r="A24" s="57" t="s">
        <v>34</v>
      </c>
      <c r="B24" s="33">
        <f>SUM(B20:B23)</f>
        <v>2</v>
      </c>
      <c r="C24" s="44">
        <f t="shared" ref="C24:I24" si="6">SUM(C20:C23)</f>
        <v>156984</v>
      </c>
      <c r="D24" s="101">
        <f>$C24/$C$29</f>
        <v>7.2058706749467655E-2</v>
      </c>
      <c r="E24" s="79">
        <f t="shared" si="6"/>
        <v>3</v>
      </c>
      <c r="F24" s="44">
        <f t="shared" si="6"/>
        <v>63154</v>
      </c>
      <c r="G24" s="102">
        <f>$F24/$F$29</f>
        <v>1.6622496353942258E-2</v>
      </c>
      <c r="H24" s="75">
        <f t="shared" si="6"/>
        <v>5</v>
      </c>
      <c r="I24" s="44">
        <f t="shared" si="6"/>
        <v>220138</v>
      </c>
      <c r="J24" s="102">
        <f>$I24/$I$29</f>
        <v>3.6825515995172857E-2</v>
      </c>
      <c r="K24" s="19"/>
    </row>
    <row r="25" spans="1:13" ht="21" customHeight="1" x14ac:dyDescent="0.25">
      <c r="A25" s="54" t="s">
        <v>27</v>
      </c>
      <c r="B25" s="29">
        <f t="shared" ref="B25:C28" si="7">B5+B10+B15+B20</f>
        <v>10</v>
      </c>
      <c r="C25" s="48">
        <f t="shared" si="7"/>
        <v>492850</v>
      </c>
      <c r="D25" s="67">
        <f>$C25/$C$29</f>
        <v>0.22622772780331202</v>
      </c>
      <c r="E25" s="81">
        <f t="shared" ref="E25:F28" si="8">E5+E10+E15+E20</f>
        <v>8</v>
      </c>
      <c r="F25" s="34">
        <f t="shared" si="8"/>
        <v>440359</v>
      </c>
      <c r="G25" s="82">
        <f>$C25/$C$29</f>
        <v>0.22622772780331202</v>
      </c>
      <c r="H25" s="74">
        <f t="shared" ref="H25:I27" si="9">B25+E25</f>
        <v>18</v>
      </c>
      <c r="I25" s="34">
        <f t="shared" si="9"/>
        <v>933209</v>
      </c>
      <c r="J25" s="56">
        <f>$I25/$I$29</f>
        <v>0.15611072580081253</v>
      </c>
    </row>
    <row r="26" spans="1:13" ht="21" customHeight="1" x14ac:dyDescent="0.25">
      <c r="A26" s="54" t="s">
        <v>28</v>
      </c>
      <c r="B26" s="29">
        <f t="shared" si="7"/>
        <v>12</v>
      </c>
      <c r="C26" s="48">
        <f t="shared" si="7"/>
        <v>870891</v>
      </c>
      <c r="D26" s="67">
        <f>$C26/$C$29</f>
        <v>0.39975589346526164</v>
      </c>
      <c r="E26" s="81">
        <f t="shared" si="8"/>
        <v>41</v>
      </c>
      <c r="F26" s="34">
        <f t="shared" si="8"/>
        <v>1960012</v>
      </c>
      <c r="G26" s="82">
        <f>$C26/$C$29</f>
        <v>0.39975589346526164</v>
      </c>
      <c r="H26" s="74">
        <f t="shared" si="9"/>
        <v>53</v>
      </c>
      <c r="I26" s="34">
        <f t="shared" si="9"/>
        <v>2830903</v>
      </c>
      <c r="J26" s="56">
        <f>$I26/$I$29</f>
        <v>0.47356414479682213</v>
      </c>
    </row>
    <row r="27" spans="1:13" ht="21" customHeight="1" x14ac:dyDescent="0.25">
      <c r="A27" s="54" t="s">
        <v>29</v>
      </c>
      <c r="B27" s="29">
        <f t="shared" si="7"/>
        <v>19</v>
      </c>
      <c r="C27" s="48">
        <f t="shared" si="7"/>
        <v>736063</v>
      </c>
      <c r="D27" s="67">
        <f>$C27/$C$29</f>
        <v>0.33786722128454755</v>
      </c>
      <c r="E27" s="81">
        <f t="shared" si="8"/>
        <v>30</v>
      </c>
      <c r="F27" s="34">
        <f t="shared" si="8"/>
        <v>1297709</v>
      </c>
      <c r="G27" s="82">
        <f>$C27/$C$29</f>
        <v>0.33786722128454755</v>
      </c>
      <c r="H27" s="74">
        <f t="shared" si="9"/>
        <v>49</v>
      </c>
      <c r="I27" s="34">
        <f t="shared" si="9"/>
        <v>2033772</v>
      </c>
      <c r="J27" s="56">
        <f>$I27/$I$29</f>
        <v>0.34021706073705898</v>
      </c>
    </row>
    <row r="28" spans="1:13" ht="21" customHeight="1" x14ac:dyDescent="0.25">
      <c r="A28" s="54" t="s">
        <v>30</v>
      </c>
      <c r="B28" s="29">
        <f t="shared" si="7"/>
        <v>2</v>
      </c>
      <c r="C28" s="48">
        <f t="shared" si="7"/>
        <v>78753</v>
      </c>
      <c r="D28" s="67">
        <f>$C28/$C$29</f>
        <v>3.6149157446878827E-2</v>
      </c>
      <c r="E28" s="81">
        <f t="shared" si="8"/>
        <v>4</v>
      </c>
      <c r="F28" s="34">
        <f t="shared" si="8"/>
        <v>101229</v>
      </c>
      <c r="G28" s="82">
        <f>$C28/$C$29</f>
        <v>3.6149157446878827E-2</v>
      </c>
      <c r="H28" s="74">
        <f>B28+E28</f>
        <v>6</v>
      </c>
      <c r="I28" s="34">
        <f>C28+F28</f>
        <v>179982</v>
      </c>
      <c r="J28" s="56">
        <f>$I28/$I$29</f>
        <v>3.0108068665306315E-2</v>
      </c>
    </row>
    <row r="29" spans="1:13" s="3" customFormat="1" ht="21" customHeight="1" x14ac:dyDescent="0.25">
      <c r="A29" s="58" t="s">
        <v>35</v>
      </c>
      <c r="B29" s="35">
        <f>SUM(B25:B28)</f>
        <v>43</v>
      </c>
      <c r="C29" s="42">
        <f>SUM(C25:C28)</f>
        <v>2178557</v>
      </c>
      <c r="D29" s="68">
        <f>$C29/$C$40</f>
        <v>1</v>
      </c>
      <c r="E29" s="83">
        <f>SUM(E25:E27)</f>
        <v>79</v>
      </c>
      <c r="F29" s="36">
        <f>SUM(F25:F28)</f>
        <v>3799309</v>
      </c>
      <c r="G29" s="59">
        <f>$F29/$F$40</f>
        <v>0.8232614972043022</v>
      </c>
      <c r="H29" s="76">
        <f>SUM(H25:H28)</f>
        <v>126</v>
      </c>
      <c r="I29" s="42">
        <f>SUM(I25:I28)</f>
        <v>5977866</v>
      </c>
      <c r="J29" s="59">
        <f>$I29/$I$40</f>
        <v>0.87993841176241128</v>
      </c>
      <c r="K29" s="19"/>
    </row>
    <row r="30" spans="1:13" ht="21" customHeight="1" x14ac:dyDescent="0.25">
      <c r="A30" s="54" t="s">
        <v>27</v>
      </c>
      <c r="B30" s="31"/>
      <c r="C30" s="49"/>
      <c r="D30" s="69"/>
      <c r="E30" s="107">
        <v>3</v>
      </c>
      <c r="F30" s="30">
        <v>125225</v>
      </c>
      <c r="G30" s="56">
        <f>F30/$F$34</f>
        <v>0.2095479220075101</v>
      </c>
      <c r="H30" s="74">
        <f t="shared" ref="H30:I32" si="10">B30+E30</f>
        <v>3</v>
      </c>
      <c r="I30" s="34">
        <f t="shared" si="10"/>
        <v>125225</v>
      </c>
      <c r="J30" s="56">
        <f>$I30/$I$34</f>
        <v>0.2095479220075101</v>
      </c>
      <c r="M30" s="18"/>
    </row>
    <row r="31" spans="1:13" ht="21" customHeight="1" x14ac:dyDescent="0.25">
      <c r="A31" s="54" t="s">
        <v>28</v>
      </c>
      <c r="B31" s="31"/>
      <c r="C31" s="49"/>
      <c r="D31" s="69"/>
      <c r="E31" s="107">
        <v>6</v>
      </c>
      <c r="F31" s="30">
        <v>336585</v>
      </c>
      <c r="G31" s="56">
        <f>F31/$F$34</f>
        <v>0.56323168160429449</v>
      </c>
      <c r="H31" s="74">
        <f t="shared" si="10"/>
        <v>6</v>
      </c>
      <c r="I31" s="34">
        <f t="shared" si="10"/>
        <v>336585</v>
      </c>
      <c r="J31" s="56">
        <f>$I31/$I$34</f>
        <v>0.56323168160429449</v>
      </c>
    </row>
    <row r="32" spans="1:13" ht="21" customHeight="1" x14ac:dyDescent="0.25">
      <c r="A32" s="54" t="s">
        <v>29</v>
      </c>
      <c r="B32" s="31"/>
      <c r="C32" s="49"/>
      <c r="D32" s="69"/>
      <c r="E32" s="107">
        <v>3</v>
      </c>
      <c r="F32" s="30">
        <v>113579</v>
      </c>
      <c r="G32" s="56">
        <f>F32/$F$34</f>
        <v>0.19005983975796356</v>
      </c>
      <c r="H32" s="74">
        <f t="shared" si="10"/>
        <v>3</v>
      </c>
      <c r="I32" s="34">
        <f t="shared" si="10"/>
        <v>113579</v>
      </c>
      <c r="J32" s="56">
        <f>$I32/$I$34</f>
        <v>0.19005983975796356</v>
      </c>
    </row>
    <row r="33" spans="1:13" ht="21" customHeight="1" x14ac:dyDescent="0.25">
      <c r="A33" s="54" t="s">
        <v>30</v>
      </c>
      <c r="B33" s="28">
        <v>0</v>
      </c>
      <c r="C33" s="46">
        <v>0</v>
      </c>
      <c r="D33" s="69"/>
      <c r="E33" s="106">
        <v>1</v>
      </c>
      <c r="F33" s="32">
        <v>22207</v>
      </c>
      <c r="G33" s="56">
        <f>F33/$F$34</f>
        <v>3.7160556630231795E-2</v>
      </c>
      <c r="H33" s="74">
        <f>B33+E33</f>
        <v>1</v>
      </c>
      <c r="I33" s="34">
        <f>C33+F33</f>
        <v>22207</v>
      </c>
      <c r="J33" s="56">
        <f>$I33/$I$34</f>
        <v>3.7160556630231795E-2</v>
      </c>
    </row>
    <row r="34" spans="1:13" s="3" customFormat="1" ht="21" customHeight="1" x14ac:dyDescent="0.25">
      <c r="A34" s="58" t="s">
        <v>36</v>
      </c>
      <c r="B34" s="35">
        <f>SUM(B30:B33)</f>
        <v>0</v>
      </c>
      <c r="C34" s="42">
        <f>SUM(C30:C33)</f>
        <v>0</v>
      </c>
      <c r="D34" s="70">
        <f>SUM(D30:D33)</f>
        <v>0</v>
      </c>
      <c r="E34" s="84">
        <f>SUM(E30:E33)</f>
        <v>13</v>
      </c>
      <c r="F34" s="36">
        <f>SUM(F30:F33)</f>
        <v>597596</v>
      </c>
      <c r="G34" s="59">
        <f>$F34/$F$40</f>
        <v>0.12949138321818576</v>
      </c>
      <c r="H34" s="76">
        <f>SUM(H30:H33)</f>
        <v>13</v>
      </c>
      <c r="I34" s="42">
        <f>SUM(I30:I33)</f>
        <v>597596</v>
      </c>
      <c r="J34" s="59">
        <f>$I34/$I$40</f>
        <v>8.7965784966670374E-2</v>
      </c>
      <c r="K34" s="19"/>
    </row>
    <row r="35" spans="1:13" ht="21" customHeight="1" x14ac:dyDescent="0.25">
      <c r="A35" s="54" t="s">
        <v>27</v>
      </c>
      <c r="B35" s="31"/>
      <c r="C35" s="49"/>
      <c r="D35" s="69"/>
      <c r="E35" s="106"/>
      <c r="F35" s="32"/>
      <c r="G35" s="56">
        <f>F35/$F$39</f>
        <v>0</v>
      </c>
      <c r="H35" s="74">
        <f t="shared" ref="H35:I37" si="11">B35+E35</f>
        <v>0</v>
      </c>
      <c r="I35" s="34">
        <f t="shared" si="11"/>
        <v>0</v>
      </c>
      <c r="J35" s="56">
        <f>$I35/$I$39</f>
        <v>0</v>
      </c>
      <c r="M35" s="18"/>
    </row>
    <row r="36" spans="1:13" ht="21" customHeight="1" x14ac:dyDescent="0.25">
      <c r="A36" s="54" t="s">
        <v>28</v>
      </c>
      <c r="B36" s="31"/>
      <c r="C36" s="49"/>
      <c r="D36" s="69"/>
      <c r="E36" s="106">
        <v>5</v>
      </c>
      <c r="F36" s="32">
        <v>105727</v>
      </c>
      <c r="G36" s="85">
        <f>F36/$F$39</f>
        <v>0.4848905949743858</v>
      </c>
      <c r="H36" s="74">
        <f t="shared" si="11"/>
        <v>5</v>
      </c>
      <c r="I36" s="34">
        <f t="shared" si="11"/>
        <v>105727</v>
      </c>
      <c r="J36" s="56">
        <f>$I36/$I$39</f>
        <v>0.4848905949743858</v>
      </c>
    </row>
    <row r="37" spans="1:13" ht="21" customHeight="1" x14ac:dyDescent="0.25">
      <c r="A37" s="54" t="s">
        <v>29</v>
      </c>
      <c r="B37" s="31"/>
      <c r="C37" s="49"/>
      <c r="D37" s="69"/>
      <c r="E37" s="106">
        <v>8</v>
      </c>
      <c r="F37" s="32">
        <v>112316</v>
      </c>
      <c r="G37" s="56">
        <f>F37/$F$39</f>
        <v>0.5151094050256142</v>
      </c>
      <c r="H37" s="74">
        <f t="shared" si="11"/>
        <v>8</v>
      </c>
      <c r="I37" s="34">
        <f t="shared" si="11"/>
        <v>112316</v>
      </c>
      <c r="J37" s="56">
        <f>$I37/$I$39</f>
        <v>0.5151094050256142</v>
      </c>
    </row>
    <row r="38" spans="1:13" ht="21" customHeight="1" x14ac:dyDescent="0.25">
      <c r="A38" s="54" t="s">
        <v>30</v>
      </c>
      <c r="B38" s="28">
        <v>0</v>
      </c>
      <c r="C38" s="46">
        <v>0</v>
      </c>
      <c r="D38" s="69"/>
      <c r="E38" s="106"/>
      <c r="F38" s="32"/>
      <c r="G38" s="56">
        <f>F38/$F$39</f>
        <v>0</v>
      </c>
      <c r="H38" s="74">
        <f>B38+E38</f>
        <v>0</v>
      </c>
      <c r="I38" s="34">
        <f>C38+F38</f>
        <v>0</v>
      </c>
      <c r="J38" s="56">
        <f>$I38/$I$39</f>
        <v>0</v>
      </c>
    </row>
    <row r="39" spans="1:13" s="3" customFormat="1" ht="21" customHeight="1" thickBot="1" x14ac:dyDescent="0.3">
      <c r="A39" s="58" t="s">
        <v>37</v>
      </c>
      <c r="B39" s="35">
        <f>SUM(B35:B38)</f>
        <v>0</v>
      </c>
      <c r="C39" s="42">
        <f>SUM(C35:C38)</f>
        <v>0</v>
      </c>
      <c r="D39" s="70">
        <f>SUM(D35:D38)</f>
        <v>0</v>
      </c>
      <c r="E39" s="84">
        <f>SUM(E35:E38)</f>
        <v>13</v>
      </c>
      <c r="F39" s="42">
        <f>SUM(F35:F38)</f>
        <v>218043</v>
      </c>
      <c r="G39" s="59">
        <f>$F39/$F$40</f>
        <v>4.7247119577512035E-2</v>
      </c>
      <c r="H39" s="76">
        <f>SUM(H35:H38)</f>
        <v>13</v>
      </c>
      <c r="I39" s="42">
        <f>SUM(I35:I38)</f>
        <v>218043</v>
      </c>
      <c r="J39" s="59">
        <f>$I39/$I$40</f>
        <v>3.2095803270918329E-2</v>
      </c>
      <c r="K39" s="19"/>
    </row>
    <row r="40" spans="1:13" s="17" customFormat="1" ht="21" customHeight="1" thickTop="1" thickBot="1" x14ac:dyDescent="0.3">
      <c r="A40" s="60" t="s">
        <v>38</v>
      </c>
      <c r="B40" s="61">
        <f>B9+B14+B19+B24+B34+B39</f>
        <v>43</v>
      </c>
      <c r="C40" s="62">
        <f>C9+C14+C19+C24+C34+C39</f>
        <v>2178557</v>
      </c>
      <c r="D40" s="71">
        <f>D29+D34+D39</f>
        <v>1</v>
      </c>
      <c r="E40" s="86">
        <f>E9+E14+E19+E24+E34+E39</f>
        <v>109</v>
      </c>
      <c r="F40" s="63">
        <f>F9+F14+F19+F24+F34+F39</f>
        <v>4614948</v>
      </c>
      <c r="G40" s="87">
        <f>G29+G34+G39</f>
        <v>1</v>
      </c>
      <c r="H40" s="77">
        <f>H9+H14+H19+H24+H34+H39</f>
        <v>152</v>
      </c>
      <c r="I40" s="62">
        <f>I9+I14+I19+I24+I34+I39</f>
        <v>6793505</v>
      </c>
      <c r="J40" s="87">
        <f>J29+J34+J39</f>
        <v>1</v>
      </c>
      <c r="M40" s="27">
        <f ca="1">'[1]2012-06'!$X$12+M3:P40</f>
        <v>0</v>
      </c>
    </row>
    <row r="41" spans="1:13" s="17" customFormat="1" ht="21" customHeight="1" x14ac:dyDescent="0.25">
      <c r="A41" s="21"/>
      <c r="B41" s="22"/>
      <c r="C41" s="23"/>
      <c r="D41" s="24"/>
      <c r="E41" s="25"/>
      <c r="F41" s="23"/>
      <c r="G41" s="24"/>
      <c r="H41" s="25"/>
      <c r="I41" s="23"/>
      <c r="J41" s="26"/>
    </row>
    <row r="42" spans="1:13" s="3" customFormat="1" ht="18.75" customHeight="1" x14ac:dyDescent="0.25">
      <c r="A42" s="20"/>
      <c r="B42" s="20"/>
      <c r="C42" s="2"/>
      <c r="D42" s="5"/>
      <c r="E42" s="6"/>
      <c r="F42" s="7"/>
      <c r="G42" s="5"/>
      <c r="H42" s="6"/>
      <c r="I42" s="10"/>
      <c r="J42" s="8"/>
    </row>
    <row r="43" spans="1:13" s="3" customFormat="1" ht="18.75" customHeight="1" x14ac:dyDescent="0.25">
      <c r="A43" s="20"/>
      <c r="B43" s="20"/>
      <c r="C43" s="2"/>
      <c r="D43" s="5"/>
      <c r="E43" s="15"/>
      <c r="F43" s="15"/>
      <c r="G43" s="5"/>
      <c r="H43" s="6"/>
      <c r="I43" s="7"/>
      <c r="J43" s="8"/>
    </row>
    <row r="44" spans="1:13" s="3" customFormat="1" ht="18.75" customHeight="1" x14ac:dyDescent="0.25">
      <c r="A44" s="20"/>
      <c r="B44" s="20"/>
      <c r="C44" s="2"/>
      <c r="D44" s="5"/>
      <c r="E44" s="15"/>
      <c r="F44" s="15"/>
      <c r="G44" s="5"/>
      <c r="H44" s="6"/>
      <c r="I44" s="7"/>
      <c r="J44" s="8"/>
    </row>
    <row r="45" spans="1:13" s="3" customFormat="1" ht="22.5" customHeight="1" x14ac:dyDescent="0.25">
      <c r="A45" s="12"/>
      <c r="B45" s="4"/>
      <c r="C45" s="2"/>
      <c r="D45" s="5"/>
      <c r="E45" s="15"/>
      <c r="F45" s="15"/>
      <c r="G45" s="5"/>
      <c r="H45" s="6"/>
      <c r="I45" s="7"/>
      <c r="J45" s="8"/>
    </row>
    <row r="46" spans="1:13" s="3" customFormat="1" ht="22.5" customHeight="1" x14ac:dyDescent="0.25">
      <c r="A46" s="12"/>
      <c r="B46" s="4"/>
      <c r="C46" s="2"/>
      <c r="D46" s="5"/>
      <c r="E46" s="6"/>
      <c r="F46" s="7"/>
      <c r="G46" s="5"/>
      <c r="H46" s="6"/>
      <c r="I46" s="7"/>
      <c r="J46" s="8"/>
    </row>
    <row r="47" spans="1:13" s="3" customFormat="1" ht="22.5" customHeight="1" x14ac:dyDescent="0.25">
      <c r="A47" s="12"/>
      <c r="B47" s="4"/>
      <c r="C47" s="2"/>
      <c r="D47" s="5"/>
      <c r="E47" s="6"/>
      <c r="F47" s="7"/>
      <c r="G47" s="5"/>
      <c r="H47" s="6"/>
      <c r="I47" s="7"/>
      <c r="J47" s="8"/>
    </row>
    <row r="48" spans="1:13" s="3" customFormat="1" ht="22.5" customHeight="1" x14ac:dyDescent="0.25">
      <c r="A48" s="12"/>
      <c r="B48" s="4"/>
      <c r="C48" s="2"/>
      <c r="D48" s="5"/>
      <c r="E48" s="6"/>
      <c r="F48" s="7"/>
      <c r="G48" s="5"/>
      <c r="H48" s="6"/>
      <c r="I48" s="7"/>
      <c r="J48" s="8"/>
    </row>
    <row r="49" spans="1:10" s="3" customFormat="1" ht="22.5" customHeight="1" x14ac:dyDescent="0.25">
      <c r="A49" s="12"/>
      <c r="B49" s="4"/>
      <c r="C49" s="2"/>
      <c r="D49" s="5"/>
      <c r="E49" s="6"/>
      <c r="F49" s="7"/>
      <c r="G49" s="5"/>
      <c r="H49" s="6"/>
      <c r="I49" s="7"/>
      <c r="J49" s="8"/>
    </row>
    <row r="50" spans="1:10" s="3" customFormat="1" ht="22.5" customHeight="1" x14ac:dyDescent="0.25">
      <c r="A50" s="12"/>
      <c r="B50" s="4"/>
      <c r="C50" s="2"/>
      <c r="D50" s="5"/>
      <c r="E50" s="6"/>
      <c r="F50" s="7"/>
      <c r="G50" s="5"/>
      <c r="H50" s="6"/>
      <c r="I50" s="7"/>
      <c r="J50" s="8"/>
    </row>
    <row r="51" spans="1:10" s="3" customFormat="1" ht="22.5" customHeight="1" x14ac:dyDescent="0.25">
      <c r="A51" s="12"/>
      <c r="B51" s="4"/>
      <c r="C51" s="2"/>
      <c r="D51" s="5"/>
      <c r="E51" s="6"/>
      <c r="F51" s="7"/>
      <c r="G51" s="5"/>
      <c r="H51" s="6"/>
      <c r="I51" s="7"/>
      <c r="J51" s="8"/>
    </row>
    <row r="52" spans="1:10" s="3" customFormat="1" ht="22.5" customHeight="1" x14ac:dyDescent="0.25">
      <c r="A52" s="12"/>
      <c r="B52" s="4"/>
      <c r="C52" s="2"/>
      <c r="D52" s="5"/>
      <c r="E52" s="6"/>
      <c r="F52" s="7"/>
      <c r="G52" s="5"/>
      <c r="H52" s="6"/>
      <c r="I52" s="7"/>
      <c r="J52" s="8"/>
    </row>
    <row r="53" spans="1:10" s="3" customFormat="1" ht="22.5" customHeight="1" x14ac:dyDescent="0.25">
      <c r="A53" s="12"/>
      <c r="B53" s="4"/>
      <c r="C53" s="2"/>
      <c r="D53" s="5"/>
      <c r="E53" s="6"/>
      <c r="F53" s="7"/>
      <c r="G53" s="5"/>
      <c r="H53" s="6"/>
      <c r="I53" s="7"/>
      <c r="J53" s="8"/>
    </row>
    <row r="54" spans="1:10" s="3" customFormat="1" ht="22.5" customHeight="1" x14ac:dyDescent="0.25">
      <c r="A54" s="12"/>
      <c r="B54" s="4"/>
      <c r="C54" s="2"/>
      <c r="D54" s="5"/>
      <c r="E54" s="6"/>
      <c r="F54" s="7"/>
      <c r="G54" s="5"/>
      <c r="H54" s="6"/>
      <c r="I54" s="7"/>
      <c r="J54" s="8"/>
    </row>
    <row r="55" spans="1:10" s="3" customFormat="1" ht="22.5" customHeight="1" x14ac:dyDescent="0.25">
      <c r="A55" s="12"/>
      <c r="B55" s="4"/>
      <c r="C55" s="2"/>
      <c r="D55" s="5"/>
      <c r="E55" s="6"/>
      <c r="F55" s="7"/>
      <c r="G55" s="5"/>
      <c r="H55" s="6"/>
      <c r="I55" s="7"/>
      <c r="J55" s="8"/>
    </row>
    <row r="56" spans="1:10" s="3" customFormat="1" ht="22.5" customHeight="1" x14ac:dyDescent="0.25">
      <c r="A56" s="12"/>
      <c r="B56" s="4"/>
      <c r="C56" s="2"/>
      <c r="D56" s="5"/>
      <c r="E56" s="6"/>
      <c r="F56" s="7"/>
      <c r="G56" s="5"/>
      <c r="H56" s="6"/>
      <c r="I56" s="7"/>
      <c r="J56" s="8"/>
    </row>
    <row r="57" spans="1:10" s="3" customFormat="1" ht="22.5" customHeight="1" x14ac:dyDescent="0.25">
      <c r="A57" s="12"/>
      <c r="B57" s="4"/>
      <c r="C57" s="2"/>
      <c r="D57" s="5"/>
      <c r="E57" s="6"/>
      <c r="F57" s="7"/>
      <c r="G57" s="5"/>
      <c r="H57" s="6"/>
      <c r="I57" s="7"/>
      <c r="J57" s="8"/>
    </row>
    <row r="58" spans="1:10" s="3" customFormat="1" ht="22.5" customHeight="1" x14ac:dyDescent="0.25">
      <c r="A58" s="12"/>
      <c r="B58" s="4"/>
      <c r="C58" s="2"/>
      <c r="D58" s="5"/>
      <c r="E58" s="6"/>
      <c r="F58" s="7"/>
      <c r="G58" s="5"/>
      <c r="H58" s="6"/>
      <c r="I58" s="7"/>
      <c r="J58" s="8"/>
    </row>
    <row r="59" spans="1:10" s="3" customFormat="1" ht="22.5" customHeight="1" x14ac:dyDescent="0.25">
      <c r="A59" s="12"/>
      <c r="B59" s="4"/>
      <c r="C59" s="2"/>
      <c r="D59" s="5"/>
      <c r="E59" s="6"/>
      <c r="F59" s="7"/>
      <c r="G59" s="5"/>
      <c r="H59" s="6"/>
      <c r="I59" s="7"/>
      <c r="J59" s="8"/>
    </row>
    <row r="60" spans="1:10" s="3" customFormat="1" ht="22.5" customHeight="1" x14ac:dyDescent="0.25">
      <c r="A60" s="12"/>
      <c r="B60" s="4"/>
      <c r="C60" s="2"/>
      <c r="D60" s="5"/>
      <c r="E60" s="6"/>
      <c r="F60" s="7"/>
      <c r="G60" s="5"/>
      <c r="H60" s="6"/>
      <c r="I60" s="7"/>
      <c r="J60" s="8"/>
    </row>
    <row r="61" spans="1:10" s="3" customFormat="1" ht="22.5" customHeight="1" x14ac:dyDescent="0.25">
      <c r="A61" s="12"/>
      <c r="B61" s="4"/>
      <c r="C61" s="2"/>
      <c r="D61" s="5"/>
      <c r="E61" s="6"/>
      <c r="F61" s="7"/>
      <c r="G61" s="5"/>
      <c r="H61" s="6"/>
      <c r="I61" s="7"/>
      <c r="J61" s="8"/>
    </row>
    <row r="62" spans="1:10" s="3" customFormat="1" ht="22.5" customHeight="1" x14ac:dyDescent="0.25">
      <c r="A62" s="12"/>
      <c r="B62" s="4"/>
      <c r="C62" s="2"/>
      <c r="D62" s="5"/>
      <c r="E62" s="6"/>
      <c r="F62" s="7"/>
      <c r="G62" s="5"/>
      <c r="H62" s="6"/>
      <c r="I62" s="7"/>
      <c r="J62" s="8"/>
    </row>
    <row r="63" spans="1:10" s="3" customFormat="1" ht="22.5" customHeight="1" x14ac:dyDescent="0.25">
      <c r="A63" s="12"/>
      <c r="B63" s="4"/>
      <c r="C63" s="2"/>
      <c r="D63" s="5"/>
      <c r="E63" s="6"/>
      <c r="F63" s="7"/>
      <c r="G63" s="5"/>
      <c r="H63" s="6"/>
      <c r="I63" s="7"/>
      <c r="J63" s="8"/>
    </row>
    <row r="64" spans="1:10" s="3" customFormat="1" ht="22.5" customHeight="1" x14ac:dyDescent="0.25">
      <c r="A64" s="12"/>
      <c r="B64" s="4"/>
      <c r="C64" s="2"/>
      <c r="D64" s="5"/>
      <c r="E64" s="6"/>
      <c r="F64" s="7"/>
      <c r="G64" s="5"/>
      <c r="H64" s="6"/>
      <c r="I64" s="7"/>
      <c r="J64" s="8"/>
    </row>
    <row r="65" spans="1:10" s="3" customFormat="1" ht="22.5" customHeight="1" x14ac:dyDescent="0.25">
      <c r="A65" s="12"/>
      <c r="B65" s="4"/>
      <c r="C65" s="2"/>
      <c r="D65" s="5"/>
      <c r="E65" s="6"/>
      <c r="F65" s="7"/>
      <c r="G65" s="5"/>
      <c r="H65" s="6"/>
      <c r="I65" s="7"/>
      <c r="J65" s="8"/>
    </row>
    <row r="66" spans="1:10" s="3" customFormat="1" ht="22.5" customHeight="1" x14ac:dyDescent="0.25">
      <c r="A66" s="12"/>
      <c r="B66" s="4"/>
      <c r="C66" s="2"/>
      <c r="D66" s="5"/>
      <c r="E66" s="6"/>
      <c r="F66" s="7"/>
      <c r="G66" s="5"/>
      <c r="H66" s="6"/>
      <c r="I66" s="7"/>
      <c r="J66" s="8"/>
    </row>
    <row r="67" spans="1:10" s="3" customFormat="1" ht="22.5" customHeight="1" x14ac:dyDescent="0.25">
      <c r="A67" s="12"/>
      <c r="B67" s="4"/>
      <c r="C67" s="2"/>
      <c r="D67" s="5"/>
      <c r="E67" s="6"/>
      <c r="F67" s="7"/>
      <c r="G67" s="5"/>
      <c r="H67" s="6"/>
      <c r="I67" s="7"/>
      <c r="J67" s="8"/>
    </row>
    <row r="68" spans="1:10" s="3" customFormat="1" ht="22.5" customHeight="1" x14ac:dyDescent="0.25">
      <c r="A68" s="12"/>
      <c r="B68" s="4"/>
      <c r="C68" s="2"/>
      <c r="D68" s="5"/>
      <c r="E68" s="6"/>
      <c r="F68" s="7"/>
      <c r="G68" s="5"/>
      <c r="H68" s="6"/>
      <c r="I68" s="7"/>
      <c r="J68" s="8"/>
    </row>
    <row r="69" spans="1:10" s="3" customFormat="1" ht="22.5" customHeight="1" x14ac:dyDescent="0.25">
      <c r="A69" s="12"/>
      <c r="B69" s="4"/>
      <c r="C69" s="2"/>
      <c r="D69" s="5"/>
      <c r="E69" s="6"/>
      <c r="F69" s="7"/>
      <c r="G69" s="5"/>
      <c r="H69" s="6"/>
      <c r="I69" s="7"/>
      <c r="J69" s="8"/>
    </row>
    <row r="70" spans="1:10" s="3" customFormat="1" ht="22.5" customHeight="1" x14ac:dyDescent="0.25">
      <c r="A70" s="12"/>
      <c r="B70" s="4"/>
      <c r="C70" s="2"/>
      <c r="D70" s="5"/>
      <c r="E70" s="6"/>
      <c r="F70" s="7"/>
      <c r="G70" s="5"/>
      <c r="H70" s="6"/>
      <c r="I70" s="7"/>
      <c r="J70" s="8"/>
    </row>
  </sheetData>
  <sheetProtection password="CC41" sheet="1"/>
  <mergeCells count="4">
    <mergeCell ref="A1:J1"/>
    <mergeCell ref="B3:D3"/>
    <mergeCell ref="E3:G3"/>
    <mergeCell ref="H3:J3"/>
  </mergeCells>
  <phoneticPr fontId="17" type="noConversion"/>
  <conditionalFormatting sqref="G15:G18">
    <cfRule type="cellIs" dxfId="55" priority="7" stopIfTrue="1" operator="between">
      <formula>0.8</formula>
      <formula>0.99</formula>
    </cfRule>
  </conditionalFormatting>
  <conditionalFormatting sqref="G25:G28">
    <cfRule type="cellIs" dxfId="54" priority="6" stopIfTrue="1" operator="between">
      <formula>0.8</formula>
      <formula>0.99</formula>
    </cfRule>
  </conditionalFormatting>
  <conditionalFormatting sqref="G20 G22:G23">
    <cfRule type="cellIs" dxfId="53" priority="5" stopIfTrue="1" operator="between">
      <formula>0.8</formula>
      <formula>0.99</formula>
    </cfRule>
  </conditionalFormatting>
  <conditionalFormatting sqref="D35:D38 D2 D41:D65536 D4:D8 D10:D13 D15:D18 D20:D23 D25:D28 D30:D33">
    <cfRule type="cellIs" dxfId="52" priority="4" stopIfTrue="1" operator="between">
      <formula>0.8</formula>
      <formula>0.99</formula>
    </cfRule>
  </conditionalFormatting>
  <conditionalFormatting sqref="J15:J18">
    <cfRule type="cellIs" dxfId="51" priority="3" stopIfTrue="1" operator="between">
      <formula>0.8</formula>
      <formula>0.99</formula>
    </cfRule>
  </conditionalFormatting>
  <conditionalFormatting sqref="J10:J13">
    <cfRule type="cellIs" dxfId="50" priority="2" stopIfTrue="1" operator="between">
      <formula>0.8</formula>
      <formula>0.99</formula>
    </cfRule>
  </conditionalFormatting>
  <conditionalFormatting sqref="J20 J22:J23">
    <cfRule type="cellIs" dxfId="49" priority="1" stopIfTrue="1" operator="between">
      <formula>0.8</formula>
      <formula>0.99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showGridLines="0" showZeros="0" zoomScale="84" zoomScaleNormal="84" workbookViewId="0">
      <pane ySplit="4" topLeftCell="A20" activePane="bottomLeft" state="frozen"/>
      <selection pane="bottomLeft" sqref="A1:IV65536"/>
    </sheetView>
  </sheetViews>
  <sheetFormatPr defaultRowHeight="22.5" customHeight="1" x14ac:dyDescent="0.25"/>
  <cols>
    <col min="1" max="1" width="10" style="14" customWidth="1"/>
    <col min="2" max="2" width="8.375" style="11" customWidth="1"/>
    <col min="3" max="3" width="13.625" style="1" customWidth="1"/>
    <col min="4" max="4" width="12.625" style="5" customWidth="1"/>
    <col min="5" max="5" width="8.375" style="6" customWidth="1"/>
    <col min="6" max="6" width="13.625" style="7" customWidth="1"/>
    <col min="7" max="7" width="12.625" style="5" customWidth="1"/>
    <col min="8" max="8" width="8.375" style="6" customWidth="1"/>
    <col min="9" max="9" width="15.625" style="7" customWidth="1"/>
    <col min="10" max="10" width="12.625" style="8" customWidth="1"/>
    <col min="11" max="12" width="9" style="9"/>
    <col min="13" max="13" width="12.625" style="9" bestFit="1" customWidth="1"/>
    <col min="14" max="16384" width="9" style="9"/>
  </cols>
  <sheetData>
    <row r="1" spans="1:11" s="3" customFormat="1" ht="34.5" customHeight="1" x14ac:dyDescent="0.25">
      <c r="A1" s="116" t="s">
        <v>18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1" s="3" customFormat="1" ht="22.5" customHeight="1" thickBot="1" x14ac:dyDescent="0.3">
      <c r="A2" s="13"/>
      <c r="B2" s="4"/>
      <c r="C2" s="2"/>
      <c r="D2" s="5"/>
      <c r="E2" s="6"/>
      <c r="F2" s="7"/>
      <c r="G2" s="5"/>
      <c r="H2" s="6"/>
      <c r="I2" s="7"/>
      <c r="J2" s="16">
        <v>41367</v>
      </c>
    </row>
    <row r="3" spans="1:11" ht="22.5" customHeight="1" x14ac:dyDescent="0.25">
      <c r="A3" s="51"/>
      <c r="B3" s="117" t="s">
        <v>3</v>
      </c>
      <c r="C3" s="118"/>
      <c r="D3" s="118"/>
      <c r="E3" s="119" t="s">
        <v>4</v>
      </c>
      <c r="F3" s="118"/>
      <c r="G3" s="120"/>
      <c r="H3" s="121" t="s">
        <v>5</v>
      </c>
      <c r="I3" s="121"/>
      <c r="J3" s="122"/>
    </row>
    <row r="4" spans="1:11" ht="22.5" customHeight="1" x14ac:dyDescent="0.25">
      <c r="A4" s="52"/>
      <c r="B4" s="39" t="s">
        <v>6</v>
      </c>
      <c r="C4" s="50" t="s">
        <v>7</v>
      </c>
      <c r="D4" s="64" t="s">
        <v>1</v>
      </c>
      <c r="E4" s="78" t="s">
        <v>6</v>
      </c>
      <c r="F4" s="40" t="s">
        <v>7</v>
      </c>
      <c r="G4" s="53" t="s">
        <v>1</v>
      </c>
      <c r="H4" s="72" t="s">
        <v>6</v>
      </c>
      <c r="I4" s="41" t="s">
        <v>7</v>
      </c>
      <c r="J4" s="53" t="s">
        <v>1</v>
      </c>
    </row>
    <row r="5" spans="1:11" ht="21" customHeight="1" x14ac:dyDescent="0.25">
      <c r="A5" s="54" t="s">
        <v>8</v>
      </c>
      <c r="B5" s="37">
        <v>3</v>
      </c>
      <c r="C5" s="45">
        <v>120531</v>
      </c>
      <c r="D5" s="65">
        <f>C5/$C$9</f>
        <v>8.7972089730349132E-2</v>
      </c>
      <c r="E5" s="105">
        <v>4</v>
      </c>
      <c r="F5" s="38">
        <v>67760</v>
      </c>
      <c r="G5" s="55">
        <f>F5/$F$9</f>
        <v>4.167384191493026E-2</v>
      </c>
      <c r="H5" s="73">
        <f t="shared" ref="H5:I7" si="0">B5+E5</f>
        <v>7</v>
      </c>
      <c r="I5" s="43">
        <f t="shared" si="0"/>
        <v>188291</v>
      </c>
      <c r="J5" s="55">
        <f>I5/$I$9</f>
        <v>6.2846099800905525E-2</v>
      </c>
    </row>
    <row r="6" spans="1:11" ht="21" customHeight="1" x14ac:dyDescent="0.25">
      <c r="A6" s="54" t="s">
        <v>9</v>
      </c>
      <c r="B6" s="28">
        <v>4</v>
      </c>
      <c r="C6" s="46">
        <v>254320</v>
      </c>
      <c r="D6" s="66">
        <f>$C6/$C$9</f>
        <v>0.18562081008389869</v>
      </c>
      <c r="E6" s="106">
        <v>19</v>
      </c>
      <c r="F6" s="32">
        <v>975998</v>
      </c>
      <c r="G6" s="56">
        <f>F6/$F$9</f>
        <v>0.60025953898004869</v>
      </c>
      <c r="H6" s="74">
        <f t="shared" si="0"/>
        <v>23</v>
      </c>
      <c r="I6" s="34">
        <f t="shared" si="0"/>
        <v>1230318</v>
      </c>
      <c r="J6" s="56">
        <f>I6/$I$9</f>
        <v>0.41064462887153652</v>
      </c>
    </row>
    <row r="7" spans="1:11" ht="21" customHeight="1" x14ac:dyDescent="0.25">
      <c r="A7" s="54" t="s">
        <v>10</v>
      </c>
      <c r="B7" s="28">
        <v>13</v>
      </c>
      <c r="C7" s="46">
        <v>714632</v>
      </c>
      <c r="D7" s="66">
        <f>$C7/$C$9</f>
        <v>0.52158922126406371</v>
      </c>
      <c r="E7" s="106">
        <v>17</v>
      </c>
      <c r="F7" s="32">
        <v>535366</v>
      </c>
      <c r="G7" s="56">
        <f>F7/$F$9</f>
        <v>0.3292614824472927</v>
      </c>
      <c r="H7" s="74">
        <f t="shared" si="0"/>
        <v>30</v>
      </c>
      <c r="I7" s="34">
        <f t="shared" si="0"/>
        <v>1249998</v>
      </c>
      <c r="J7" s="56">
        <f>I7/$I$9</f>
        <v>0.41721324470597265</v>
      </c>
    </row>
    <row r="8" spans="1:11" ht="21" customHeight="1" x14ac:dyDescent="0.25">
      <c r="A8" s="54" t="s">
        <v>17</v>
      </c>
      <c r="B8" s="28">
        <v>5</v>
      </c>
      <c r="C8" s="46">
        <v>280622</v>
      </c>
      <c r="D8" s="66">
        <f>$C8/$C$9</f>
        <v>0.20481787892168848</v>
      </c>
      <c r="E8" s="106">
        <v>1</v>
      </c>
      <c r="F8" s="32">
        <v>46836</v>
      </c>
      <c r="G8" s="56">
        <f>F8/$F$9</f>
        <v>2.8805136657728356E-2</v>
      </c>
      <c r="H8" s="74">
        <f>B8+E8</f>
        <v>6</v>
      </c>
      <c r="I8" s="34">
        <f>C8+F8</f>
        <v>327458</v>
      </c>
      <c r="J8" s="56">
        <f>I8/$I$9</f>
        <v>0.10929602662158532</v>
      </c>
    </row>
    <row r="9" spans="1:11" s="3" customFormat="1" ht="21" customHeight="1" x14ac:dyDescent="0.25">
      <c r="A9" s="57" t="s">
        <v>11</v>
      </c>
      <c r="B9" s="33">
        <f>SUM(B5:B8)</f>
        <v>25</v>
      </c>
      <c r="C9" s="44">
        <f>SUM(C5:C8)</f>
        <v>1370105</v>
      </c>
      <c r="D9" s="101">
        <f>$C9/$C$29</f>
        <v>0.46048207097535065</v>
      </c>
      <c r="E9" s="79">
        <f>SUM(E5:E8)</f>
        <v>41</v>
      </c>
      <c r="F9" s="44">
        <f>SUM(F5:F8)</f>
        <v>1625960</v>
      </c>
      <c r="G9" s="102">
        <f>$F9/$F$29</f>
        <v>0.26915625219336292</v>
      </c>
      <c r="H9" s="75">
        <f>SUM(H5:H8)</f>
        <v>66</v>
      </c>
      <c r="I9" s="44">
        <f>SUM(I5:I8)</f>
        <v>2996065</v>
      </c>
      <c r="J9" s="102">
        <f>$I9/$I$29</f>
        <v>0.33229344157257895</v>
      </c>
      <c r="K9" s="19"/>
    </row>
    <row r="10" spans="1:11" ht="21" customHeight="1" x14ac:dyDescent="0.25">
      <c r="A10" s="54" t="s">
        <v>8</v>
      </c>
      <c r="B10" s="28">
        <v>2</v>
      </c>
      <c r="C10" s="46">
        <v>83391</v>
      </c>
      <c r="D10" s="66">
        <f>$C10/$C$14</f>
        <v>9.2427651485763054E-2</v>
      </c>
      <c r="E10" s="106">
        <v>13</v>
      </c>
      <c r="F10" s="32">
        <v>635802</v>
      </c>
      <c r="G10" s="55">
        <f>$F10/$F$14</f>
        <v>0.280207735613066</v>
      </c>
      <c r="H10" s="74">
        <f t="shared" ref="H10:I13" si="1">B10+E10</f>
        <v>15</v>
      </c>
      <c r="I10" s="34">
        <f t="shared" si="1"/>
        <v>719193</v>
      </c>
      <c r="J10" s="56">
        <f>$I10/$I$14</f>
        <v>0.22678404978702527</v>
      </c>
    </row>
    <row r="11" spans="1:11" ht="21" customHeight="1" x14ac:dyDescent="0.25">
      <c r="A11" s="54" t="s">
        <v>9</v>
      </c>
      <c r="B11" s="28">
        <v>7</v>
      </c>
      <c r="C11" s="46">
        <v>415508</v>
      </c>
      <c r="D11" s="66">
        <f>$C11/$C$14</f>
        <v>0.46053445352072087</v>
      </c>
      <c r="E11" s="106">
        <v>26</v>
      </c>
      <c r="F11" s="32">
        <v>909294</v>
      </c>
      <c r="G11" s="55">
        <f>$F11/$F$14</f>
        <v>0.40073987302107766</v>
      </c>
      <c r="H11" s="74">
        <f t="shared" si="1"/>
        <v>33</v>
      </c>
      <c r="I11" s="34">
        <f t="shared" si="1"/>
        <v>1324802</v>
      </c>
      <c r="J11" s="56">
        <f>$I11/$I$14</f>
        <v>0.41775151138282857</v>
      </c>
    </row>
    <row r="12" spans="1:11" ht="21" customHeight="1" x14ac:dyDescent="0.25">
      <c r="A12" s="54" t="s">
        <v>10</v>
      </c>
      <c r="B12" s="28">
        <v>6</v>
      </c>
      <c r="C12" s="47">
        <v>376487</v>
      </c>
      <c r="D12" s="66">
        <f>$C12/$C$14</f>
        <v>0.41728494951398204</v>
      </c>
      <c r="E12" s="106">
        <v>21</v>
      </c>
      <c r="F12" s="32">
        <v>723942</v>
      </c>
      <c r="G12" s="55">
        <f>$F12/$F$14</f>
        <v>0.31905239136585639</v>
      </c>
      <c r="H12" s="74">
        <f t="shared" si="1"/>
        <v>27</v>
      </c>
      <c r="I12" s="34">
        <f t="shared" si="1"/>
        <v>1100429</v>
      </c>
      <c r="J12" s="56">
        <f>$I12/$I$14</f>
        <v>0.34699968593004438</v>
      </c>
    </row>
    <row r="13" spans="1:11" ht="21" customHeight="1" x14ac:dyDescent="0.25">
      <c r="A13" s="54" t="s">
        <v>17</v>
      </c>
      <c r="B13" s="28">
        <v>2</v>
      </c>
      <c r="C13" s="46">
        <v>26844</v>
      </c>
      <c r="D13" s="66">
        <f>$C13/$C$14</f>
        <v>2.9752945479534044E-2</v>
      </c>
      <c r="E13" s="106"/>
      <c r="F13" s="32"/>
      <c r="G13" s="55">
        <f>$F13/$F$14</f>
        <v>0</v>
      </c>
      <c r="H13" s="74">
        <f t="shared" si="1"/>
        <v>2</v>
      </c>
      <c r="I13" s="34">
        <f t="shared" si="1"/>
        <v>26844</v>
      </c>
      <c r="J13" s="56">
        <f>$I13/$I$14</f>
        <v>8.464752900101789E-3</v>
      </c>
    </row>
    <row r="14" spans="1:11" s="3" customFormat="1" ht="21" customHeight="1" x14ac:dyDescent="0.25">
      <c r="A14" s="57" t="s">
        <v>12</v>
      </c>
      <c r="B14" s="33">
        <f>SUM(B10:B13)</f>
        <v>17</v>
      </c>
      <c r="C14" s="44">
        <f t="shared" ref="C14:I14" si="2">SUM(C10:C13)</f>
        <v>902230</v>
      </c>
      <c r="D14" s="101">
        <f>$C14/$C$29</f>
        <v>0.3032327733247383</v>
      </c>
      <c r="E14" s="79">
        <f t="shared" si="2"/>
        <v>60</v>
      </c>
      <c r="F14" s="44">
        <f t="shared" si="2"/>
        <v>2269038</v>
      </c>
      <c r="G14" s="102">
        <f>$F14/$F$29</f>
        <v>0.37560934104425925</v>
      </c>
      <c r="H14" s="75">
        <f t="shared" si="2"/>
        <v>77</v>
      </c>
      <c r="I14" s="44">
        <f t="shared" si="2"/>
        <v>3171268</v>
      </c>
      <c r="J14" s="102">
        <f>$I14/$I$29</f>
        <v>0.35172519884214443</v>
      </c>
      <c r="K14" s="19"/>
    </row>
    <row r="15" spans="1:11" ht="21" customHeight="1" x14ac:dyDescent="0.25">
      <c r="A15" s="54" t="s">
        <v>8</v>
      </c>
      <c r="B15" s="28">
        <v>5</v>
      </c>
      <c r="C15" s="46">
        <v>174223</v>
      </c>
      <c r="D15" s="66">
        <f>$C15/$C$19</f>
        <v>0.26908107507019585</v>
      </c>
      <c r="E15" s="106">
        <v>9</v>
      </c>
      <c r="F15" s="32">
        <v>515871</v>
      </c>
      <c r="G15" s="56">
        <f>$F15/$F$19</f>
        <v>0.24438230191793334</v>
      </c>
      <c r="H15" s="74">
        <f t="shared" ref="H15:I18" si="3">B15+E15</f>
        <v>14</v>
      </c>
      <c r="I15" s="34">
        <f t="shared" si="3"/>
        <v>690094</v>
      </c>
      <c r="J15" s="56">
        <f>$I15/$I$19</f>
        <v>0.25017981490665575</v>
      </c>
    </row>
    <row r="16" spans="1:11" ht="21" customHeight="1" x14ac:dyDescent="0.25">
      <c r="A16" s="54" t="s">
        <v>9</v>
      </c>
      <c r="B16" s="28">
        <v>5</v>
      </c>
      <c r="C16" s="46">
        <v>297519</v>
      </c>
      <c r="D16" s="66">
        <f>$C16/$C$19</f>
        <v>0.45950725434534823</v>
      </c>
      <c r="E16" s="106">
        <v>26</v>
      </c>
      <c r="F16" s="32">
        <v>1028222</v>
      </c>
      <c r="G16" s="56">
        <f>$F16/$F$19</f>
        <v>0.48709708288052878</v>
      </c>
      <c r="H16" s="74">
        <f t="shared" si="3"/>
        <v>31</v>
      </c>
      <c r="I16" s="34">
        <f t="shared" si="3"/>
        <v>1325741</v>
      </c>
      <c r="J16" s="56">
        <f>$I16/$I$19</f>
        <v>0.48062095597725052</v>
      </c>
    </row>
    <row r="17" spans="1:13" ht="21" customHeight="1" x14ac:dyDescent="0.25">
      <c r="A17" s="54" t="s">
        <v>10</v>
      </c>
      <c r="B17" s="28">
        <v>1</v>
      </c>
      <c r="C17" s="47">
        <v>67896</v>
      </c>
      <c r="D17" s="66">
        <f>$C17/$C$19</f>
        <v>0.10486289796964821</v>
      </c>
      <c r="E17" s="106">
        <v>12</v>
      </c>
      <c r="F17" s="32">
        <v>566825</v>
      </c>
      <c r="G17" s="56">
        <f>$F17/$F$19</f>
        <v>0.26852061520153792</v>
      </c>
      <c r="H17" s="74">
        <f t="shared" si="3"/>
        <v>13</v>
      </c>
      <c r="I17" s="34">
        <f t="shared" si="3"/>
        <v>634721</v>
      </c>
      <c r="J17" s="56">
        <f>$I17/$I$19</f>
        <v>0.23010543824083016</v>
      </c>
    </row>
    <row r="18" spans="1:13" ht="21" customHeight="1" x14ac:dyDescent="0.25">
      <c r="A18" s="54" t="s">
        <v>17</v>
      </c>
      <c r="B18" s="28">
        <v>4</v>
      </c>
      <c r="C18" s="46">
        <v>107836</v>
      </c>
      <c r="D18" s="66">
        <f>$C18/$C$19</f>
        <v>0.16654877261480769</v>
      </c>
      <c r="E18" s="106"/>
      <c r="F18" s="32"/>
      <c r="G18" s="56">
        <f>$F18/$F$19</f>
        <v>0</v>
      </c>
      <c r="H18" s="74">
        <f t="shared" si="3"/>
        <v>4</v>
      </c>
      <c r="I18" s="34">
        <f t="shared" si="3"/>
        <v>107836</v>
      </c>
      <c r="J18" s="56">
        <f>$I18/$I$19</f>
        <v>3.9093790875263559E-2</v>
      </c>
    </row>
    <row r="19" spans="1:13" s="3" customFormat="1" ht="21" customHeight="1" x14ac:dyDescent="0.25">
      <c r="A19" s="57" t="s">
        <v>13</v>
      </c>
      <c r="B19" s="33">
        <f>SUM(B15:B18)</f>
        <v>15</v>
      </c>
      <c r="C19" s="44">
        <f t="shared" ref="C19:I19" si="4">SUM(C15:C18)</f>
        <v>647474</v>
      </c>
      <c r="D19" s="101">
        <f>$C19/$C$29</f>
        <v>0.21761118193327825</v>
      </c>
      <c r="E19" s="79">
        <f t="shared" si="4"/>
        <v>47</v>
      </c>
      <c r="F19" s="44">
        <f t="shared" si="4"/>
        <v>2110918</v>
      </c>
      <c r="G19" s="102">
        <f>$F19/$F$29</f>
        <v>0.34943465864320722</v>
      </c>
      <c r="H19" s="75">
        <f t="shared" si="4"/>
        <v>62</v>
      </c>
      <c r="I19" s="44">
        <f t="shared" si="4"/>
        <v>2758392</v>
      </c>
      <c r="J19" s="102">
        <f>$I19/$I$29</f>
        <v>0.30593313926308985</v>
      </c>
      <c r="K19" s="19"/>
    </row>
    <row r="20" spans="1:13" ht="21" customHeight="1" x14ac:dyDescent="0.25">
      <c r="A20" s="54" t="s">
        <v>8</v>
      </c>
      <c r="B20" s="28"/>
      <c r="C20" s="46"/>
      <c r="D20" s="66">
        <f>$C20/$C$24</f>
        <v>0</v>
      </c>
      <c r="E20" s="107"/>
      <c r="F20" s="30"/>
      <c r="G20" s="56">
        <f>$F20/$F$24</f>
        <v>0</v>
      </c>
      <c r="H20" s="74">
        <f t="shared" ref="H20:I23" si="5">B20+E20</f>
        <v>0</v>
      </c>
      <c r="I20" s="34">
        <f t="shared" si="5"/>
        <v>0</v>
      </c>
      <c r="J20" s="56">
        <f>$I20/$I$24</f>
        <v>0</v>
      </c>
    </row>
    <row r="21" spans="1:13" ht="21" customHeight="1" x14ac:dyDescent="0.25">
      <c r="A21" s="54" t="s">
        <v>9</v>
      </c>
      <c r="B21" s="28">
        <v>1</v>
      </c>
      <c r="C21" s="46">
        <v>55562</v>
      </c>
      <c r="D21" s="66">
        <f>$C21/$C$24</f>
        <v>1</v>
      </c>
      <c r="E21" s="107"/>
      <c r="F21" s="30"/>
      <c r="G21" s="80">
        <f>$F21/$F$24</f>
        <v>0</v>
      </c>
      <c r="H21" s="74">
        <f t="shared" si="5"/>
        <v>1</v>
      </c>
      <c r="I21" s="34">
        <f t="shared" si="5"/>
        <v>55562</v>
      </c>
      <c r="J21" s="56">
        <f>$I21/$I$24</f>
        <v>0.61328064637188462</v>
      </c>
    </row>
    <row r="22" spans="1:13" ht="21" customHeight="1" x14ac:dyDescent="0.25">
      <c r="A22" s="54" t="s">
        <v>10</v>
      </c>
      <c r="B22" s="28"/>
      <c r="C22" s="46"/>
      <c r="D22" s="66">
        <f>$C22/$C$24</f>
        <v>0</v>
      </c>
      <c r="E22" s="107">
        <v>1</v>
      </c>
      <c r="F22" s="30">
        <v>35036</v>
      </c>
      <c r="G22" s="56">
        <f>$F22/$F$24</f>
        <v>1</v>
      </c>
      <c r="H22" s="74">
        <f t="shared" si="5"/>
        <v>1</v>
      </c>
      <c r="I22" s="34">
        <f t="shared" si="5"/>
        <v>35036</v>
      </c>
      <c r="J22" s="56">
        <f>$I22/$I$24</f>
        <v>0.38671935362811544</v>
      </c>
    </row>
    <row r="23" spans="1:13" ht="21" customHeight="1" x14ac:dyDescent="0.25">
      <c r="A23" s="54" t="s">
        <v>17</v>
      </c>
      <c r="B23" s="28"/>
      <c r="C23" s="46"/>
      <c r="D23" s="66">
        <f>$C23/$C$24</f>
        <v>0</v>
      </c>
      <c r="E23" s="106"/>
      <c r="F23" s="32"/>
      <c r="G23" s="56">
        <f>$F23/$F$24</f>
        <v>0</v>
      </c>
      <c r="H23" s="74">
        <f t="shared" si="5"/>
        <v>0</v>
      </c>
      <c r="I23" s="34">
        <f t="shared" si="5"/>
        <v>0</v>
      </c>
      <c r="J23" s="56">
        <f>$I23/$I$24</f>
        <v>0</v>
      </c>
    </row>
    <row r="24" spans="1:13" s="3" customFormat="1" ht="21" customHeight="1" x14ac:dyDescent="0.25">
      <c r="A24" s="57" t="s">
        <v>14</v>
      </c>
      <c r="B24" s="33">
        <f>SUM(B20:B23)</f>
        <v>1</v>
      </c>
      <c r="C24" s="44">
        <f t="shared" ref="C24:I24" si="6">SUM(C20:C23)</f>
        <v>55562</v>
      </c>
      <c r="D24" s="101">
        <f>$C24/$C$29</f>
        <v>1.8673973766632799E-2</v>
      </c>
      <c r="E24" s="79">
        <f t="shared" si="6"/>
        <v>1</v>
      </c>
      <c r="F24" s="44">
        <f t="shared" si="6"/>
        <v>35036</v>
      </c>
      <c r="G24" s="102">
        <f>$F24/$F$29</f>
        <v>5.7997481191706208E-3</v>
      </c>
      <c r="H24" s="75">
        <f t="shared" si="6"/>
        <v>2</v>
      </c>
      <c r="I24" s="44">
        <f t="shared" si="6"/>
        <v>90598</v>
      </c>
      <c r="J24" s="102">
        <f>$I24/$I$29</f>
        <v>1.0048220322186772E-2</v>
      </c>
      <c r="K24" s="19"/>
    </row>
    <row r="25" spans="1:13" ht="21" customHeight="1" x14ac:dyDescent="0.25">
      <c r="A25" s="54" t="s">
        <v>8</v>
      </c>
      <c r="B25" s="29">
        <f t="shared" ref="B25:C28" si="7">B5+B10+B15+B20</f>
        <v>10</v>
      </c>
      <c r="C25" s="48">
        <f t="shared" si="7"/>
        <v>378145</v>
      </c>
      <c r="D25" s="67">
        <f>$C25/$C$29</f>
        <v>0.12709171394088334</v>
      </c>
      <c r="E25" s="81">
        <f t="shared" ref="E25:F28" si="8">E5+E10+E15+E20</f>
        <v>26</v>
      </c>
      <c r="F25" s="34">
        <f t="shared" si="8"/>
        <v>1219433</v>
      </c>
      <c r="G25" s="82">
        <f>$C25/$C$29</f>
        <v>0.12709171394088334</v>
      </c>
      <c r="H25" s="74">
        <f t="shared" ref="H25:I27" si="9">B25+E25</f>
        <v>36</v>
      </c>
      <c r="I25" s="34">
        <f t="shared" si="9"/>
        <v>1597578</v>
      </c>
      <c r="J25" s="56">
        <f>$I25/$I$29</f>
        <v>0.17718730795247686</v>
      </c>
    </row>
    <row r="26" spans="1:13" ht="21" customHeight="1" x14ac:dyDescent="0.25">
      <c r="A26" s="54" t="s">
        <v>9</v>
      </c>
      <c r="B26" s="29">
        <f t="shared" si="7"/>
        <v>17</v>
      </c>
      <c r="C26" s="48">
        <f t="shared" si="7"/>
        <v>1022909</v>
      </c>
      <c r="D26" s="67">
        <f>$C26/$C$29</f>
        <v>0.34379208508787645</v>
      </c>
      <c r="E26" s="81">
        <f t="shared" si="8"/>
        <v>71</v>
      </c>
      <c r="F26" s="34">
        <f t="shared" si="8"/>
        <v>2913514</v>
      </c>
      <c r="G26" s="82">
        <f>$C26/$C$29</f>
        <v>0.34379208508787645</v>
      </c>
      <c r="H26" s="74">
        <f t="shared" si="9"/>
        <v>88</v>
      </c>
      <c r="I26" s="34">
        <f t="shared" si="9"/>
        <v>3936423</v>
      </c>
      <c r="J26" s="56">
        <f>$I26/$I$29</f>
        <v>0.43658850731057441</v>
      </c>
    </row>
    <row r="27" spans="1:13" ht="21" customHeight="1" x14ac:dyDescent="0.25">
      <c r="A27" s="54" t="s">
        <v>10</v>
      </c>
      <c r="B27" s="29">
        <f t="shared" si="7"/>
        <v>20</v>
      </c>
      <c r="C27" s="48">
        <f t="shared" si="7"/>
        <v>1159015</v>
      </c>
      <c r="D27" s="67">
        <f>$C27/$C$29</f>
        <v>0.38953629648201854</v>
      </c>
      <c r="E27" s="81">
        <f t="shared" si="8"/>
        <v>51</v>
      </c>
      <c r="F27" s="34">
        <f t="shared" si="8"/>
        <v>1861169</v>
      </c>
      <c r="G27" s="82">
        <f>$C27/$C$29</f>
        <v>0.38953629648201854</v>
      </c>
      <c r="H27" s="74">
        <f t="shared" si="9"/>
        <v>71</v>
      </c>
      <c r="I27" s="34">
        <f t="shared" si="9"/>
        <v>3020184</v>
      </c>
      <c r="J27" s="56">
        <f>$I27/$I$29</f>
        <v>0.33496847883555192</v>
      </c>
    </row>
    <row r="28" spans="1:13" ht="21" customHeight="1" x14ac:dyDescent="0.25">
      <c r="A28" s="54" t="s">
        <v>17</v>
      </c>
      <c r="B28" s="29">
        <f t="shared" si="7"/>
        <v>11</v>
      </c>
      <c r="C28" s="48">
        <f t="shared" si="7"/>
        <v>415302</v>
      </c>
      <c r="D28" s="67">
        <f>$C28/$C$29</f>
        <v>0.13957990448922167</v>
      </c>
      <c r="E28" s="81">
        <f t="shared" si="8"/>
        <v>1</v>
      </c>
      <c r="F28" s="34">
        <f t="shared" si="8"/>
        <v>46836</v>
      </c>
      <c r="G28" s="82">
        <f>$C28/$C$29</f>
        <v>0.13957990448922167</v>
      </c>
      <c r="H28" s="74">
        <f>B28+E28</f>
        <v>12</v>
      </c>
      <c r="I28" s="34">
        <f>C28+F28</f>
        <v>462138</v>
      </c>
      <c r="J28" s="56">
        <f>$I28/$I$29</f>
        <v>5.1255705901396831E-2</v>
      </c>
    </row>
    <row r="29" spans="1:13" s="3" customFormat="1" ht="21" customHeight="1" x14ac:dyDescent="0.25">
      <c r="A29" s="58" t="s">
        <v>2</v>
      </c>
      <c r="B29" s="35">
        <f>SUM(B25:B28)</f>
        <v>58</v>
      </c>
      <c r="C29" s="42">
        <f>SUM(C25:C28)</f>
        <v>2975371</v>
      </c>
      <c r="D29" s="68">
        <f>$C29/$C$40</f>
        <v>1</v>
      </c>
      <c r="E29" s="83">
        <f>SUM(E25:E27)</f>
        <v>148</v>
      </c>
      <c r="F29" s="36">
        <f>SUM(F25:F28)</f>
        <v>6040952</v>
      </c>
      <c r="G29" s="59">
        <f>$F29/$F$40</f>
        <v>0.83507768869228638</v>
      </c>
      <c r="H29" s="76">
        <f>SUM(H25:H28)</f>
        <v>207</v>
      </c>
      <c r="I29" s="42">
        <f>SUM(I25:I28)</f>
        <v>9016323</v>
      </c>
      <c r="J29" s="59">
        <f>$I29/$I$40</f>
        <v>0.88314187034637104</v>
      </c>
      <c r="K29" s="19"/>
    </row>
    <row r="30" spans="1:13" ht="21" customHeight="1" x14ac:dyDescent="0.25">
      <c r="A30" s="54" t="s">
        <v>8</v>
      </c>
      <c r="B30" s="31"/>
      <c r="C30" s="49"/>
      <c r="D30" s="69"/>
      <c r="E30" s="107">
        <v>3</v>
      </c>
      <c r="F30" s="30">
        <v>131846</v>
      </c>
      <c r="G30" s="56">
        <f>F30/$F$34</f>
        <v>0.16895427139864039</v>
      </c>
      <c r="H30" s="74">
        <f t="shared" ref="H30:I32" si="10">B30+E30</f>
        <v>3</v>
      </c>
      <c r="I30" s="34">
        <f t="shared" si="10"/>
        <v>131846</v>
      </c>
      <c r="J30" s="56">
        <f>$I30/$I$34</f>
        <v>0.16895427139864039</v>
      </c>
      <c r="M30" s="18"/>
    </row>
    <row r="31" spans="1:13" ht="21" customHeight="1" x14ac:dyDescent="0.25">
      <c r="A31" s="54" t="s">
        <v>9</v>
      </c>
      <c r="B31" s="31"/>
      <c r="C31" s="49"/>
      <c r="D31" s="69"/>
      <c r="E31" s="107">
        <v>10</v>
      </c>
      <c r="F31" s="30">
        <v>385051</v>
      </c>
      <c r="G31" s="56">
        <f>F31/$F$34</f>
        <v>0.49342423096884153</v>
      </c>
      <c r="H31" s="74">
        <f t="shared" si="10"/>
        <v>10</v>
      </c>
      <c r="I31" s="34">
        <f t="shared" si="10"/>
        <v>385051</v>
      </c>
      <c r="J31" s="56">
        <f>$I31/$I$34</f>
        <v>0.49342423096884153</v>
      </c>
    </row>
    <row r="32" spans="1:13" ht="21" customHeight="1" x14ac:dyDescent="0.25">
      <c r="A32" s="54" t="s">
        <v>10</v>
      </c>
      <c r="B32" s="31"/>
      <c r="C32" s="49"/>
      <c r="D32" s="69"/>
      <c r="E32" s="107">
        <v>7</v>
      </c>
      <c r="F32" s="30">
        <v>263468</v>
      </c>
      <c r="G32" s="56">
        <f>F32/$F$34</f>
        <v>0.33762149763251814</v>
      </c>
      <c r="H32" s="74">
        <f t="shared" si="10"/>
        <v>7</v>
      </c>
      <c r="I32" s="34">
        <f t="shared" si="10"/>
        <v>263468</v>
      </c>
      <c r="J32" s="56">
        <f>$I32/$I$34</f>
        <v>0.33762149763251814</v>
      </c>
    </row>
    <row r="33" spans="1:13" ht="21" customHeight="1" x14ac:dyDescent="0.25">
      <c r="A33" s="54" t="s">
        <v>17</v>
      </c>
      <c r="B33" s="28">
        <v>0</v>
      </c>
      <c r="C33" s="46">
        <v>0</v>
      </c>
      <c r="D33" s="69"/>
      <c r="E33" s="106"/>
      <c r="F33" s="32"/>
      <c r="G33" s="56">
        <f>F33/$F$34</f>
        <v>0</v>
      </c>
      <c r="H33" s="74">
        <f>B33+E33</f>
        <v>0</v>
      </c>
      <c r="I33" s="34">
        <f>C33+F33</f>
        <v>0</v>
      </c>
      <c r="J33" s="56">
        <f>$I33/$I$34</f>
        <v>0</v>
      </c>
    </row>
    <row r="34" spans="1:13" s="3" customFormat="1" ht="21" customHeight="1" x14ac:dyDescent="0.25">
      <c r="A34" s="58" t="s">
        <v>15</v>
      </c>
      <c r="B34" s="35">
        <f>SUM(B30:B33)</f>
        <v>0</v>
      </c>
      <c r="C34" s="42">
        <f>SUM(C30:C33)</f>
        <v>0</v>
      </c>
      <c r="D34" s="70">
        <f>SUM(D30:D33)</f>
        <v>0</v>
      </c>
      <c r="E34" s="84">
        <f>SUM(E30:E33)</f>
        <v>20</v>
      </c>
      <c r="F34" s="36">
        <f>SUM(F30:F33)</f>
        <v>780365</v>
      </c>
      <c r="G34" s="59">
        <f>$F34/$F$40</f>
        <v>0.107874619850705</v>
      </c>
      <c r="H34" s="76">
        <f>SUM(H30:H33)</f>
        <v>20</v>
      </c>
      <c r="I34" s="42">
        <f>SUM(I30:I33)</f>
        <v>780365</v>
      </c>
      <c r="J34" s="59">
        <f>$I34/$I$40</f>
        <v>7.643614871082656E-2</v>
      </c>
      <c r="K34" s="19"/>
    </row>
    <row r="35" spans="1:13" ht="21" customHeight="1" x14ac:dyDescent="0.25">
      <c r="A35" s="54" t="s">
        <v>8</v>
      </c>
      <c r="B35" s="31"/>
      <c r="C35" s="49"/>
      <c r="D35" s="69"/>
      <c r="E35" s="106"/>
      <c r="F35" s="32"/>
      <c r="G35" s="56">
        <f>F35/$F$39</f>
        <v>0</v>
      </c>
      <c r="H35" s="74">
        <f t="shared" ref="H35:I37" si="11">B35+E35</f>
        <v>0</v>
      </c>
      <c r="I35" s="34">
        <f t="shared" si="11"/>
        <v>0</v>
      </c>
      <c r="J35" s="56">
        <f>$I35/$I$39</f>
        <v>0</v>
      </c>
      <c r="M35" s="18"/>
    </row>
    <row r="36" spans="1:13" ht="21" customHeight="1" x14ac:dyDescent="0.25">
      <c r="A36" s="54" t="s">
        <v>9</v>
      </c>
      <c r="B36" s="31"/>
      <c r="C36" s="49"/>
      <c r="D36" s="69"/>
      <c r="E36" s="106">
        <v>9</v>
      </c>
      <c r="F36" s="32">
        <v>264021</v>
      </c>
      <c r="G36" s="85">
        <f>F36/$F$39</f>
        <v>0.63976708514767999</v>
      </c>
      <c r="H36" s="74">
        <f t="shared" si="11"/>
        <v>9</v>
      </c>
      <c r="I36" s="34">
        <f t="shared" si="11"/>
        <v>264021</v>
      </c>
      <c r="J36" s="56">
        <f>$I36/$I$39</f>
        <v>0.63976708514767999</v>
      </c>
    </row>
    <row r="37" spans="1:13" ht="21" customHeight="1" x14ac:dyDescent="0.25">
      <c r="A37" s="54" t="s">
        <v>10</v>
      </c>
      <c r="B37" s="31"/>
      <c r="C37" s="49"/>
      <c r="D37" s="69"/>
      <c r="E37" s="106">
        <v>4</v>
      </c>
      <c r="F37" s="32">
        <v>93406</v>
      </c>
      <c r="G37" s="56">
        <f>F37/$F$39</f>
        <v>0.22633837594473238</v>
      </c>
      <c r="H37" s="74">
        <f t="shared" si="11"/>
        <v>4</v>
      </c>
      <c r="I37" s="34">
        <f t="shared" si="11"/>
        <v>93406</v>
      </c>
      <c r="J37" s="56">
        <f>$I37/$I$39</f>
        <v>0.22633837594473238</v>
      </c>
    </row>
    <row r="38" spans="1:13" ht="21" customHeight="1" x14ac:dyDescent="0.25">
      <c r="A38" s="54" t="s">
        <v>17</v>
      </c>
      <c r="B38" s="28">
        <v>0</v>
      </c>
      <c r="C38" s="46">
        <v>0</v>
      </c>
      <c r="D38" s="69"/>
      <c r="E38" s="106">
        <v>1</v>
      </c>
      <c r="F38" s="32">
        <v>55256</v>
      </c>
      <c r="G38" s="56">
        <f>F38/$F$39</f>
        <v>0.13389453890758765</v>
      </c>
      <c r="H38" s="74">
        <f>B38+E38</f>
        <v>1</v>
      </c>
      <c r="I38" s="34">
        <f>C38+F38</f>
        <v>55256</v>
      </c>
      <c r="J38" s="56">
        <f>$I38/$I$39</f>
        <v>0.13389453890758765</v>
      </c>
    </row>
    <row r="39" spans="1:13" s="3" customFormat="1" ht="21" customHeight="1" thickBot="1" x14ac:dyDescent="0.3">
      <c r="A39" s="58" t="s">
        <v>16</v>
      </c>
      <c r="B39" s="35">
        <f>SUM(B35:B38)</f>
        <v>0</v>
      </c>
      <c r="C39" s="42">
        <f>SUM(C35:C38)</f>
        <v>0</v>
      </c>
      <c r="D39" s="70">
        <f>SUM(D35:D38)</f>
        <v>0</v>
      </c>
      <c r="E39" s="84">
        <f>SUM(E35:E38)</f>
        <v>14</v>
      </c>
      <c r="F39" s="42">
        <f>SUM(F35:F38)</f>
        <v>412683</v>
      </c>
      <c r="G39" s="59">
        <f>$F39/$F$40</f>
        <v>5.7047691457008567E-2</v>
      </c>
      <c r="H39" s="76">
        <f>SUM(H35:H38)</f>
        <v>14</v>
      </c>
      <c r="I39" s="42">
        <f>SUM(I35:I38)</f>
        <v>412683</v>
      </c>
      <c r="J39" s="59">
        <f>$I39/$I$40</f>
        <v>4.042198094280245E-2</v>
      </c>
      <c r="K39" s="19"/>
    </row>
    <row r="40" spans="1:13" s="17" customFormat="1" ht="21" customHeight="1" thickTop="1" thickBot="1" x14ac:dyDescent="0.3">
      <c r="A40" s="60" t="s">
        <v>0</v>
      </c>
      <c r="B40" s="61">
        <f>B9+B14+B19+B24+B34+B39</f>
        <v>58</v>
      </c>
      <c r="C40" s="62">
        <f>C9+C14+C19+C24+C34+C39</f>
        <v>2975371</v>
      </c>
      <c r="D40" s="71">
        <f>D29+D34+D39</f>
        <v>1</v>
      </c>
      <c r="E40" s="86">
        <f>E9+E14+E19+E24+E34+E39</f>
        <v>183</v>
      </c>
      <c r="F40" s="63">
        <f>F9+F14+F19+F24+F34+F39</f>
        <v>7234000</v>
      </c>
      <c r="G40" s="87">
        <f>G29+G34+G39</f>
        <v>1</v>
      </c>
      <c r="H40" s="77">
        <f>H9+H14+H19+H24+H34+H39</f>
        <v>241</v>
      </c>
      <c r="I40" s="62">
        <f>I9+I14+I19+I24+I34+I39</f>
        <v>10209371</v>
      </c>
      <c r="J40" s="87">
        <f>J29+J34+J39</f>
        <v>1</v>
      </c>
      <c r="M40" s="27">
        <f ca="1">'[1]2012-06'!$X$12+M3:P40</f>
        <v>0</v>
      </c>
    </row>
    <row r="41" spans="1:13" s="17" customFormat="1" ht="21" customHeight="1" x14ac:dyDescent="0.25">
      <c r="A41" s="21"/>
      <c r="B41" s="22"/>
      <c r="C41" s="23"/>
      <c r="D41" s="24"/>
      <c r="E41" s="25"/>
      <c r="F41" s="23"/>
      <c r="G41" s="24"/>
      <c r="H41" s="25"/>
      <c r="I41" s="23"/>
      <c r="J41" s="26"/>
    </row>
    <row r="42" spans="1:13" s="3" customFormat="1" ht="18.75" customHeight="1" x14ac:dyDescent="0.25">
      <c r="A42" s="20"/>
      <c r="B42" s="20"/>
      <c r="C42" s="2"/>
      <c r="D42" s="5"/>
      <c r="E42" s="6"/>
      <c r="F42" s="7"/>
      <c r="G42" s="5"/>
      <c r="H42" s="6"/>
      <c r="I42" s="10"/>
      <c r="J42" s="8"/>
    </row>
    <row r="43" spans="1:13" s="3" customFormat="1" ht="18.75" customHeight="1" x14ac:dyDescent="0.25">
      <c r="A43" s="20"/>
      <c r="B43" s="20"/>
      <c r="C43" s="2"/>
      <c r="D43" s="5"/>
      <c r="E43" s="15"/>
      <c r="F43" s="15"/>
      <c r="G43" s="5"/>
      <c r="H43" s="6"/>
      <c r="I43" s="7"/>
      <c r="J43" s="8"/>
    </row>
    <row r="44" spans="1:13" s="3" customFormat="1" ht="18.75" customHeight="1" x14ac:dyDescent="0.25">
      <c r="A44" s="20"/>
      <c r="B44" s="20"/>
      <c r="C44" s="2"/>
      <c r="D44" s="5"/>
      <c r="E44" s="15"/>
      <c r="F44" s="15"/>
      <c r="G44" s="5"/>
      <c r="H44" s="6"/>
      <c r="I44" s="7"/>
      <c r="J44" s="8"/>
    </row>
    <row r="45" spans="1:13" s="3" customFormat="1" ht="22.5" customHeight="1" x14ac:dyDescent="0.25">
      <c r="A45" s="12"/>
      <c r="B45" s="4"/>
      <c r="C45" s="2"/>
      <c r="D45" s="5"/>
      <c r="E45" s="15"/>
      <c r="F45" s="15"/>
      <c r="G45" s="5"/>
      <c r="H45" s="6"/>
      <c r="I45" s="7"/>
      <c r="J45" s="8"/>
    </row>
    <row r="46" spans="1:13" s="3" customFormat="1" ht="22.5" customHeight="1" x14ac:dyDescent="0.25">
      <c r="A46" s="12"/>
      <c r="B46" s="4"/>
      <c r="C46" s="2"/>
      <c r="D46" s="5"/>
      <c r="E46" s="6"/>
      <c r="F46" s="7"/>
      <c r="G46" s="5"/>
      <c r="H46" s="6"/>
      <c r="I46" s="7"/>
      <c r="J46" s="8"/>
    </row>
    <row r="47" spans="1:13" s="3" customFormat="1" ht="22.5" customHeight="1" x14ac:dyDescent="0.25">
      <c r="A47" s="12"/>
      <c r="B47" s="4"/>
      <c r="C47" s="2"/>
      <c r="D47" s="5"/>
      <c r="E47" s="6"/>
      <c r="F47" s="7"/>
      <c r="G47" s="5"/>
      <c r="H47" s="6"/>
      <c r="I47" s="7"/>
      <c r="J47" s="8"/>
    </row>
    <row r="48" spans="1:13" s="3" customFormat="1" ht="22.5" customHeight="1" x14ac:dyDescent="0.25">
      <c r="A48" s="12"/>
      <c r="B48" s="4"/>
      <c r="C48" s="2"/>
      <c r="D48" s="5"/>
      <c r="E48" s="6"/>
      <c r="F48" s="7"/>
      <c r="G48" s="5"/>
      <c r="H48" s="6"/>
      <c r="I48" s="7"/>
      <c r="J48" s="8"/>
    </row>
    <row r="49" spans="1:10" s="3" customFormat="1" ht="22.5" customHeight="1" x14ac:dyDescent="0.25">
      <c r="A49" s="12"/>
      <c r="B49" s="4"/>
      <c r="C49" s="2"/>
      <c r="D49" s="5"/>
      <c r="E49" s="6"/>
      <c r="F49" s="7"/>
      <c r="G49" s="5"/>
      <c r="H49" s="6"/>
      <c r="I49" s="7"/>
      <c r="J49" s="8"/>
    </row>
    <row r="50" spans="1:10" s="3" customFormat="1" ht="22.5" customHeight="1" x14ac:dyDescent="0.25">
      <c r="A50" s="12"/>
      <c r="B50" s="4"/>
      <c r="C50" s="2"/>
      <c r="D50" s="5"/>
      <c r="E50" s="6"/>
      <c r="F50" s="7"/>
      <c r="G50" s="5"/>
      <c r="H50" s="6"/>
      <c r="I50" s="7"/>
      <c r="J50" s="8"/>
    </row>
    <row r="51" spans="1:10" s="3" customFormat="1" ht="22.5" customHeight="1" x14ac:dyDescent="0.25">
      <c r="A51" s="12"/>
      <c r="B51" s="4"/>
      <c r="C51" s="2"/>
      <c r="D51" s="5"/>
      <c r="E51" s="6"/>
      <c r="F51" s="7"/>
      <c r="G51" s="5"/>
      <c r="H51" s="6"/>
      <c r="I51" s="7"/>
      <c r="J51" s="8"/>
    </row>
    <row r="52" spans="1:10" s="3" customFormat="1" ht="22.5" customHeight="1" x14ac:dyDescent="0.25">
      <c r="A52" s="12"/>
      <c r="B52" s="4"/>
      <c r="C52" s="2"/>
      <c r="D52" s="5"/>
      <c r="E52" s="6"/>
      <c r="F52" s="7"/>
      <c r="G52" s="5"/>
      <c r="H52" s="6"/>
      <c r="I52" s="7"/>
      <c r="J52" s="8"/>
    </row>
    <row r="53" spans="1:10" s="3" customFormat="1" ht="22.5" customHeight="1" x14ac:dyDescent="0.25">
      <c r="A53" s="12"/>
      <c r="B53" s="4"/>
      <c r="C53" s="2"/>
      <c r="D53" s="5"/>
      <c r="E53" s="6"/>
      <c r="F53" s="7"/>
      <c r="G53" s="5"/>
      <c r="H53" s="6"/>
      <c r="I53" s="7"/>
      <c r="J53" s="8"/>
    </row>
    <row r="54" spans="1:10" s="3" customFormat="1" ht="22.5" customHeight="1" x14ac:dyDescent="0.25">
      <c r="A54" s="12"/>
      <c r="B54" s="4"/>
      <c r="C54" s="2"/>
      <c r="D54" s="5"/>
      <c r="E54" s="6"/>
      <c r="F54" s="7"/>
      <c r="G54" s="5"/>
      <c r="H54" s="6"/>
      <c r="I54" s="7"/>
      <c r="J54" s="8"/>
    </row>
    <row r="55" spans="1:10" s="3" customFormat="1" ht="22.5" customHeight="1" x14ac:dyDescent="0.25">
      <c r="A55" s="12"/>
      <c r="B55" s="4"/>
      <c r="C55" s="2"/>
      <c r="D55" s="5"/>
      <c r="E55" s="6"/>
      <c r="F55" s="7"/>
      <c r="G55" s="5"/>
      <c r="H55" s="6"/>
      <c r="I55" s="7"/>
      <c r="J55" s="8"/>
    </row>
    <row r="56" spans="1:10" s="3" customFormat="1" ht="22.5" customHeight="1" x14ac:dyDescent="0.25">
      <c r="A56" s="12"/>
      <c r="B56" s="4"/>
      <c r="C56" s="2"/>
      <c r="D56" s="5"/>
      <c r="E56" s="6"/>
      <c r="F56" s="7"/>
      <c r="G56" s="5"/>
      <c r="H56" s="6"/>
      <c r="I56" s="7"/>
      <c r="J56" s="8"/>
    </row>
    <row r="57" spans="1:10" s="3" customFormat="1" ht="22.5" customHeight="1" x14ac:dyDescent="0.25">
      <c r="A57" s="12"/>
      <c r="B57" s="4"/>
      <c r="C57" s="2"/>
      <c r="D57" s="5"/>
      <c r="E57" s="6"/>
      <c r="F57" s="7"/>
      <c r="G57" s="5"/>
      <c r="H57" s="6"/>
      <c r="I57" s="7"/>
      <c r="J57" s="8"/>
    </row>
    <row r="58" spans="1:10" s="3" customFormat="1" ht="22.5" customHeight="1" x14ac:dyDescent="0.25">
      <c r="A58" s="12"/>
      <c r="B58" s="4"/>
      <c r="C58" s="2"/>
      <c r="D58" s="5"/>
      <c r="E58" s="6"/>
      <c r="F58" s="7"/>
      <c r="G58" s="5"/>
      <c r="H58" s="6"/>
      <c r="I58" s="7"/>
      <c r="J58" s="8"/>
    </row>
    <row r="59" spans="1:10" s="3" customFormat="1" ht="22.5" customHeight="1" x14ac:dyDescent="0.25">
      <c r="A59" s="12"/>
      <c r="B59" s="4"/>
      <c r="C59" s="2"/>
      <c r="D59" s="5"/>
      <c r="E59" s="6"/>
      <c r="F59" s="7"/>
      <c r="G59" s="5"/>
      <c r="H59" s="6"/>
      <c r="I59" s="7"/>
      <c r="J59" s="8"/>
    </row>
    <row r="60" spans="1:10" s="3" customFormat="1" ht="22.5" customHeight="1" x14ac:dyDescent="0.25">
      <c r="A60" s="12"/>
      <c r="B60" s="4"/>
      <c r="C60" s="2"/>
      <c r="D60" s="5"/>
      <c r="E60" s="6"/>
      <c r="F60" s="7"/>
      <c r="G60" s="5"/>
      <c r="H60" s="6"/>
      <c r="I60" s="7"/>
      <c r="J60" s="8"/>
    </row>
    <row r="61" spans="1:10" s="3" customFormat="1" ht="22.5" customHeight="1" x14ac:dyDescent="0.25">
      <c r="A61" s="12"/>
      <c r="B61" s="4"/>
      <c r="C61" s="2"/>
      <c r="D61" s="5"/>
      <c r="E61" s="6"/>
      <c r="F61" s="7"/>
      <c r="G61" s="5"/>
      <c r="H61" s="6"/>
      <c r="I61" s="7"/>
      <c r="J61" s="8"/>
    </row>
    <row r="62" spans="1:10" s="3" customFormat="1" ht="22.5" customHeight="1" x14ac:dyDescent="0.25">
      <c r="A62" s="12"/>
      <c r="B62" s="4"/>
      <c r="C62" s="2"/>
      <c r="D62" s="5"/>
      <c r="E62" s="6"/>
      <c r="F62" s="7"/>
      <c r="G62" s="5"/>
      <c r="H62" s="6"/>
      <c r="I62" s="7"/>
      <c r="J62" s="8"/>
    </row>
    <row r="63" spans="1:10" s="3" customFormat="1" ht="22.5" customHeight="1" x14ac:dyDescent="0.25">
      <c r="A63" s="12"/>
      <c r="B63" s="4"/>
      <c r="C63" s="2"/>
      <c r="D63" s="5"/>
      <c r="E63" s="6"/>
      <c r="F63" s="7"/>
      <c r="G63" s="5"/>
      <c r="H63" s="6"/>
      <c r="I63" s="7"/>
      <c r="J63" s="8"/>
    </row>
    <row r="64" spans="1:10" s="3" customFormat="1" ht="22.5" customHeight="1" x14ac:dyDescent="0.25">
      <c r="A64" s="12"/>
      <c r="B64" s="4"/>
      <c r="C64" s="2"/>
      <c r="D64" s="5"/>
      <c r="E64" s="6"/>
      <c r="F64" s="7"/>
      <c r="G64" s="5"/>
      <c r="H64" s="6"/>
      <c r="I64" s="7"/>
      <c r="J64" s="8"/>
    </row>
    <row r="65" spans="1:10" s="3" customFormat="1" ht="22.5" customHeight="1" x14ac:dyDescent="0.25">
      <c r="A65" s="12"/>
      <c r="B65" s="4"/>
      <c r="C65" s="2"/>
      <c r="D65" s="5"/>
      <c r="E65" s="6"/>
      <c r="F65" s="7"/>
      <c r="G65" s="5"/>
      <c r="H65" s="6"/>
      <c r="I65" s="7"/>
      <c r="J65" s="8"/>
    </row>
    <row r="66" spans="1:10" s="3" customFormat="1" ht="22.5" customHeight="1" x14ac:dyDescent="0.25">
      <c r="A66" s="12"/>
      <c r="B66" s="4"/>
      <c r="C66" s="2"/>
      <c r="D66" s="5"/>
      <c r="E66" s="6"/>
      <c r="F66" s="7"/>
      <c r="G66" s="5"/>
      <c r="H66" s="6"/>
      <c r="I66" s="7"/>
      <c r="J66" s="8"/>
    </row>
    <row r="67" spans="1:10" s="3" customFormat="1" ht="22.5" customHeight="1" x14ac:dyDescent="0.25">
      <c r="A67" s="12"/>
      <c r="B67" s="4"/>
      <c r="C67" s="2"/>
      <c r="D67" s="5"/>
      <c r="E67" s="6"/>
      <c r="F67" s="7"/>
      <c r="G67" s="5"/>
      <c r="H67" s="6"/>
      <c r="I67" s="7"/>
      <c r="J67" s="8"/>
    </row>
    <row r="68" spans="1:10" s="3" customFormat="1" ht="22.5" customHeight="1" x14ac:dyDescent="0.25">
      <c r="A68" s="12"/>
      <c r="B68" s="4"/>
      <c r="C68" s="2"/>
      <c r="D68" s="5"/>
      <c r="E68" s="6"/>
      <c r="F68" s="7"/>
      <c r="G68" s="5"/>
      <c r="H68" s="6"/>
      <c r="I68" s="7"/>
      <c r="J68" s="8"/>
    </row>
    <row r="69" spans="1:10" s="3" customFormat="1" ht="22.5" customHeight="1" x14ac:dyDescent="0.25">
      <c r="A69" s="12"/>
      <c r="B69" s="4"/>
      <c r="C69" s="2"/>
      <c r="D69" s="5"/>
      <c r="E69" s="6"/>
      <c r="F69" s="7"/>
      <c r="G69" s="5"/>
      <c r="H69" s="6"/>
      <c r="I69" s="7"/>
      <c r="J69" s="8"/>
    </row>
    <row r="70" spans="1:10" s="3" customFormat="1" ht="22.5" customHeight="1" x14ac:dyDescent="0.25">
      <c r="A70" s="12"/>
      <c r="B70" s="4"/>
      <c r="C70" s="2"/>
      <c r="D70" s="5"/>
      <c r="E70" s="6"/>
      <c r="F70" s="7"/>
      <c r="G70" s="5"/>
      <c r="H70" s="6"/>
      <c r="I70" s="7"/>
      <c r="J70" s="8"/>
    </row>
  </sheetData>
  <sheetProtection password="CC41" sheet="1"/>
  <mergeCells count="4">
    <mergeCell ref="A1:J1"/>
    <mergeCell ref="B3:D3"/>
    <mergeCell ref="E3:G3"/>
    <mergeCell ref="H3:J3"/>
  </mergeCells>
  <phoneticPr fontId="18" type="noConversion"/>
  <conditionalFormatting sqref="D35:D38 D2 D41:D65536 D4:D8 D10:D13 D15:D18 D20:D23 D25:D28 D30:D33">
    <cfRule type="cellIs" dxfId="48" priority="7" stopIfTrue="1" operator="between">
      <formula>0.8</formula>
      <formula>0.99</formula>
    </cfRule>
  </conditionalFormatting>
  <conditionalFormatting sqref="G15:G18">
    <cfRule type="cellIs" dxfId="47" priority="6" stopIfTrue="1" operator="between">
      <formula>0.8</formula>
      <formula>0.99</formula>
    </cfRule>
  </conditionalFormatting>
  <conditionalFormatting sqref="G25:G28">
    <cfRule type="cellIs" dxfId="46" priority="5" stopIfTrue="1" operator="between">
      <formula>0.8</formula>
      <formula>0.99</formula>
    </cfRule>
  </conditionalFormatting>
  <conditionalFormatting sqref="G20 G22:G23">
    <cfRule type="cellIs" dxfId="45" priority="4" stopIfTrue="1" operator="between">
      <formula>0.8</formula>
      <formula>0.99</formula>
    </cfRule>
  </conditionalFormatting>
  <conditionalFormatting sqref="J15:J18">
    <cfRule type="cellIs" dxfId="44" priority="3" stopIfTrue="1" operator="between">
      <formula>0.8</formula>
      <formula>0.99</formula>
    </cfRule>
  </conditionalFormatting>
  <conditionalFormatting sqref="J10:J13">
    <cfRule type="cellIs" dxfId="43" priority="2" stopIfTrue="1" operator="between">
      <formula>0.8</formula>
      <formula>0.99</formula>
    </cfRule>
  </conditionalFormatting>
  <conditionalFormatting sqref="J20 J22:J23">
    <cfRule type="cellIs" dxfId="42" priority="1" stopIfTrue="1" operator="between">
      <formula>0.8</formula>
      <formula>0.99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showGridLines="0" showZeros="0" topLeftCell="B1" zoomScale="84" zoomScaleNormal="84" workbookViewId="0">
      <pane ySplit="4" topLeftCell="A29" activePane="bottomLeft" state="frozen"/>
      <selection pane="bottomLeft" activeCell="F45" sqref="F45"/>
    </sheetView>
  </sheetViews>
  <sheetFormatPr defaultRowHeight="22.5" customHeight="1" x14ac:dyDescent="0.25"/>
  <cols>
    <col min="1" max="1" width="10" style="14" customWidth="1"/>
    <col min="2" max="2" width="8.375" style="11" customWidth="1"/>
    <col min="3" max="3" width="13.625" style="1" customWidth="1"/>
    <col min="4" max="4" width="12.625" style="5" customWidth="1"/>
    <col min="5" max="5" width="8.375" style="6" customWidth="1"/>
    <col min="6" max="6" width="13.625" style="7" customWidth="1"/>
    <col min="7" max="7" width="12.625" style="5" customWidth="1"/>
    <col min="8" max="8" width="8.375" style="6" customWidth="1"/>
    <col min="9" max="9" width="15.625" style="7" customWidth="1"/>
    <col min="10" max="10" width="12.625" style="8" customWidth="1"/>
    <col min="11" max="16384" width="9" style="9"/>
  </cols>
  <sheetData>
    <row r="1" spans="1:10" s="3" customFormat="1" ht="34.5" customHeight="1" x14ac:dyDescent="0.25">
      <c r="A1" s="116" t="s">
        <v>19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s="3" customFormat="1" ht="22.5" customHeight="1" thickBot="1" x14ac:dyDescent="0.3">
      <c r="A2" s="13"/>
      <c r="B2" s="4"/>
      <c r="C2" s="2"/>
      <c r="D2" s="5"/>
      <c r="E2" s="6"/>
      <c r="F2" s="7"/>
      <c r="G2" s="5"/>
      <c r="H2" s="6"/>
      <c r="I2" s="7"/>
      <c r="J2" s="16">
        <v>41397</v>
      </c>
    </row>
    <row r="3" spans="1:10" ht="22.5" customHeight="1" x14ac:dyDescent="0.25">
      <c r="A3" s="51"/>
      <c r="B3" s="117" t="s">
        <v>3</v>
      </c>
      <c r="C3" s="118"/>
      <c r="D3" s="118"/>
      <c r="E3" s="119" t="s">
        <v>4</v>
      </c>
      <c r="F3" s="118"/>
      <c r="G3" s="120"/>
      <c r="H3" s="121" t="s">
        <v>5</v>
      </c>
      <c r="I3" s="121"/>
      <c r="J3" s="122"/>
    </row>
    <row r="4" spans="1:10" s="11" customFormat="1" ht="22.5" customHeight="1" x14ac:dyDescent="0.25">
      <c r="A4" s="103"/>
      <c r="B4" s="39" t="s">
        <v>6</v>
      </c>
      <c r="C4" s="50" t="s">
        <v>7</v>
      </c>
      <c r="D4" s="64" t="s">
        <v>1</v>
      </c>
      <c r="E4" s="78" t="s">
        <v>6</v>
      </c>
      <c r="F4" s="50" t="s">
        <v>7</v>
      </c>
      <c r="G4" s="53" t="s">
        <v>1</v>
      </c>
      <c r="H4" s="72" t="s">
        <v>6</v>
      </c>
      <c r="I4" s="104" t="s">
        <v>7</v>
      </c>
      <c r="J4" s="53" t="s">
        <v>1</v>
      </c>
    </row>
    <row r="5" spans="1:10" ht="21" customHeight="1" x14ac:dyDescent="0.25">
      <c r="A5" s="54" t="s">
        <v>8</v>
      </c>
      <c r="B5" s="88"/>
      <c r="C5" s="89"/>
      <c r="D5" s="65">
        <f>C5/$C$9</f>
        <v>0</v>
      </c>
      <c r="E5" s="92">
        <v>7</v>
      </c>
      <c r="F5" s="93">
        <v>432200</v>
      </c>
      <c r="G5" s="55">
        <f>F5/$F$9</f>
        <v>0.20186545727990735</v>
      </c>
      <c r="H5" s="73">
        <f t="shared" ref="H5:I7" si="0">B5+E5</f>
        <v>7</v>
      </c>
      <c r="I5" s="43">
        <f t="shared" si="0"/>
        <v>432200</v>
      </c>
      <c r="J5" s="55">
        <f>I5/$I$9</f>
        <v>0.11493314491601664</v>
      </c>
    </row>
    <row r="6" spans="1:10" ht="21" customHeight="1" x14ac:dyDescent="0.25">
      <c r="A6" s="54" t="s">
        <v>9</v>
      </c>
      <c r="B6" s="90">
        <v>13</v>
      </c>
      <c r="C6" s="91">
        <v>817704</v>
      </c>
      <c r="D6" s="66">
        <f>$C6/$C$9</f>
        <v>0.50493727063504956</v>
      </c>
      <c r="E6" s="94">
        <v>21</v>
      </c>
      <c r="F6" s="95">
        <v>842358</v>
      </c>
      <c r="G6" s="56">
        <f>F6/$F$9</f>
        <v>0.39343586965152288</v>
      </c>
      <c r="H6" s="74">
        <f t="shared" si="0"/>
        <v>34</v>
      </c>
      <c r="I6" s="34">
        <f t="shared" si="0"/>
        <v>1660062</v>
      </c>
      <c r="J6" s="56">
        <f>I6/$I$9</f>
        <v>0.44145336977226379</v>
      </c>
    </row>
    <row r="7" spans="1:10" ht="21" customHeight="1" x14ac:dyDescent="0.25">
      <c r="A7" s="54" t="s">
        <v>10</v>
      </c>
      <c r="B7" s="90">
        <v>11</v>
      </c>
      <c r="C7" s="91">
        <v>680364</v>
      </c>
      <c r="D7" s="66">
        <f>$C7/$C$9</f>
        <v>0.42012897234004581</v>
      </c>
      <c r="E7" s="94">
        <v>22</v>
      </c>
      <c r="F7" s="95">
        <v>794081</v>
      </c>
      <c r="G7" s="56">
        <f>F7/$F$9</f>
        <v>0.37088737663647869</v>
      </c>
      <c r="H7" s="74">
        <f t="shared" si="0"/>
        <v>33</v>
      </c>
      <c r="I7" s="34">
        <f t="shared" si="0"/>
        <v>1474445</v>
      </c>
      <c r="J7" s="56">
        <f>I7/$I$9</f>
        <v>0.39209301447407713</v>
      </c>
    </row>
    <row r="8" spans="1:10" ht="21" customHeight="1" x14ac:dyDescent="0.25">
      <c r="A8" s="54" t="s">
        <v>17</v>
      </c>
      <c r="B8" s="90">
        <v>3</v>
      </c>
      <c r="C8" s="91">
        <v>121349</v>
      </c>
      <c r="D8" s="66">
        <f>$C8/$C$9</f>
        <v>7.4933757024904638E-2</v>
      </c>
      <c r="E8" s="94">
        <v>1</v>
      </c>
      <c r="F8" s="95">
        <v>72391</v>
      </c>
      <c r="G8" s="56">
        <f>F8/$F$9</f>
        <v>3.3811296432091097E-2</v>
      </c>
      <c r="H8" s="74">
        <f>B8+E8</f>
        <v>4</v>
      </c>
      <c r="I8" s="34">
        <f>C8+F8</f>
        <v>193740</v>
      </c>
      <c r="J8" s="56">
        <f>I8/$I$9</f>
        <v>5.152047083764244E-2</v>
      </c>
    </row>
    <row r="9" spans="1:10" s="3" customFormat="1" ht="21" customHeight="1" x14ac:dyDescent="0.25">
      <c r="A9" s="57" t="s">
        <v>11</v>
      </c>
      <c r="B9" s="33">
        <f>SUM(B5:B8)</f>
        <v>27</v>
      </c>
      <c r="C9" s="44">
        <f>SUM(C5:C8)</f>
        <v>1619417</v>
      </c>
      <c r="D9" s="102">
        <f>$C9/$C$29</f>
        <v>0.38130109096080556</v>
      </c>
      <c r="E9" s="79">
        <f>SUM(E5:E8)</f>
        <v>51</v>
      </c>
      <c r="F9" s="44">
        <f>SUM(F5:F8)</f>
        <v>2141030</v>
      </c>
      <c r="G9" s="102">
        <f>$F9/$F$29</f>
        <v>0.34748248329802833</v>
      </c>
      <c r="H9" s="75">
        <f>SUM(H5:H8)</f>
        <v>78</v>
      </c>
      <c r="I9" s="44">
        <f>SUM(I5:I8)</f>
        <v>3760447</v>
      </c>
      <c r="J9" s="102">
        <f>$I9/$I$29</f>
        <v>0.36128164801707813</v>
      </c>
    </row>
    <row r="10" spans="1:10" ht="21" customHeight="1" x14ac:dyDescent="0.25">
      <c r="A10" s="54" t="s">
        <v>8</v>
      </c>
      <c r="B10" s="90">
        <v>3</v>
      </c>
      <c r="C10" s="91">
        <v>211452</v>
      </c>
      <c r="D10" s="66">
        <f>$C10/$C$14</f>
        <v>0.16288680918196854</v>
      </c>
      <c r="E10" s="94">
        <v>1</v>
      </c>
      <c r="F10" s="95">
        <v>63954</v>
      </c>
      <c r="G10" s="55">
        <f>$F10/$F$14</f>
        <v>2.8111351792332741E-2</v>
      </c>
      <c r="H10" s="74">
        <f t="shared" ref="H10:I13" si="1">B10+E10</f>
        <v>4</v>
      </c>
      <c r="I10" s="34">
        <f t="shared" si="1"/>
        <v>275406</v>
      </c>
      <c r="J10" s="56">
        <f>$I10/$I$14</f>
        <v>7.7075946699533771E-2</v>
      </c>
    </row>
    <row r="11" spans="1:10" ht="21" customHeight="1" x14ac:dyDescent="0.25">
      <c r="A11" s="54" t="s">
        <v>9</v>
      </c>
      <c r="B11" s="90">
        <v>6</v>
      </c>
      <c r="C11" s="91">
        <v>263590</v>
      </c>
      <c r="D11" s="66">
        <f>$C11/$C$14</f>
        <v>0.20305002569034622</v>
      </c>
      <c r="E11" s="94">
        <v>19</v>
      </c>
      <c r="F11" s="95">
        <v>950102</v>
      </c>
      <c r="G11" s="55">
        <f>$F11/$F$14</f>
        <v>0.41762284705567942</v>
      </c>
      <c r="H11" s="74">
        <f t="shared" si="1"/>
        <v>25</v>
      </c>
      <c r="I11" s="34">
        <f t="shared" si="1"/>
        <v>1213692</v>
      </c>
      <c r="J11" s="56">
        <f>$I11/$I$14</f>
        <v>0.33966747239221567</v>
      </c>
    </row>
    <row r="12" spans="1:10" ht="21" customHeight="1" x14ac:dyDescent="0.25">
      <c r="A12" s="54" t="s">
        <v>10</v>
      </c>
      <c r="B12" s="90">
        <v>12</v>
      </c>
      <c r="C12" s="96">
        <v>743613</v>
      </c>
      <c r="D12" s="66">
        <f>$C12/$C$14</f>
        <v>0.57282385050144324</v>
      </c>
      <c r="E12" s="94">
        <v>32</v>
      </c>
      <c r="F12" s="95">
        <v>1260968</v>
      </c>
      <c r="G12" s="55">
        <f>$F12/$F$14</f>
        <v>0.55426580115198787</v>
      </c>
      <c r="H12" s="74">
        <f t="shared" si="1"/>
        <v>44</v>
      </c>
      <c r="I12" s="34">
        <f t="shared" si="1"/>
        <v>2004581</v>
      </c>
      <c r="J12" s="56">
        <f>$I12/$I$14</f>
        <v>0.56100803290740986</v>
      </c>
    </row>
    <row r="13" spans="1:10" ht="21" customHeight="1" x14ac:dyDescent="0.25">
      <c r="A13" s="54" t="s">
        <v>17</v>
      </c>
      <c r="B13" s="90">
        <v>4</v>
      </c>
      <c r="C13" s="91">
        <v>79498</v>
      </c>
      <c r="D13" s="66">
        <f>$C13/$C$14</f>
        <v>6.1239314626242054E-2</v>
      </c>
      <c r="E13" s="94"/>
      <c r="F13" s="95"/>
      <c r="G13" s="55">
        <f>$F13/$F$14</f>
        <v>0</v>
      </c>
      <c r="H13" s="74">
        <f t="shared" si="1"/>
        <v>4</v>
      </c>
      <c r="I13" s="34">
        <f t="shared" si="1"/>
        <v>79498</v>
      </c>
      <c r="J13" s="56">
        <f>$I13/$I$14</f>
        <v>2.2248548000840709E-2</v>
      </c>
    </row>
    <row r="14" spans="1:10" s="3" customFormat="1" ht="21" customHeight="1" x14ac:dyDescent="0.25">
      <c r="A14" s="57" t="s">
        <v>12</v>
      </c>
      <c r="B14" s="33">
        <f>SUM(B10:B13)</f>
        <v>25</v>
      </c>
      <c r="C14" s="44">
        <f t="shared" ref="C14:I14" si="2">SUM(C10:C13)</f>
        <v>1298153</v>
      </c>
      <c r="D14" s="102">
        <f>$C14/$C$29</f>
        <v>0.30565762563567173</v>
      </c>
      <c r="E14" s="79">
        <f t="shared" si="2"/>
        <v>52</v>
      </c>
      <c r="F14" s="44">
        <f t="shared" si="2"/>
        <v>2275024</v>
      </c>
      <c r="G14" s="102">
        <f>$F14/$F$29</f>
        <v>0.36922929108074787</v>
      </c>
      <c r="H14" s="75">
        <f t="shared" si="2"/>
        <v>77</v>
      </c>
      <c r="I14" s="44">
        <f t="shared" si="2"/>
        <v>3573177</v>
      </c>
      <c r="J14" s="102">
        <f>$I14/$I$29</f>
        <v>0.34328984698274412</v>
      </c>
    </row>
    <row r="15" spans="1:10" ht="21" customHeight="1" x14ac:dyDescent="0.25">
      <c r="A15" s="54" t="s">
        <v>8</v>
      </c>
      <c r="B15" s="90">
        <v>2</v>
      </c>
      <c r="C15" s="91">
        <v>161469</v>
      </c>
      <c r="D15" s="66">
        <f>$C15/$C$19</f>
        <v>0.12193526901517045</v>
      </c>
      <c r="E15" s="94">
        <v>7</v>
      </c>
      <c r="F15" s="95">
        <v>287765</v>
      </c>
      <c r="G15" s="56">
        <f>$F15/$F$19</f>
        <v>0.17133948039359287</v>
      </c>
      <c r="H15" s="74">
        <f t="shared" ref="H15:I18" si="3">B15+E15</f>
        <v>9</v>
      </c>
      <c r="I15" s="34">
        <f t="shared" si="3"/>
        <v>449234</v>
      </c>
      <c r="J15" s="56">
        <f>$I15/$I$19</f>
        <v>0.14955916345093304</v>
      </c>
    </row>
    <row r="16" spans="1:10" ht="21" customHeight="1" x14ac:dyDescent="0.25">
      <c r="A16" s="54" t="s">
        <v>9</v>
      </c>
      <c r="B16" s="90">
        <v>13</v>
      </c>
      <c r="C16" s="91">
        <v>867488</v>
      </c>
      <c r="D16" s="66">
        <f>$C16/$C$19</f>
        <v>0.65509405921528086</v>
      </c>
      <c r="E16" s="94">
        <v>22</v>
      </c>
      <c r="F16" s="95">
        <v>1110032</v>
      </c>
      <c r="G16" s="56">
        <f>$F16/$F$19</f>
        <v>0.6609292516472145</v>
      </c>
      <c r="H16" s="74">
        <f t="shared" si="3"/>
        <v>35</v>
      </c>
      <c r="I16" s="34">
        <f t="shared" si="3"/>
        <v>1977520</v>
      </c>
      <c r="J16" s="56">
        <f>$I16/$I$19</f>
        <v>0.65835675150921136</v>
      </c>
    </row>
    <row r="17" spans="1:11" ht="21" customHeight="1" x14ac:dyDescent="0.25">
      <c r="A17" s="54" t="s">
        <v>10</v>
      </c>
      <c r="B17" s="90">
        <v>3</v>
      </c>
      <c r="C17" s="96">
        <v>168357</v>
      </c>
      <c r="D17" s="66">
        <f>$C17/$C$19</f>
        <v>0.12713682555528957</v>
      </c>
      <c r="E17" s="94">
        <v>10</v>
      </c>
      <c r="F17" s="95">
        <v>245827</v>
      </c>
      <c r="G17" s="56">
        <f>$F17/$F$19</f>
        <v>0.14636898318668273</v>
      </c>
      <c r="H17" s="74">
        <f t="shared" si="3"/>
        <v>13</v>
      </c>
      <c r="I17" s="34">
        <f t="shared" si="3"/>
        <v>414184</v>
      </c>
      <c r="J17" s="56">
        <f>$I17/$I$19</f>
        <v>0.13789030339369068</v>
      </c>
    </row>
    <row r="18" spans="1:11" ht="21" customHeight="1" x14ac:dyDescent="0.25">
      <c r="A18" s="54" t="s">
        <v>17</v>
      </c>
      <c r="B18" s="90">
        <v>4</v>
      </c>
      <c r="C18" s="91">
        <v>126905</v>
      </c>
      <c r="D18" s="66">
        <f>$C18/$C$19</f>
        <v>9.5833846214259125E-2</v>
      </c>
      <c r="E18" s="94">
        <v>1</v>
      </c>
      <c r="F18" s="95">
        <v>35878</v>
      </c>
      <c r="G18" s="56">
        <f>$F18/$F$19</f>
        <v>2.1362284772509947E-2</v>
      </c>
      <c r="H18" s="74">
        <f t="shared" si="3"/>
        <v>5</v>
      </c>
      <c r="I18" s="34">
        <f t="shared" si="3"/>
        <v>162783</v>
      </c>
      <c r="J18" s="56">
        <f>$I18/$I$19</f>
        <v>5.4193781646164875E-2</v>
      </c>
    </row>
    <row r="19" spans="1:11" s="3" customFormat="1" ht="21" customHeight="1" x14ac:dyDescent="0.25">
      <c r="A19" s="57" t="s">
        <v>13</v>
      </c>
      <c r="B19" s="33">
        <f>SUM(B15:B18)</f>
        <v>22</v>
      </c>
      <c r="C19" s="44">
        <f t="shared" ref="C19:I19" si="4">SUM(C15:C18)</f>
        <v>1324219</v>
      </c>
      <c r="D19" s="102">
        <f>$C19/$C$29</f>
        <v>0.31179501596625636</v>
      </c>
      <c r="E19" s="79">
        <f t="shared" si="4"/>
        <v>40</v>
      </c>
      <c r="F19" s="44">
        <f t="shared" si="4"/>
        <v>1679502</v>
      </c>
      <c r="G19" s="102">
        <f>$F19/$F$29</f>
        <v>0.27257793009159387</v>
      </c>
      <c r="H19" s="75">
        <f t="shared" si="4"/>
        <v>62</v>
      </c>
      <c r="I19" s="44">
        <f t="shared" si="4"/>
        <v>3003721</v>
      </c>
      <c r="J19" s="102">
        <f>$I19/$I$29</f>
        <v>0.28857986113446243</v>
      </c>
    </row>
    <row r="20" spans="1:11" ht="21" customHeight="1" x14ac:dyDescent="0.25">
      <c r="A20" s="54" t="s">
        <v>8</v>
      </c>
      <c r="B20" s="90"/>
      <c r="C20" s="91"/>
      <c r="D20" s="66">
        <f>$C20/$C$24</f>
        <v>0</v>
      </c>
      <c r="E20" s="97"/>
      <c r="F20" s="98"/>
      <c r="G20" s="56">
        <f>$F20/$F$24</f>
        <v>0</v>
      </c>
      <c r="H20" s="74">
        <f t="shared" ref="H20:I23" si="5">B20+E20</f>
        <v>0</v>
      </c>
      <c r="I20" s="34">
        <f t="shared" si="5"/>
        <v>0</v>
      </c>
      <c r="J20" s="56">
        <f>$I20/$I$24</f>
        <v>0</v>
      </c>
    </row>
    <row r="21" spans="1:11" ht="21" customHeight="1" x14ac:dyDescent="0.25">
      <c r="A21" s="54" t="s">
        <v>9</v>
      </c>
      <c r="B21" s="90">
        <v>3</v>
      </c>
      <c r="C21" s="91">
        <v>4194</v>
      </c>
      <c r="D21" s="66">
        <f>$C21/$C$24</f>
        <v>0.79236727753636882</v>
      </c>
      <c r="E21" s="97">
        <v>2</v>
      </c>
      <c r="F21" s="98">
        <v>54054</v>
      </c>
      <c r="G21" s="80">
        <f>$F21/$F$24</f>
        <v>0.81909928476178928</v>
      </c>
      <c r="H21" s="74">
        <f t="shared" si="5"/>
        <v>5</v>
      </c>
      <c r="I21" s="34">
        <f t="shared" si="5"/>
        <v>58248</v>
      </c>
      <c r="J21" s="56">
        <f>$I21/$I$24</f>
        <v>0.81711439994388724</v>
      </c>
    </row>
    <row r="22" spans="1:11" ht="21" customHeight="1" x14ac:dyDescent="0.25">
      <c r="A22" s="54" t="s">
        <v>10</v>
      </c>
      <c r="B22" s="90"/>
      <c r="C22" s="91"/>
      <c r="D22" s="66">
        <f>$C22/$C$24</f>
        <v>0</v>
      </c>
      <c r="E22" s="97"/>
      <c r="F22" s="98"/>
      <c r="G22" s="56">
        <f>$F22/$F$24</f>
        <v>0</v>
      </c>
      <c r="H22" s="74">
        <f t="shared" si="5"/>
        <v>0</v>
      </c>
      <c r="I22" s="34">
        <f t="shared" si="5"/>
        <v>0</v>
      </c>
      <c r="J22" s="56">
        <f>$I22/$I$24</f>
        <v>0</v>
      </c>
    </row>
    <row r="23" spans="1:11" ht="21" customHeight="1" x14ac:dyDescent="0.25">
      <c r="A23" s="54" t="s">
        <v>17</v>
      </c>
      <c r="B23" s="90">
        <v>1</v>
      </c>
      <c r="C23" s="91">
        <v>1099</v>
      </c>
      <c r="D23" s="66">
        <f>$C23/$C$24</f>
        <v>0.20763272246363121</v>
      </c>
      <c r="E23" s="94">
        <v>1</v>
      </c>
      <c r="F23" s="95">
        <v>11938</v>
      </c>
      <c r="G23" s="56">
        <f>$F23/$F$24</f>
        <v>0.18090071523821069</v>
      </c>
      <c r="H23" s="74">
        <f t="shared" si="5"/>
        <v>2</v>
      </c>
      <c r="I23" s="34">
        <f t="shared" si="5"/>
        <v>13037</v>
      </c>
      <c r="J23" s="56">
        <f>$I23/$I$24</f>
        <v>0.18288560005611279</v>
      </c>
    </row>
    <row r="24" spans="1:11" s="3" customFormat="1" ht="21" customHeight="1" x14ac:dyDescent="0.25">
      <c r="A24" s="57" t="s">
        <v>14</v>
      </c>
      <c r="B24" s="33">
        <f>SUM(B20:B23)</f>
        <v>4</v>
      </c>
      <c r="C24" s="44">
        <f t="shared" ref="C24:I24" si="6">SUM(C20:C23)</f>
        <v>5293</v>
      </c>
      <c r="D24" s="102">
        <f>$C24/$C$29</f>
        <v>1.2462674372663396E-3</v>
      </c>
      <c r="E24" s="79">
        <f t="shared" si="6"/>
        <v>3</v>
      </c>
      <c r="F24" s="44">
        <f t="shared" si="6"/>
        <v>65992</v>
      </c>
      <c r="G24" s="102">
        <f>$F24/$F$29</f>
        <v>1.0710295529629892E-2</v>
      </c>
      <c r="H24" s="75">
        <f t="shared" si="6"/>
        <v>7</v>
      </c>
      <c r="I24" s="44">
        <f t="shared" si="6"/>
        <v>71285</v>
      </c>
      <c r="J24" s="102">
        <f>$I24/$I$29</f>
        <v>6.848643865715277E-3</v>
      </c>
      <c r="K24" s="19"/>
    </row>
    <row r="25" spans="1:11" ht="21" customHeight="1" x14ac:dyDescent="0.25">
      <c r="A25" s="54" t="s">
        <v>8</v>
      </c>
      <c r="B25" s="29">
        <f t="shared" ref="B25:C28" si="7">B5+B10+B15+B20</f>
        <v>5</v>
      </c>
      <c r="C25" s="48">
        <f t="shared" si="7"/>
        <v>372921</v>
      </c>
      <c r="D25" s="67">
        <f>$C25/$C$29</f>
        <v>8.7806404491366077E-2</v>
      </c>
      <c r="E25" s="81">
        <f t="shared" ref="E25:F28" si="8">E5+E10+E15+E20</f>
        <v>15</v>
      </c>
      <c r="F25" s="34">
        <f t="shared" si="8"/>
        <v>783919</v>
      </c>
      <c r="G25" s="82">
        <f>$C25/$C$29</f>
        <v>8.7806404491366077E-2</v>
      </c>
      <c r="H25" s="74">
        <f t="shared" ref="H25:I27" si="9">B25+E25</f>
        <v>20</v>
      </c>
      <c r="I25" s="34">
        <f t="shared" si="9"/>
        <v>1156840</v>
      </c>
      <c r="J25" s="56">
        <f>$I25/$I$29</f>
        <v>0.11114238857563387</v>
      </c>
    </row>
    <row r="26" spans="1:11" ht="21" customHeight="1" x14ac:dyDescent="0.25">
      <c r="A26" s="54" t="s">
        <v>9</v>
      </c>
      <c r="B26" s="29">
        <f t="shared" si="7"/>
        <v>35</v>
      </c>
      <c r="C26" s="48">
        <f t="shared" si="7"/>
        <v>1952976</v>
      </c>
      <c r="D26" s="67">
        <f>$C26/$C$29</f>
        <v>0.45983948508646644</v>
      </c>
      <c r="E26" s="81">
        <f t="shared" si="8"/>
        <v>64</v>
      </c>
      <c r="F26" s="34">
        <f t="shared" si="8"/>
        <v>2956546</v>
      </c>
      <c r="G26" s="82">
        <f>$C26/$C$29</f>
        <v>0.45983948508646644</v>
      </c>
      <c r="H26" s="74">
        <f t="shared" si="9"/>
        <v>99</v>
      </c>
      <c r="I26" s="34">
        <f t="shared" si="9"/>
        <v>4909522</v>
      </c>
      <c r="J26" s="56">
        <f>$I26/$I$29</f>
        <v>0.47167802102678258</v>
      </c>
    </row>
    <row r="27" spans="1:11" ht="21" customHeight="1" x14ac:dyDescent="0.25">
      <c r="A27" s="54" t="s">
        <v>10</v>
      </c>
      <c r="B27" s="29">
        <f t="shared" si="7"/>
        <v>26</v>
      </c>
      <c r="C27" s="48">
        <f t="shared" si="7"/>
        <v>1592334</v>
      </c>
      <c r="D27" s="67">
        <f>$C27/$C$29</f>
        <v>0.37492424210316638</v>
      </c>
      <c r="E27" s="81">
        <f t="shared" si="8"/>
        <v>64</v>
      </c>
      <c r="F27" s="34">
        <f t="shared" si="8"/>
        <v>2300876</v>
      </c>
      <c r="G27" s="82">
        <f>$C27/$C$29</f>
        <v>0.37492424210316638</v>
      </c>
      <c r="H27" s="74">
        <f t="shared" si="9"/>
        <v>90</v>
      </c>
      <c r="I27" s="34">
        <f t="shared" si="9"/>
        <v>3893210</v>
      </c>
      <c r="J27" s="56">
        <f>$I27/$I$29</f>
        <v>0.37403673682319383</v>
      </c>
    </row>
    <row r="28" spans="1:11" ht="21" customHeight="1" x14ac:dyDescent="0.25">
      <c r="A28" s="54" t="s">
        <v>17</v>
      </c>
      <c r="B28" s="29">
        <f t="shared" si="7"/>
        <v>12</v>
      </c>
      <c r="C28" s="48">
        <f t="shared" si="7"/>
        <v>328851</v>
      </c>
      <c r="D28" s="67">
        <f>$C28/$C$29</f>
        <v>7.7429868319001144E-2</v>
      </c>
      <c r="E28" s="81">
        <f t="shared" si="8"/>
        <v>3</v>
      </c>
      <c r="F28" s="34">
        <f t="shared" si="8"/>
        <v>120207</v>
      </c>
      <c r="G28" s="82">
        <f>$C28/$C$29</f>
        <v>7.7429868319001144E-2</v>
      </c>
      <c r="H28" s="74">
        <f>B28+E28</f>
        <v>15</v>
      </c>
      <c r="I28" s="34">
        <f>C28+F28</f>
        <v>449058</v>
      </c>
      <c r="J28" s="56">
        <f>$I28/$I$29</f>
        <v>4.3142853574389711E-2</v>
      </c>
    </row>
    <row r="29" spans="1:11" s="3" customFormat="1" ht="21" customHeight="1" x14ac:dyDescent="0.25">
      <c r="A29" s="58" t="s">
        <v>2</v>
      </c>
      <c r="B29" s="35">
        <f>SUM(B25:B28)</f>
        <v>78</v>
      </c>
      <c r="C29" s="42">
        <f>SUM(C25:C28)</f>
        <v>4247082</v>
      </c>
      <c r="D29" s="59">
        <f>$C29/$C$40</f>
        <v>1</v>
      </c>
      <c r="E29" s="83">
        <f>SUM(E25:E27)</f>
        <v>143</v>
      </c>
      <c r="F29" s="36">
        <f>SUM(F25:F28)</f>
        <v>6161548</v>
      </c>
      <c r="G29" s="59">
        <f>$F29/$F$40</f>
        <v>0.81658805226281861</v>
      </c>
      <c r="H29" s="76">
        <f>SUM(H25:H28)</f>
        <v>224</v>
      </c>
      <c r="I29" s="42">
        <f>SUM(I25:I28)</f>
        <v>10408630</v>
      </c>
      <c r="J29" s="59">
        <f>$I29/$I$40</f>
        <v>0.88264372768561472</v>
      </c>
    </row>
    <row r="30" spans="1:11" ht="21" customHeight="1" x14ac:dyDescent="0.25">
      <c r="A30" s="54" t="s">
        <v>8</v>
      </c>
      <c r="B30" s="99"/>
      <c r="C30" s="100"/>
      <c r="D30" s="69"/>
      <c r="E30" s="97">
        <v>2</v>
      </c>
      <c r="F30" s="98">
        <v>70663</v>
      </c>
      <c r="G30" s="56">
        <f>F30/$F$34</f>
        <v>8.7085173719288561E-2</v>
      </c>
      <c r="H30" s="74">
        <f t="shared" ref="H30:I32" si="10">B30+E30</f>
        <v>2</v>
      </c>
      <c r="I30" s="34">
        <f t="shared" si="10"/>
        <v>70663</v>
      </c>
      <c r="J30" s="56">
        <f>$I30/$I$34</f>
        <v>8.7085173719288561E-2</v>
      </c>
    </row>
    <row r="31" spans="1:11" ht="21" customHeight="1" x14ac:dyDescent="0.25">
      <c r="A31" s="54" t="s">
        <v>9</v>
      </c>
      <c r="B31" s="99"/>
      <c r="C31" s="100"/>
      <c r="D31" s="69"/>
      <c r="E31" s="97">
        <v>6</v>
      </c>
      <c r="F31" s="98">
        <v>212266</v>
      </c>
      <c r="G31" s="56">
        <f>F31/$F$34</f>
        <v>0.26159689632054267</v>
      </c>
      <c r="H31" s="74">
        <f t="shared" si="10"/>
        <v>6</v>
      </c>
      <c r="I31" s="34">
        <f t="shared" si="10"/>
        <v>212266</v>
      </c>
      <c r="J31" s="56">
        <f>$I31/$I$34</f>
        <v>0.26159689632054267</v>
      </c>
    </row>
    <row r="32" spans="1:11" ht="21" customHeight="1" x14ac:dyDescent="0.25">
      <c r="A32" s="54" t="s">
        <v>10</v>
      </c>
      <c r="B32" s="99"/>
      <c r="C32" s="100"/>
      <c r="D32" s="69"/>
      <c r="E32" s="97">
        <v>10</v>
      </c>
      <c r="F32" s="98">
        <v>528495</v>
      </c>
      <c r="G32" s="56">
        <f>F32/$F$34</f>
        <v>0.6513179299601688</v>
      </c>
      <c r="H32" s="74">
        <f t="shared" si="10"/>
        <v>10</v>
      </c>
      <c r="I32" s="34">
        <f t="shared" si="10"/>
        <v>528495</v>
      </c>
      <c r="J32" s="56">
        <f>$I32/$I$34</f>
        <v>0.6513179299601688</v>
      </c>
    </row>
    <row r="33" spans="1:10" ht="21" customHeight="1" x14ac:dyDescent="0.25">
      <c r="A33" s="54" t="s">
        <v>17</v>
      </c>
      <c r="B33" s="90">
        <v>0</v>
      </c>
      <c r="C33" s="91">
        <v>0</v>
      </c>
      <c r="D33" s="69"/>
      <c r="E33" s="94"/>
      <c r="F33" s="95"/>
      <c r="G33" s="56">
        <f>F33/$F$34</f>
        <v>0</v>
      </c>
      <c r="H33" s="74">
        <f>B33+E33</f>
        <v>0</v>
      </c>
      <c r="I33" s="34">
        <f>C33+F33</f>
        <v>0</v>
      </c>
      <c r="J33" s="56">
        <f>$I33/$I$34</f>
        <v>0</v>
      </c>
    </row>
    <row r="34" spans="1:10" s="3" customFormat="1" ht="21" customHeight="1" x14ac:dyDescent="0.25">
      <c r="A34" s="58" t="s">
        <v>15</v>
      </c>
      <c r="B34" s="35">
        <f>SUM(B30:B33)</f>
        <v>0</v>
      </c>
      <c r="C34" s="42">
        <f>SUM(C30:C33)</f>
        <v>0</v>
      </c>
      <c r="D34" s="70">
        <f>SUM(D30:D33)</f>
        <v>0</v>
      </c>
      <c r="E34" s="84">
        <f>SUM(E30:E33)</f>
        <v>18</v>
      </c>
      <c r="F34" s="36">
        <f>SUM(F30:F33)</f>
        <v>811424</v>
      </c>
      <c r="G34" s="59">
        <f>$F34/$F$40</f>
        <v>0.10753777195589571</v>
      </c>
      <c r="H34" s="76">
        <f>SUM(H30:H33)</f>
        <v>18</v>
      </c>
      <c r="I34" s="42">
        <f>SUM(I30:I33)</f>
        <v>811424</v>
      </c>
      <c r="J34" s="59">
        <f>$I34/$I$40</f>
        <v>6.8808124036839835E-2</v>
      </c>
    </row>
    <row r="35" spans="1:10" ht="21" customHeight="1" x14ac:dyDescent="0.25">
      <c r="A35" s="54" t="s">
        <v>8</v>
      </c>
      <c r="B35" s="99"/>
      <c r="C35" s="100"/>
      <c r="D35" s="69"/>
      <c r="E35" s="94">
        <v>1</v>
      </c>
      <c r="F35" s="95">
        <v>21911</v>
      </c>
      <c r="G35" s="56">
        <f>F35/$F$39</f>
        <v>3.8272021128125944E-2</v>
      </c>
      <c r="H35" s="74">
        <f t="shared" ref="H35:I37" si="11">B35+E35</f>
        <v>1</v>
      </c>
      <c r="I35" s="34">
        <f t="shared" si="11"/>
        <v>21911</v>
      </c>
      <c r="J35" s="56">
        <f>$I35/$I$39</f>
        <v>3.8272021128125944E-2</v>
      </c>
    </row>
    <row r="36" spans="1:10" ht="21" customHeight="1" x14ac:dyDescent="0.25">
      <c r="A36" s="54" t="s">
        <v>9</v>
      </c>
      <c r="B36" s="99"/>
      <c r="C36" s="100"/>
      <c r="D36" s="69"/>
      <c r="E36" s="94">
        <v>7</v>
      </c>
      <c r="F36" s="95">
        <v>234494</v>
      </c>
      <c r="G36" s="85">
        <f>F36/$F$39</f>
        <v>0.4095914984445605</v>
      </c>
      <c r="H36" s="74">
        <f t="shared" si="11"/>
        <v>7</v>
      </c>
      <c r="I36" s="34">
        <f t="shared" si="11"/>
        <v>234494</v>
      </c>
      <c r="J36" s="56">
        <f>$I36/$I$39</f>
        <v>0.4095914984445605</v>
      </c>
    </row>
    <row r="37" spans="1:10" ht="21" customHeight="1" x14ac:dyDescent="0.25">
      <c r="A37" s="54" t="s">
        <v>10</v>
      </c>
      <c r="B37" s="99"/>
      <c r="C37" s="100"/>
      <c r="D37" s="69"/>
      <c r="E37" s="94">
        <v>14</v>
      </c>
      <c r="F37" s="95">
        <v>264305</v>
      </c>
      <c r="G37" s="56">
        <f>F37/$F$39</f>
        <v>0.46166247748935824</v>
      </c>
      <c r="H37" s="74">
        <f t="shared" si="11"/>
        <v>14</v>
      </c>
      <c r="I37" s="34">
        <f t="shared" si="11"/>
        <v>264305</v>
      </c>
      <c r="J37" s="56">
        <f>$I37/$I$39</f>
        <v>0.46166247748935824</v>
      </c>
    </row>
    <row r="38" spans="1:10" ht="21" customHeight="1" x14ac:dyDescent="0.25">
      <c r="A38" s="54" t="s">
        <v>17</v>
      </c>
      <c r="B38" s="90">
        <v>0</v>
      </c>
      <c r="C38" s="91">
        <v>0</v>
      </c>
      <c r="D38" s="69"/>
      <c r="E38" s="94">
        <v>1</v>
      </c>
      <c r="F38" s="95">
        <v>51797</v>
      </c>
      <c r="G38" s="56">
        <f>F38/$F$39</f>
        <v>9.047400293795535E-2</v>
      </c>
      <c r="H38" s="74">
        <f>B38+E38</f>
        <v>1</v>
      </c>
      <c r="I38" s="34">
        <f>C38+F38</f>
        <v>51797</v>
      </c>
      <c r="J38" s="56">
        <f>$I38/$I$39</f>
        <v>9.047400293795535E-2</v>
      </c>
    </row>
    <row r="39" spans="1:10" s="3" customFormat="1" ht="21" customHeight="1" thickBot="1" x14ac:dyDescent="0.3">
      <c r="A39" s="58" t="s">
        <v>16</v>
      </c>
      <c r="B39" s="35">
        <f>SUM(B35:B38)</f>
        <v>0</v>
      </c>
      <c r="C39" s="42">
        <f>SUM(C35:C38)</f>
        <v>0</v>
      </c>
      <c r="D39" s="70">
        <f>SUM(D35:D38)</f>
        <v>0</v>
      </c>
      <c r="E39" s="84">
        <f>SUM(E35:E38)</f>
        <v>23</v>
      </c>
      <c r="F39" s="42">
        <f>SUM(F35:F38)</f>
        <v>572507</v>
      </c>
      <c r="G39" s="59">
        <f>$F39/$F$40</f>
        <v>7.5874175781285719E-2</v>
      </c>
      <c r="H39" s="76">
        <f>SUM(H35:H38)</f>
        <v>23</v>
      </c>
      <c r="I39" s="42">
        <f>SUM(I35:I38)</f>
        <v>572507</v>
      </c>
      <c r="J39" s="59">
        <f>$I39/$I$40</f>
        <v>4.8548148277545479E-2</v>
      </c>
    </row>
    <row r="40" spans="1:10" s="17" customFormat="1" ht="21" customHeight="1" thickTop="1" thickBot="1" x14ac:dyDescent="0.3">
      <c r="A40" s="60" t="s">
        <v>0</v>
      </c>
      <c r="B40" s="61">
        <f>B9+B14+B19+B24+B34+B39</f>
        <v>78</v>
      </c>
      <c r="C40" s="62">
        <f>C9+C14+C19+C24+C34+C39</f>
        <v>4247082</v>
      </c>
      <c r="D40" s="87">
        <f>D29+D34+D39</f>
        <v>1</v>
      </c>
      <c r="E40" s="86">
        <f>E9+E14+E19+E24+E34+E39</f>
        <v>187</v>
      </c>
      <c r="F40" s="63">
        <f>F9+F14+F19+F24+F34+F39</f>
        <v>7545479</v>
      </c>
      <c r="G40" s="87">
        <f>G29+G34+G39</f>
        <v>1</v>
      </c>
      <c r="H40" s="77">
        <f>H9+H14+H19+H24+H34+H39</f>
        <v>265</v>
      </c>
      <c r="I40" s="62">
        <f>I9+I14+I19+I24+I34+I39</f>
        <v>11792561</v>
      </c>
      <c r="J40" s="87">
        <f>J29+J34+J39</f>
        <v>1</v>
      </c>
    </row>
    <row r="41" spans="1:10" s="17" customFormat="1" ht="21" customHeight="1" x14ac:dyDescent="0.25">
      <c r="A41" s="21"/>
      <c r="B41" s="22"/>
      <c r="C41" s="23"/>
      <c r="D41" s="24"/>
      <c r="E41" s="25"/>
      <c r="F41" s="23"/>
      <c r="G41" s="24"/>
      <c r="H41" s="25"/>
      <c r="I41" s="23"/>
      <c r="J41" s="26"/>
    </row>
    <row r="42" spans="1:10" s="3" customFormat="1" ht="18.75" customHeight="1" x14ac:dyDescent="0.25">
      <c r="A42" s="20"/>
      <c r="B42" s="20"/>
      <c r="C42" s="2"/>
      <c r="D42" s="5"/>
      <c r="E42" s="6"/>
      <c r="F42" s="7"/>
      <c r="G42" s="5"/>
      <c r="H42" s="6"/>
      <c r="I42" s="10"/>
      <c r="J42" s="8"/>
    </row>
    <row r="43" spans="1:10" s="3" customFormat="1" ht="18.75" customHeight="1" x14ac:dyDescent="0.25">
      <c r="A43" s="20"/>
      <c r="B43" s="20"/>
      <c r="C43" s="2"/>
      <c r="D43" s="5"/>
      <c r="E43" s="15"/>
      <c r="F43" s="15"/>
      <c r="G43" s="5"/>
      <c r="H43" s="6"/>
      <c r="I43" s="7"/>
      <c r="J43" s="8"/>
    </row>
    <row r="44" spans="1:10" s="3" customFormat="1" ht="18.75" customHeight="1" x14ac:dyDescent="0.25">
      <c r="A44" s="20"/>
      <c r="B44" s="20"/>
      <c r="C44" s="2"/>
      <c r="D44" s="5"/>
      <c r="E44" s="15"/>
      <c r="F44" s="15"/>
      <c r="G44" s="5"/>
      <c r="H44" s="6"/>
      <c r="I44" s="7"/>
      <c r="J44" s="8"/>
    </row>
    <row r="45" spans="1:10" s="3" customFormat="1" ht="22.5" customHeight="1" x14ac:dyDescent="0.25">
      <c r="A45" s="12"/>
      <c r="B45" s="4"/>
      <c r="C45" s="2"/>
      <c r="D45" s="5"/>
      <c r="E45" s="15"/>
      <c r="F45" s="15"/>
      <c r="G45" s="5"/>
      <c r="H45" s="6"/>
      <c r="I45" s="7"/>
      <c r="J45" s="8"/>
    </row>
    <row r="46" spans="1:10" s="3" customFormat="1" ht="22.5" customHeight="1" x14ac:dyDescent="0.25">
      <c r="A46" s="12"/>
      <c r="B46" s="4"/>
      <c r="C46" s="2"/>
      <c r="D46" s="5"/>
      <c r="E46" s="6"/>
      <c r="F46" s="7"/>
      <c r="G46" s="5"/>
      <c r="H46" s="6"/>
      <c r="I46" s="7"/>
      <c r="J46" s="8"/>
    </row>
    <row r="47" spans="1:10" s="3" customFormat="1" ht="22.5" customHeight="1" x14ac:dyDescent="0.25">
      <c r="A47" s="12"/>
      <c r="B47" s="4"/>
      <c r="C47" s="2"/>
      <c r="D47" s="5"/>
      <c r="E47" s="6"/>
      <c r="F47" s="7"/>
      <c r="G47" s="5"/>
      <c r="H47" s="6"/>
      <c r="I47" s="7"/>
      <c r="J47" s="8"/>
    </row>
    <row r="48" spans="1:10" s="3" customFormat="1" ht="22.5" customHeight="1" x14ac:dyDescent="0.25">
      <c r="A48" s="12"/>
      <c r="B48" s="4"/>
      <c r="C48" s="2"/>
      <c r="D48" s="5"/>
      <c r="E48" s="6"/>
      <c r="F48" s="7"/>
      <c r="G48" s="5"/>
      <c r="H48" s="6"/>
      <c r="I48" s="7"/>
      <c r="J48" s="8"/>
    </row>
    <row r="49" spans="1:10" s="3" customFormat="1" ht="22.5" customHeight="1" x14ac:dyDescent="0.25">
      <c r="A49" s="12"/>
      <c r="B49" s="4"/>
      <c r="C49" s="2"/>
      <c r="D49" s="5"/>
      <c r="E49" s="6"/>
      <c r="F49" s="7"/>
      <c r="G49" s="5"/>
      <c r="H49" s="6"/>
      <c r="I49" s="7"/>
      <c r="J49" s="8"/>
    </row>
    <row r="50" spans="1:10" s="3" customFormat="1" ht="22.5" customHeight="1" x14ac:dyDescent="0.25">
      <c r="A50" s="12"/>
      <c r="B50" s="4"/>
      <c r="C50" s="2"/>
      <c r="D50" s="5"/>
      <c r="E50" s="6"/>
      <c r="F50" s="7"/>
      <c r="G50" s="5"/>
      <c r="H50" s="6"/>
      <c r="I50" s="7"/>
      <c r="J50" s="8"/>
    </row>
    <row r="51" spans="1:10" s="3" customFormat="1" ht="22.5" customHeight="1" x14ac:dyDescent="0.25">
      <c r="A51" s="12"/>
      <c r="B51" s="4"/>
      <c r="C51" s="2"/>
      <c r="D51" s="5"/>
      <c r="E51" s="6"/>
      <c r="F51" s="7"/>
      <c r="G51" s="5"/>
      <c r="H51" s="6"/>
      <c r="I51" s="7"/>
      <c r="J51" s="8"/>
    </row>
    <row r="52" spans="1:10" s="3" customFormat="1" ht="22.5" customHeight="1" x14ac:dyDescent="0.25">
      <c r="A52" s="12"/>
      <c r="B52" s="4"/>
      <c r="C52" s="2"/>
      <c r="D52" s="5"/>
      <c r="E52" s="6"/>
      <c r="F52" s="7"/>
      <c r="G52" s="5"/>
      <c r="H52" s="6"/>
      <c r="I52" s="7"/>
      <c r="J52" s="8"/>
    </row>
    <row r="53" spans="1:10" s="3" customFormat="1" ht="22.5" customHeight="1" x14ac:dyDescent="0.25">
      <c r="A53" s="12"/>
      <c r="B53" s="4"/>
      <c r="C53" s="2"/>
      <c r="D53" s="5"/>
      <c r="E53" s="6"/>
      <c r="F53" s="7"/>
      <c r="G53" s="5"/>
      <c r="H53" s="6"/>
      <c r="I53" s="7"/>
      <c r="J53" s="8"/>
    </row>
    <row r="54" spans="1:10" s="3" customFormat="1" ht="22.5" customHeight="1" x14ac:dyDescent="0.25">
      <c r="A54" s="12"/>
      <c r="B54" s="4"/>
      <c r="C54" s="2"/>
      <c r="D54" s="5"/>
      <c r="E54" s="6"/>
      <c r="F54" s="7"/>
      <c r="G54" s="5"/>
      <c r="H54" s="6"/>
      <c r="I54" s="7"/>
      <c r="J54" s="8"/>
    </row>
    <row r="55" spans="1:10" s="3" customFormat="1" ht="22.5" customHeight="1" x14ac:dyDescent="0.25">
      <c r="A55" s="12"/>
      <c r="B55" s="4"/>
      <c r="C55" s="2"/>
      <c r="D55" s="5"/>
      <c r="E55" s="6"/>
      <c r="F55" s="7"/>
      <c r="G55" s="5"/>
      <c r="H55" s="6"/>
      <c r="I55" s="7"/>
      <c r="J55" s="8"/>
    </row>
    <row r="56" spans="1:10" s="3" customFormat="1" ht="22.5" customHeight="1" x14ac:dyDescent="0.25">
      <c r="A56" s="12"/>
      <c r="B56" s="4"/>
      <c r="C56" s="2"/>
      <c r="D56" s="5"/>
      <c r="E56" s="6"/>
      <c r="F56" s="7"/>
      <c r="G56" s="5"/>
      <c r="H56" s="6"/>
      <c r="I56" s="7"/>
      <c r="J56" s="8"/>
    </row>
    <row r="57" spans="1:10" s="3" customFormat="1" ht="22.5" customHeight="1" x14ac:dyDescent="0.25">
      <c r="A57" s="12"/>
      <c r="B57" s="4"/>
      <c r="C57" s="2"/>
      <c r="D57" s="5"/>
      <c r="E57" s="6"/>
      <c r="F57" s="7"/>
      <c r="G57" s="5"/>
      <c r="H57" s="6"/>
      <c r="I57" s="7"/>
      <c r="J57" s="8"/>
    </row>
    <row r="58" spans="1:10" s="3" customFormat="1" ht="22.5" customHeight="1" x14ac:dyDescent="0.25">
      <c r="A58" s="12"/>
      <c r="B58" s="4"/>
      <c r="C58" s="2"/>
      <c r="D58" s="5"/>
      <c r="E58" s="6"/>
      <c r="F58" s="7"/>
      <c r="G58" s="5"/>
      <c r="H58" s="6"/>
      <c r="I58" s="7"/>
      <c r="J58" s="8"/>
    </row>
    <row r="59" spans="1:10" s="3" customFormat="1" ht="22.5" customHeight="1" x14ac:dyDescent="0.25">
      <c r="A59" s="12"/>
      <c r="B59" s="4"/>
      <c r="C59" s="2"/>
      <c r="D59" s="5"/>
      <c r="E59" s="6"/>
      <c r="F59" s="7"/>
      <c r="G59" s="5"/>
      <c r="H59" s="6"/>
      <c r="I59" s="7"/>
      <c r="J59" s="8"/>
    </row>
    <row r="60" spans="1:10" s="3" customFormat="1" ht="22.5" customHeight="1" x14ac:dyDescent="0.25">
      <c r="A60" s="12"/>
      <c r="B60" s="4"/>
      <c r="C60" s="2"/>
      <c r="D60" s="5"/>
      <c r="E60" s="6"/>
      <c r="F60" s="7"/>
      <c r="G60" s="5"/>
      <c r="H60" s="6"/>
      <c r="I60" s="7"/>
      <c r="J60" s="8"/>
    </row>
    <row r="61" spans="1:10" s="3" customFormat="1" ht="22.5" customHeight="1" x14ac:dyDescent="0.25">
      <c r="A61" s="12"/>
      <c r="B61" s="4"/>
      <c r="C61" s="2"/>
      <c r="D61" s="5"/>
      <c r="E61" s="6"/>
      <c r="F61" s="7"/>
      <c r="G61" s="5"/>
      <c r="H61" s="6"/>
      <c r="I61" s="7"/>
      <c r="J61" s="8"/>
    </row>
    <row r="62" spans="1:10" s="3" customFormat="1" ht="22.5" customHeight="1" x14ac:dyDescent="0.25">
      <c r="A62" s="12"/>
      <c r="B62" s="4"/>
      <c r="C62" s="2"/>
      <c r="D62" s="5"/>
      <c r="E62" s="6"/>
      <c r="F62" s="7"/>
      <c r="G62" s="5"/>
      <c r="H62" s="6"/>
      <c r="I62" s="7"/>
      <c r="J62" s="8"/>
    </row>
    <row r="63" spans="1:10" s="3" customFormat="1" ht="22.5" customHeight="1" x14ac:dyDescent="0.25">
      <c r="A63" s="12"/>
      <c r="B63" s="4"/>
      <c r="C63" s="2"/>
      <c r="D63" s="5"/>
      <c r="E63" s="6"/>
      <c r="F63" s="7"/>
      <c r="G63" s="5"/>
      <c r="H63" s="6"/>
      <c r="I63" s="7"/>
      <c r="J63" s="8"/>
    </row>
    <row r="64" spans="1:10" s="3" customFormat="1" ht="22.5" customHeight="1" x14ac:dyDescent="0.25">
      <c r="A64" s="12"/>
      <c r="B64" s="4"/>
      <c r="C64" s="2"/>
      <c r="D64" s="5"/>
      <c r="E64" s="6"/>
      <c r="F64" s="7"/>
      <c r="G64" s="5"/>
      <c r="H64" s="6"/>
      <c r="I64" s="7"/>
      <c r="J64" s="8"/>
    </row>
    <row r="65" spans="1:10" s="3" customFormat="1" ht="22.5" customHeight="1" x14ac:dyDescent="0.25">
      <c r="A65" s="12"/>
      <c r="B65" s="4"/>
      <c r="C65" s="2"/>
      <c r="D65" s="5"/>
      <c r="E65" s="6"/>
      <c r="F65" s="7"/>
      <c r="G65" s="5"/>
      <c r="H65" s="6"/>
      <c r="I65" s="7"/>
      <c r="J65" s="8"/>
    </row>
    <row r="66" spans="1:10" s="3" customFormat="1" ht="22.5" customHeight="1" x14ac:dyDescent="0.25">
      <c r="A66" s="12"/>
      <c r="B66" s="4"/>
      <c r="C66" s="2"/>
      <c r="D66" s="5"/>
      <c r="E66" s="6"/>
      <c r="F66" s="7"/>
      <c r="G66" s="5"/>
      <c r="H66" s="6"/>
      <c r="I66" s="7"/>
      <c r="J66" s="8"/>
    </row>
    <row r="67" spans="1:10" s="3" customFormat="1" ht="22.5" customHeight="1" x14ac:dyDescent="0.25">
      <c r="A67" s="12"/>
      <c r="B67" s="4"/>
      <c r="C67" s="2"/>
      <c r="D67" s="5"/>
      <c r="E67" s="6"/>
      <c r="F67" s="7"/>
      <c r="G67" s="5"/>
      <c r="H67" s="6"/>
      <c r="I67" s="7"/>
      <c r="J67" s="8"/>
    </row>
    <row r="68" spans="1:10" s="3" customFormat="1" ht="22.5" customHeight="1" x14ac:dyDescent="0.25">
      <c r="A68" s="12"/>
      <c r="B68" s="4"/>
      <c r="C68" s="2"/>
      <c r="D68" s="5"/>
      <c r="E68" s="6"/>
      <c r="F68" s="7"/>
      <c r="G68" s="5"/>
      <c r="H68" s="6"/>
      <c r="I68" s="7"/>
      <c r="J68" s="8"/>
    </row>
    <row r="69" spans="1:10" s="3" customFormat="1" ht="22.5" customHeight="1" x14ac:dyDescent="0.25">
      <c r="A69" s="12"/>
      <c r="B69" s="4"/>
      <c r="C69" s="2"/>
      <c r="D69" s="5"/>
      <c r="E69" s="6"/>
      <c r="F69" s="7"/>
      <c r="G69" s="5"/>
      <c r="H69" s="6"/>
      <c r="I69" s="7"/>
      <c r="J69" s="8"/>
    </row>
    <row r="70" spans="1:10" s="3" customFormat="1" ht="22.5" customHeight="1" x14ac:dyDescent="0.25">
      <c r="A70" s="12"/>
      <c r="B70" s="4"/>
      <c r="C70" s="2"/>
      <c r="D70" s="5"/>
      <c r="E70" s="6"/>
      <c r="F70" s="7"/>
      <c r="G70" s="5"/>
      <c r="H70" s="6"/>
      <c r="I70" s="7"/>
      <c r="J70" s="8"/>
    </row>
  </sheetData>
  <sheetProtection password="CC41" sheet="1"/>
  <mergeCells count="4">
    <mergeCell ref="A1:J1"/>
    <mergeCell ref="B3:D3"/>
    <mergeCell ref="E3:G3"/>
    <mergeCell ref="H3:J3"/>
  </mergeCells>
  <phoneticPr fontId="19" type="noConversion"/>
  <conditionalFormatting sqref="D35:D38 D2 D41:D65536 D4:D8 D10:D13 D15:D18 D20:D23 D25:D28 D30:D33">
    <cfRule type="cellIs" dxfId="41" priority="9" stopIfTrue="1" operator="between">
      <formula>0.8</formula>
      <formula>0.99</formula>
    </cfRule>
  </conditionalFormatting>
  <conditionalFormatting sqref="G15:G18">
    <cfRule type="cellIs" dxfId="40" priority="8" stopIfTrue="1" operator="between">
      <formula>0.8</formula>
      <formula>0.99</formula>
    </cfRule>
  </conditionalFormatting>
  <conditionalFormatting sqref="J15:J18">
    <cfRule type="cellIs" dxfId="39" priority="7" stopIfTrue="1" operator="between">
      <formula>0.8</formula>
      <formula>0.99</formula>
    </cfRule>
  </conditionalFormatting>
  <conditionalFormatting sqref="J10:J13">
    <cfRule type="cellIs" dxfId="38" priority="5" stopIfTrue="1" operator="between">
      <formula>0.8</formula>
      <formula>0.99</formula>
    </cfRule>
  </conditionalFormatting>
  <conditionalFormatting sqref="J20 J22:J23">
    <cfRule type="cellIs" dxfId="37" priority="3" stopIfTrue="1" operator="between">
      <formula>0.8</formula>
      <formula>0.99</formula>
    </cfRule>
  </conditionalFormatting>
  <conditionalFormatting sqref="G25:G28">
    <cfRule type="cellIs" dxfId="36" priority="2" stopIfTrue="1" operator="between">
      <formula>0.8</formula>
      <formula>0.99</formula>
    </cfRule>
  </conditionalFormatting>
  <conditionalFormatting sqref="G20 G22:G23">
    <cfRule type="cellIs" dxfId="35" priority="1" stopIfTrue="1" operator="between">
      <formula>0.8</formula>
      <formula>0.99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showGridLines="0" showZeros="0" topLeftCell="C1" zoomScale="84" zoomScaleNormal="84" workbookViewId="0">
      <pane ySplit="4" topLeftCell="A19" activePane="bottomLeft" state="frozen"/>
      <selection pane="bottomLeft" activeCell="F29" sqref="F29"/>
    </sheetView>
  </sheetViews>
  <sheetFormatPr defaultRowHeight="22.5" customHeight="1" x14ac:dyDescent="0.25"/>
  <cols>
    <col min="1" max="1" width="10" style="14" customWidth="1"/>
    <col min="2" max="2" width="8.375" style="11" customWidth="1"/>
    <col min="3" max="3" width="13.625" style="1" customWidth="1"/>
    <col min="4" max="4" width="12.625" style="5" customWidth="1"/>
    <col min="5" max="5" width="8.375" style="6" customWidth="1"/>
    <col min="6" max="6" width="13.625" style="7" customWidth="1"/>
    <col min="7" max="7" width="12.625" style="5" customWidth="1"/>
    <col min="8" max="8" width="8.375" style="6" customWidth="1"/>
    <col min="9" max="9" width="15.625" style="7" customWidth="1"/>
    <col min="10" max="10" width="12.625" style="8" customWidth="1"/>
    <col min="11" max="16384" width="9" style="9"/>
  </cols>
  <sheetData>
    <row r="1" spans="1:10" s="3" customFormat="1" ht="34.5" customHeight="1" x14ac:dyDescent="0.25">
      <c r="A1" s="123" t="s">
        <v>51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5" customFormat="1" ht="22.5" customHeight="1" thickBot="1" x14ac:dyDescent="0.3">
      <c r="A2" s="108"/>
      <c r="B2" s="109"/>
      <c r="C2" s="110"/>
      <c r="D2" s="111"/>
      <c r="E2" s="112"/>
      <c r="F2" s="113"/>
      <c r="G2" s="111"/>
      <c r="H2" s="112"/>
      <c r="I2" s="113"/>
      <c r="J2" s="114">
        <v>41509</v>
      </c>
    </row>
    <row r="3" spans="1:10" ht="22.5" customHeight="1" x14ac:dyDescent="0.25">
      <c r="A3" s="51"/>
      <c r="B3" s="117" t="s">
        <v>3</v>
      </c>
      <c r="C3" s="118"/>
      <c r="D3" s="118"/>
      <c r="E3" s="119" t="s">
        <v>4</v>
      </c>
      <c r="F3" s="118"/>
      <c r="G3" s="120"/>
      <c r="H3" s="121" t="s">
        <v>5</v>
      </c>
      <c r="I3" s="121"/>
      <c r="J3" s="122"/>
    </row>
    <row r="4" spans="1:10" s="11" customFormat="1" ht="22.5" customHeight="1" x14ac:dyDescent="0.25">
      <c r="A4" s="103"/>
      <c r="B4" s="39" t="s">
        <v>6</v>
      </c>
      <c r="C4" s="50" t="s">
        <v>7</v>
      </c>
      <c r="D4" s="64" t="s">
        <v>1</v>
      </c>
      <c r="E4" s="78" t="s">
        <v>6</v>
      </c>
      <c r="F4" s="50" t="s">
        <v>7</v>
      </c>
      <c r="G4" s="53" t="s">
        <v>1</v>
      </c>
      <c r="H4" s="72" t="s">
        <v>6</v>
      </c>
      <c r="I4" s="104" t="s">
        <v>7</v>
      </c>
      <c r="J4" s="53" t="s">
        <v>1</v>
      </c>
    </row>
    <row r="5" spans="1:10" ht="21" customHeight="1" x14ac:dyDescent="0.25">
      <c r="A5" s="54" t="s">
        <v>8</v>
      </c>
      <c r="B5" s="88">
        <v>1</v>
      </c>
      <c r="C5" s="89">
        <v>91270</v>
      </c>
      <c r="D5" s="65">
        <f>C5/$C$9</f>
        <v>6.6547381560680824E-2</v>
      </c>
      <c r="E5" s="92">
        <v>3</v>
      </c>
      <c r="F5" s="93">
        <v>89195</v>
      </c>
      <c r="G5" s="55">
        <f>F5/$F$9</f>
        <v>4.6004881329636232E-2</v>
      </c>
      <c r="H5" s="73">
        <f t="shared" ref="H5:I7" si="0">B5+E5</f>
        <v>4</v>
      </c>
      <c r="I5" s="43">
        <f t="shared" si="0"/>
        <v>180465</v>
      </c>
      <c r="J5" s="55">
        <f>I5/$I$9</f>
        <v>5.4515877619082144E-2</v>
      </c>
    </row>
    <row r="6" spans="1:10" ht="21" customHeight="1" x14ac:dyDescent="0.25">
      <c r="A6" s="54" t="s">
        <v>9</v>
      </c>
      <c r="B6" s="90">
        <v>7</v>
      </c>
      <c r="C6" s="91">
        <v>324479</v>
      </c>
      <c r="D6" s="66">
        <f>$C6/$C$9</f>
        <v>0.23658625858911092</v>
      </c>
      <c r="E6" s="94">
        <v>22</v>
      </c>
      <c r="F6" s="95">
        <v>799872</v>
      </c>
      <c r="G6" s="56">
        <f>F6/$F$9</f>
        <v>0.41255694196870668</v>
      </c>
      <c r="H6" s="74">
        <f t="shared" si="0"/>
        <v>29</v>
      </c>
      <c r="I6" s="34">
        <f t="shared" si="0"/>
        <v>1124351</v>
      </c>
      <c r="J6" s="56">
        <f>I6/$I$9</f>
        <v>0.33965024529350635</v>
      </c>
    </row>
    <row r="7" spans="1:10" ht="21" customHeight="1" x14ac:dyDescent="0.25">
      <c r="A7" s="54" t="s">
        <v>10</v>
      </c>
      <c r="B7" s="90">
        <v>15</v>
      </c>
      <c r="C7" s="91">
        <v>897805</v>
      </c>
      <c r="D7" s="66">
        <f>$C7/$C$9</f>
        <v>0.65461347542551829</v>
      </c>
      <c r="E7" s="94">
        <v>30</v>
      </c>
      <c r="F7" s="95">
        <v>1049749</v>
      </c>
      <c r="G7" s="56">
        <f>F7/$F$9</f>
        <v>0.54143817670165706</v>
      </c>
      <c r="H7" s="74">
        <f t="shared" si="0"/>
        <v>45</v>
      </c>
      <c r="I7" s="34">
        <f t="shared" si="0"/>
        <v>1947554</v>
      </c>
      <c r="J7" s="56">
        <f>I7/$I$9</f>
        <v>0.58832801662679135</v>
      </c>
    </row>
    <row r="8" spans="1:10" ht="21" customHeight="1" x14ac:dyDescent="0.25">
      <c r="A8" s="54" t="s">
        <v>17</v>
      </c>
      <c r="B8" s="90">
        <v>2</v>
      </c>
      <c r="C8" s="91">
        <v>57950</v>
      </c>
      <c r="D8" s="66">
        <f>$C8/$C$9</f>
        <v>4.2252884424689975E-2</v>
      </c>
      <c r="E8" s="94"/>
      <c r="F8" s="95"/>
      <c r="G8" s="56">
        <f>F8/$F$9</f>
        <v>0</v>
      </c>
      <c r="H8" s="74">
        <f>B8+E8</f>
        <v>2</v>
      </c>
      <c r="I8" s="34">
        <f>C8+F8</f>
        <v>57950</v>
      </c>
      <c r="J8" s="56">
        <f>I8/$I$9</f>
        <v>1.750586046062012E-2</v>
      </c>
    </row>
    <row r="9" spans="1:10" s="3" customFormat="1" ht="21" customHeight="1" x14ac:dyDescent="0.25">
      <c r="A9" s="57" t="s">
        <v>11</v>
      </c>
      <c r="B9" s="33">
        <f>SUM(B5:B8)</f>
        <v>25</v>
      </c>
      <c r="C9" s="44">
        <f>SUM(C5:C8)</f>
        <v>1371504</v>
      </c>
      <c r="D9" s="102">
        <f>$C9/$C$29</f>
        <v>0.25553711826517728</v>
      </c>
      <c r="E9" s="79">
        <f>SUM(E5:E8)</f>
        <v>55</v>
      </c>
      <c r="F9" s="44">
        <f>SUM(F5:F8)</f>
        <v>1938816</v>
      </c>
      <c r="G9" s="102">
        <f>$F9/$F$29</f>
        <v>0.29930489528042931</v>
      </c>
      <c r="H9" s="75">
        <f>SUM(H5:H8)</f>
        <v>80</v>
      </c>
      <c r="I9" s="44">
        <f>SUM(I5:I8)</f>
        <v>3310320</v>
      </c>
      <c r="J9" s="102">
        <f>$I9/$I$29</f>
        <v>0.27947286213585609</v>
      </c>
    </row>
    <row r="10" spans="1:10" ht="21" customHeight="1" x14ac:dyDescent="0.25">
      <c r="A10" s="54" t="s">
        <v>8</v>
      </c>
      <c r="B10" s="90">
        <v>1</v>
      </c>
      <c r="C10" s="91">
        <v>60210</v>
      </c>
      <c r="D10" s="66">
        <f>$C10/$C$14</f>
        <v>6.1010580841806182E-2</v>
      </c>
      <c r="E10" s="94">
        <v>7</v>
      </c>
      <c r="F10" s="95">
        <v>323242</v>
      </c>
      <c r="G10" s="55">
        <f>$F10/$F$14</f>
        <v>0.14215994346006294</v>
      </c>
      <c r="H10" s="74">
        <f t="shared" ref="H10:I13" si="1">B10+E10</f>
        <v>8</v>
      </c>
      <c r="I10" s="34">
        <f t="shared" si="1"/>
        <v>383452</v>
      </c>
      <c r="J10" s="56">
        <f>$I10/$I$14</f>
        <v>0.11759917980021892</v>
      </c>
    </row>
    <row r="11" spans="1:10" ht="21" customHeight="1" x14ac:dyDescent="0.25">
      <c r="A11" s="54" t="s">
        <v>9</v>
      </c>
      <c r="B11" s="90">
        <v>9</v>
      </c>
      <c r="C11" s="91">
        <v>535936</v>
      </c>
      <c r="D11" s="66">
        <f>$C11/$C$14</f>
        <v>0.54306206035599136</v>
      </c>
      <c r="E11" s="94">
        <v>19</v>
      </c>
      <c r="F11" s="95">
        <v>894675</v>
      </c>
      <c r="G11" s="55">
        <f>$F11/$F$14</f>
        <v>0.39347283897244734</v>
      </c>
      <c r="H11" s="74">
        <f t="shared" si="1"/>
        <v>28</v>
      </c>
      <c r="I11" s="34">
        <f t="shared" si="1"/>
        <v>1430611</v>
      </c>
      <c r="J11" s="56">
        <f>$I11/$I$14</f>
        <v>0.43874769257474461</v>
      </c>
    </row>
    <row r="12" spans="1:10" ht="21" customHeight="1" x14ac:dyDescent="0.25">
      <c r="A12" s="54" t="s">
        <v>10</v>
      </c>
      <c r="B12" s="90">
        <v>4</v>
      </c>
      <c r="C12" s="96">
        <v>272989</v>
      </c>
      <c r="D12" s="66">
        <f>$C12/$C$14</f>
        <v>0.27661879178581344</v>
      </c>
      <c r="E12" s="94">
        <v>26</v>
      </c>
      <c r="F12" s="95">
        <v>1028181</v>
      </c>
      <c r="G12" s="55">
        <f>$F12/$F$14</f>
        <v>0.45218799792944908</v>
      </c>
      <c r="H12" s="74">
        <f t="shared" si="1"/>
        <v>30</v>
      </c>
      <c r="I12" s="34">
        <f t="shared" si="1"/>
        <v>1301170</v>
      </c>
      <c r="J12" s="56">
        <f>$I12/$I$14</f>
        <v>0.39905001090267056</v>
      </c>
    </row>
    <row r="13" spans="1:10" ht="21" customHeight="1" x14ac:dyDescent="0.25">
      <c r="A13" s="54" t="s">
        <v>17</v>
      </c>
      <c r="B13" s="90">
        <v>2</v>
      </c>
      <c r="C13" s="91">
        <v>117743</v>
      </c>
      <c r="D13" s="66">
        <f>$C13/$C$14</f>
        <v>0.11930856701638906</v>
      </c>
      <c r="E13" s="94">
        <v>1</v>
      </c>
      <c r="F13" s="95">
        <v>27693</v>
      </c>
      <c r="G13" s="55">
        <f>$F13/$F$14</f>
        <v>1.2179219638040611E-2</v>
      </c>
      <c r="H13" s="74">
        <f t="shared" si="1"/>
        <v>3</v>
      </c>
      <c r="I13" s="34">
        <f t="shared" si="1"/>
        <v>145436</v>
      </c>
      <c r="J13" s="56">
        <f>$I13/$I$14</f>
        <v>4.4603116722365874E-2</v>
      </c>
    </row>
    <row r="14" spans="1:10" s="3" customFormat="1" ht="21" customHeight="1" x14ac:dyDescent="0.25">
      <c r="A14" s="57" t="s">
        <v>12</v>
      </c>
      <c r="B14" s="33">
        <f>SUM(B10:B13)</f>
        <v>16</v>
      </c>
      <c r="C14" s="44">
        <f t="shared" ref="C14:I14" si="2">SUM(C10:C13)</f>
        <v>986878</v>
      </c>
      <c r="D14" s="102">
        <f>$C14/$C$29</f>
        <v>0.18387402457397251</v>
      </c>
      <c r="E14" s="79">
        <f t="shared" si="2"/>
        <v>53</v>
      </c>
      <c r="F14" s="44">
        <f t="shared" si="2"/>
        <v>2273791</v>
      </c>
      <c r="G14" s="102">
        <f>$F14/$F$29</f>
        <v>0.3510166911891498</v>
      </c>
      <c r="H14" s="75">
        <f t="shared" si="2"/>
        <v>69</v>
      </c>
      <c r="I14" s="44">
        <f t="shared" si="2"/>
        <v>3260669</v>
      </c>
      <c r="J14" s="102">
        <f>$I14/$I$29</f>
        <v>0.27528109001778067</v>
      </c>
    </row>
    <row r="15" spans="1:10" ht="21" customHeight="1" x14ac:dyDescent="0.25">
      <c r="A15" s="54" t="s">
        <v>8</v>
      </c>
      <c r="B15" s="90">
        <v>3</v>
      </c>
      <c r="C15" s="91">
        <v>248197</v>
      </c>
      <c r="D15" s="66">
        <f>$C15/$C$19</f>
        <v>0.10884525280733806</v>
      </c>
      <c r="E15" s="94">
        <v>3</v>
      </c>
      <c r="F15" s="95">
        <v>169989</v>
      </c>
      <c r="G15" s="56">
        <f>$F15/$F$19</f>
        <v>8.243905419797129E-2</v>
      </c>
      <c r="H15" s="74">
        <f t="shared" ref="H15:I18" si="3">B15+E15</f>
        <v>6</v>
      </c>
      <c r="I15" s="34">
        <f t="shared" si="3"/>
        <v>418186</v>
      </c>
      <c r="J15" s="56">
        <f>$I15/$I$19</f>
        <v>9.6305849244749872E-2</v>
      </c>
    </row>
    <row r="16" spans="1:10" ht="21" customHeight="1" x14ac:dyDescent="0.25">
      <c r="A16" s="54" t="s">
        <v>9</v>
      </c>
      <c r="B16" s="90">
        <v>13</v>
      </c>
      <c r="C16" s="91">
        <v>820991</v>
      </c>
      <c r="D16" s="66">
        <f>$C16/$C$19</f>
        <v>0.36004050390435538</v>
      </c>
      <c r="E16" s="94">
        <v>35</v>
      </c>
      <c r="F16" s="95">
        <v>1301871</v>
      </c>
      <c r="G16" s="56">
        <f>$F16/$F$19</f>
        <v>0.6313644643345574</v>
      </c>
      <c r="H16" s="74">
        <f t="shared" si="3"/>
        <v>48</v>
      </c>
      <c r="I16" s="34">
        <f t="shared" si="3"/>
        <v>2122862</v>
      </c>
      <c r="J16" s="56">
        <f>$I16/$I$19</f>
        <v>0.48888300359028802</v>
      </c>
    </row>
    <row r="17" spans="1:11" ht="21" customHeight="1" x14ac:dyDescent="0.25">
      <c r="A17" s="54" t="s">
        <v>10</v>
      </c>
      <c r="B17" s="90">
        <v>12</v>
      </c>
      <c r="C17" s="96">
        <v>635575</v>
      </c>
      <c r="D17" s="66">
        <f>$C17/$C$19</f>
        <v>0.2787274687164788</v>
      </c>
      <c r="E17" s="94">
        <v>11</v>
      </c>
      <c r="F17" s="95">
        <v>478810</v>
      </c>
      <c r="G17" s="56">
        <f>$F17/$F$19</f>
        <v>0.23220704598845002</v>
      </c>
      <c r="H17" s="74">
        <f t="shared" si="3"/>
        <v>23</v>
      </c>
      <c r="I17" s="34">
        <f t="shared" si="3"/>
        <v>1114385</v>
      </c>
      <c r="J17" s="56">
        <f>$I17/$I$19</f>
        <v>0.25663650579074998</v>
      </c>
    </row>
    <row r="18" spans="1:11" ht="21" customHeight="1" x14ac:dyDescent="0.25">
      <c r="A18" s="54" t="s">
        <v>17</v>
      </c>
      <c r="B18" s="90">
        <v>9</v>
      </c>
      <c r="C18" s="91">
        <v>575511</v>
      </c>
      <c r="D18" s="66">
        <f>$C18/$C$19</f>
        <v>0.25238677457182779</v>
      </c>
      <c r="E18" s="94">
        <v>2</v>
      </c>
      <c r="F18" s="95">
        <v>111326</v>
      </c>
      <c r="G18" s="56">
        <f>$F18/$F$19</f>
        <v>5.3989435479021297E-2</v>
      </c>
      <c r="H18" s="74">
        <f t="shared" si="3"/>
        <v>11</v>
      </c>
      <c r="I18" s="34">
        <f t="shared" si="3"/>
        <v>686837</v>
      </c>
      <c r="J18" s="56">
        <f>$I18/$I$19</f>
        <v>0.15817464137421211</v>
      </c>
    </row>
    <row r="19" spans="1:11" s="3" customFormat="1" ht="21" customHeight="1" x14ac:dyDescent="0.25">
      <c r="A19" s="57" t="s">
        <v>13</v>
      </c>
      <c r="B19" s="33">
        <f>SUM(B15:B18)</f>
        <v>37</v>
      </c>
      <c r="C19" s="44">
        <f t="shared" ref="C19:I19" si="4">SUM(C15:C18)</f>
        <v>2280274</v>
      </c>
      <c r="D19" s="102">
        <f>$C19/$C$29</f>
        <v>0.42485814610457484</v>
      </c>
      <c r="E19" s="79">
        <f t="shared" si="4"/>
        <v>51</v>
      </c>
      <c r="F19" s="44">
        <f t="shared" si="4"/>
        <v>2061996</v>
      </c>
      <c r="G19" s="102">
        <f>$F19/$F$29</f>
        <v>0.31832081891662956</v>
      </c>
      <c r="H19" s="75">
        <f t="shared" si="4"/>
        <v>88</v>
      </c>
      <c r="I19" s="44">
        <f t="shared" si="4"/>
        <v>4342270</v>
      </c>
      <c r="J19" s="102">
        <f>$I19/$I$29</f>
        <v>0.36659495911774809</v>
      </c>
    </row>
    <row r="20" spans="1:11" ht="21" customHeight="1" x14ac:dyDescent="0.25">
      <c r="A20" s="54" t="s">
        <v>8</v>
      </c>
      <c r="B20" s="90">
        <v>1</v>
      </c>
      <c r="C20" s="91">
        <v>55150</v>
      </c>
      <c r="D20" s="66">
        <f>$C20/$C$24</f>
        <v>7.5704955208473465E-2</v>
      </c>
      <c r="E20" s="97">
        <v>1</v>
      </c>
      <c r="F20" s="98">
        <v>55302</v>
      </c>
      <c r="G20" s="56">
        <f>$F20/$F$24</f>
        <v>0.27225465966936779</v>
      </c>
      <c r="H20" s="74">
        <f t="shared" ref="H20:I23" si="5">B20+E20</f>
        <v>2</v>
      </c>
      <c r="I20" s="34">
        <f t="shared" si="5"/>
        <v>110452</v>
      </c>
      <c r="J20" s="56">
        <f>$I20/$I$24</f>
        <v>0.11856008724662198</v>
      </c>
    </row>
    <row r="21" spans="1:11" ht="21" customHeight="1" x14ac:dyDescent="0.25">
      <c r="A21" s="54" t="s">
        <v>9</v>
      </c>
      <c r="B21" s="90">
        <v>4</v>
      </c>
      <c r="C21" s="91">
        <v>335920</v>
      </c>
      <c r="D21" s="66">
        <f>$C21/$C$24</f>
        <v>0.46112073533328024</v>
      </c>
      <c r="E21" s="97">
        <v>1</v>
      </c>
      <c r="F21" s="98">
        <v>60576</v>
      </c>
      <c r="G21" s="80">
        <f>$F21/$F$24</f>
        <v>0.29821883953802075</v>
      </c>
      <c r="H21" s="74">
        <f t="shared" si="5"/>
        <v>5</v>
      </c>
      <c r="I21" s="34">
        <f t="shared" si="5"/>
        <v>396496</v>
      </c>
      <c r="J21" s="56">
        <f>$I21/$I$24</f>
        <v>0.4256020746834519</v>
      </c>
    </row>
    <row r="22" spans="1:11" ht="21" customHeight="1" x14ac:dyDescent="0.25">
      <c r="A22" s="54" t="s">
        <v>10</v>
      </c>
      <c r="B22" s="90">
        <v>4</v>
      </c>
      <c r="C22" s="91">
        <v>214678</v>
      </c>
      <c r="D22" s="66">
        <f>$C22/$C$24</f>
        <v>0.29469063235257781</v>
      </c>
      <c r="E22" s="97">
        <v>2</v>
      </c>
      <c r="F22" s="98">
        <v>87248</v>
      </c>
      <c r="G22" s="56">
        <f>$F22/$F$24</f>
        <v>0.42952650079261151</v>
      </c>
      <c r="H22" s="74">
        <f t="shared" si="5"/>
        <v>6</v>
      </c>
      <c r="I22" s="34">
        <f t="shared" si="5"/>
        <v>301926</v>
      </c>
      <c r="J22" s="56">
        <f>$I22/$I$24</f>
        <v>0.32408985715083105</v>
      </c>
    </row>
    <row r="23" spans="1:11" ht="21" customHeight="1" x14ac:dyDescent="0.25">
      <c r="A23" s="54" t="s">
        <v>17</v>
      </c>
      <c r="B23" s="90">
        <v>2</v>
      </c>
      <c r="C23" s="91">
        <v>122738</v>
      </c>
      <c r="D23" s="66">
        <f>$C23/$C$24</f>
        <v>0.16848367710566847</v>
      </c>
      <c r="E23" s="94"/>
      <c r="F23" s="95"/>
      <c r="G23" s="56">
        <f>$F23/$F$24</f>
        <v>0</v>
      </c>
      <c r="H23" s="74">
        <f t="shared" si="5"/>
        <v>2</v>
      </c>
      <c r="I23" s="34">
        <f t="shared" si="5"/>
        <v>122738</v>
      </c>
      <c r="J23" s="56">
        <f>$I23/$I$24</f>
        <v>0.13174798091909506</v>
      </c>
    </row>
    <row r="24" spans="1:11" s="3" customFormat="1" ht="21" customHeight="1" x14ac:dyDescent="0.25">
      <c r="A24" s="57" t="s">
        <v>14</v>
      </c>
      <c r="B24" s="33">
        <f>SUM(B20:B23)</f>
        <v>11</v>
      </c>
      <c r="C24" s="44">
        <f t="shared" ref="C24:I24" si="6">SUM(C20:C23)</f>
        <v>728486</v>
      </c>
      <c r="D24" s="102">
        <f>$C24/$C$29</f>
        <v>0.13573071105627538</v>
      </c>
      <c r="E24" s="79">
        <f t="shared" si="6"/>
        <v>4</v>
      </c>
      <c r="F24" s="44">
        <f t="shared" si="6"/>
        <v>203126</v>
      </c>
      <c r="G24" s="102">
        <f>$F24/$F$29</f>
        <v>3.1357594613791347E-2</v>
      </c>
      <c r="H24" s="75">
        <f t="shared" si="6"/>
        <v>15</v>
      </c>
      <c r="I24" s="44">
        <f t="shared" si="6"/>
        <v>931612</v>
      </c>
      <c r="J24" s="102">
        <f>$I24/$I$29</f>
        <v>7.8651088728615107E-2</v>
      </c>
      <c r="K24" s="19"/>
    </row>
    <row r="25" spans="1:11" ht="21" customHeight="1" x14ac:dyDescent="0.25">
      <c r="A25" s="54" t="s">
        <v>8</v>
      </c>
      <c r="B25" s="29">
        <f t="shared" ref="B25:C28" si="7">B5+B10+B15+B20</f>
        <v>6</v>
      </c>
      <c r="C25" s="48">
        <f t="shared" si="7"/>
        <v>454827</v>
      </c>
      <c r="D25" s="67">
        <f>$C25/$C$29</f>
        <v>8.4742866874027184E-2</v>
      </c>
      <c r="E25" s="81">
        <f t="shared" ref="E25:F28" si="8">E5+E10+E15+E20</f>
        <v>14</v>
      </c>
      <c r="F25" s="34">
        <f t="shared" si="8"/>
        <v>637728</v>
      </c>
      <c r="G25" s="82">
        <f>$C25/$C$29</f>
        <v>8.4742866874027184E-2</v>
      </c>
      <c r="H25" s="74">
        <f t="shared" ref="H25:I27" si="9">B25+E25</f>
        <v>20</v>
      </c>
      <c r="I25" s="34">
        <f t="shared" si="9"/>
        <v>1092555</v>
      </c>
      <c r="J25" s="56">
        <f>$I25/$I$29</f>
        <v>9.2238657559039691E-2</v>
      </c>
    </row>
    <row r="26" spans="1:11" ht="21" customHeight="1" x14ac:dyDescent="0.25">
      <c r="A26" s="54" t="s">
        <v>9</v>
      </c>
      <c r="B26" s="29">
        <f t="shared" si="7"/>
        <v>33</v>
      </c>
      <c r="C26" s="48">
        <f t="shared" si="7"/>
        <v>2017326</v>
      </c>
      <c r="D26" s="67">
        <f>$C26/$C$29</f>
        <v>0.37586596367303121</v>
      </c>
      <c r="E26" s="81">
        <f t="shared" si="8"/>
        <v>77</v>
      </c>
      <c r="F26" s="34">
        <f t="shared" si="8"/>
        <v>3056994</v>
      </c>
      <c r="G26" s="82">
        <f>$C26/$C$29</f>
        <v>0.37586596367303121</v>
      </c>
      <c r="H26" s="74">
        <f t="shared" si="9"/>
        <v>110</v>
      </c>
      <c r="I26" s="34">
        <f t="shared" si="9"/>
        <v>5074320</v>
      </c>
      <c r="J26" s="56">
        <f>$I26/$I$29</f>
        <v>0.42839808048563804</v>
      </c>
    </row>
    <row r="27" spans="1:11" ht="21" customHeight="1" x14ac:dyDescent="0.25">
      <c r="A27" s="54" t="s">
        <v>10</v>
      </c>
      <c r="B27" s="29">
        <f t="shared" si="7"/>
        <v>35</v>
      </c>
      <c r="C27" s="48">
        <f t="shared" si="7"/>
        <v>2021047</v>
      </c>
      <c r="D27" s="67">
        <f>$C27/$C$29</f>
        <v>0.37655925630437947</v>
      </c>
      <c r="E27" s="81">
        <f t="shared" si="8"/>
        <v>69</v>
      </c>
      <c r="F27" s="34">
        <f t="shared" si="8"/>
        <v>2643988</v>
      </c>
      <c r="G27" s="82">
        <f>$C27/$C$29</f>
        <v>0.37655925630437947</v>
      </c>
      <c r="H27" s="74">
        <f t="shared" si="9"/>
        <v>104</v>
      </c>
      <c r="I27" s="34">
        <f t="shared" si="9"/>
        <v>4665035</v>
      </c>
      <c r="J27" s="56">
        <f>$I27/$I$29</f>
        <v>0.39384430611359128</v>
      </c>
    </row>
    <row r="28" spans="1:11" ht="21" customHeight="1" x14ac:dyDescent="0.25">
      <c r="A28" s="54" t="s">
        <v>17</v>
      </c>
      <c r="B28" s="29">
        <f t="shared" si="7"/>
        <v>15</v>
      </c>
      <c r="C28" s="48">
        <f t="shared" si="7"/>
        <v>873942</v>
      </c>
      <c r="D28" s="67">
        <f>$C28/$C$29</f>
        <v>0.16283191314856213</v>
      </c>
      <c r="E28" s="81">
        <f t="shared" si="8"/>
        <v>3</v>
      </c>
      <c r="F28" s="34">
        <f t="shared" si="8"/>
        <v>139019</v>
      </c>
      <c r="G28" s="82">
        <f>$C28/$C$29</f>
        <v>0.16283191314856213</v>
      </c>
      <c r="H28" s="74">
        <f>B28+E28</f>
        <v>18</v>
      </c>
      <c r="I28" s="34">
        <f>C28+F28</f>
        <v>1012961</v>
      </c>
      <c r="J28" s="56">
        <f>$I28/$I$29</f>
        <v>8.5518955841730984E-2</v>
      </c>
    </row>
    <row r="29" spans="1:11" s="3" customFormat="1" ht="21" customHeight="1" x14ac:dyDescent="0.25">
      <c r="A29" s="58" t="s">
        <v>2</v>
      </c>
      <c r="B29" s="35">
        <f>SUM(B25:B28)</f>
        <v>89</v>
      </c>
      <c r="C29" s="42">
        <f>SUM(C25:C28)</f>
        <v>5367142</v>
      </c>
      <c r="D29" s="59">
        <f>$C29/$C$40</f>
        <v>1</v>
      </c>
      <c r="E29" s="83">
        <f>SUM(E25:E27)</f>
        <v>160</v>
      </c>
      <c r="F29" s="36">
        <f>SUM(F25:F28)</f>
        <v>6477729</v>
      </c>
      <c r="G29" s="59">
        <f>$F29/$F$40</f>
        <v>0.8102038677283725</v>
      </c>
      <c r="H29" s="76">
        <f>SUM(H25:H28)</f>
        <v>252</v>
      </c>
      <c r="I29" s="42">
        <f>SUM(I25:I28)</f>
        <v>11844871</v>
      </c>
      <c r="J29" s="59">
        <f>$I29/$I$40</f>
        <v>0.88643781030338575</v>
      </c>
    </row>
    <row r="30" spans="1:11" ht="21" customHeight="1" x14ac:dyDescent="0.25">
      <c r="A30" s="54" t="s">
        <v>8</v>
      </c>
      <c r="B30" s="99"/>
      <c r="C30" s="100"/>
      <c r="D30" s="69"/>
      <c r="E30" s="97">
        <v>1</v>
      </c>
      <c r="F30" s="98">
        <v>46766</v>
      </c>
      <c r="G30" s="56">
        <f>F30/$F$34</f>
        <v>8.5404872347419558E-2</v>
      </c>
      <c r="H30" s="74">
        <f t="shared" ref="H30:I32" si="10">B30+E30</f>
        <v>1</v>
      </c>
      <c r="I30" s="34">
        <f t="shared" si="10"/>
        <v>46766</v>
      </c>
      <c r="J30" s="56">
        <f>$I30/$I$34</f>
        <v>8.5404872347419558E-2</v>
      </c>
    </row>
    <row r="31" spans="1:11" ht="21" customHeight="1" x14ac:dyDescent="0.25">
      <c r="A31" s="54" t="s">
        <v>9</v>
      </c>
      <c r="B31" s="99"/>
      <c r="C31" s="100"/>
      <c r="D31" s="69"/>
      <c r="E31" s="97">
        <v>5</v>
      </c>
      <c r="F31" s="98">
        <v>209150</v>
      </c>
      <c r="G31" s="56">
        <f>F31/$F$34</f>
        <v>0.38195332188903902</v>
      </c>
      <c r="H31" s="74">
        <f t="shared" si="10"/>
        <v>5</v>
      </c>
      <c r="I31" s="34">
        <f t="shared" si="10"/>
        <v>209150</v>
      </c>
      <c r="J31" s="56">
        <f>$I31/$I$34</f>
        <v>0.38195332188903902</v>
      </c>
    </row>
    <row r="32" spans="1:11" ht="21" customHeight="1" x14ac:dyDescent="0.25">
      <c r="A32" s="54" t="s">
        <v>10</v>
      </c>
      <c r="B32" s="99"/>
      <c r="C32" s="100"/>
      <c r="D32" s="69"/>
      <c r="E32" s="97">
        <v>7</v>
      </c>
      <c r="F32" s="98">
        <v>291664</v>
      </c>
      <c r="G32" s="56">
        <f>F32/$F$34</f>
        <v>0.53264180576354136</v>
      </c>
      <c r="H32" s="74">
        <f t="shared" si="10"/>
        <v>7</v>
      </c>
      <c r="I32" s="34">
        <f t="shared" si="10"/>
        <v>291664</v>
      </c>
      <c r="J32" s="56">
        <f>$I32/$I$34</f>
        <v>0.53264180576354136</v>
      </c>
    </row>
    <row r="33" spans="1:10" ht="21" customHeight="1" x14ac:dyDescent="0.25">
      <c r="A33" s="54" t="s">
        <v>17</v>
      </c>
      <c r="B33" s="90">
        <v>0</v>
      </c>
      <c r="C33" s="91">
        <v>0</v>
      </c>
      <c r="D33" s="69"/>
      <c r="E33" s="94"/>
      <c r="F33" s="95"/>
      <c r="G33" s="56">
        <f>F33/$F$34</f>
        <v>0</v>
      </c>
      <c r="H33" s="74">
        <f>B33+E33</f>
        <v>0</v>
      </c>
      <c r="I33" s="34">
        <f>C33+F33</f>
        <v>0</v>
      </c>
      <c r="J33" s="56">
        <f>$I33/$I$34</f>
        <v>0</v>
      </c>
    </row>
    <row r="34" spans="1:10" s="3" customFormat="1" ht="21" customHeight="1" x14ac:dyDescent="0.25">
      <c r="A34" s="58" t="s">
        <v>15</v>
      </c>
      <c r="B34" s="35">
        <f>SUM(B30:B33)</f>
        <v>0</v>
      </c>
      <c r="C34" s="42">
        <f>SUM(C30:C33)</f>
        <v>0</v>
      </c>
      <c r="D34" s="70">
        <f>SUM(D30:D33)</f>
        <v>0</v>
      </c>
      <c r="E34" s="84">
        <f>SUM(E30:E33)</f>
        <v>13</v>
      </c>
      <c r="F34" s="36">
        <f>SUM(F30:F33)</f>
        <v>547580</v>
      </c>
      <c r="G34" s="59">
        <f>$F34/$F$40</f>
        <v>6.848873021558978E-2</v>
      </c>
      <c r="H34" s="76">
        <f>SUM(H30:H33)</f>
        <v>13</v>
      </c>
      <c r="I34" s="42">
        <f>SUM(I30:I33)</f>
        <v>547580</v>
      </c>
      <c r="J34" s="59">
        <f>$I34/$I$40</f>
        <v>4.0979392360282182E-2</v>
      </c>
    </row>
    <row r="35" spans="1:10" ht="21" customHeight="1" x14ac:dyDescent="0.25">
      <c r="A35" s="54" t="s">
        <v>8</v>
      </c>
      <c r="B35" s="99"/>
      <c r="C35" s="100"/>
      <c r="D35" s="69"/>
      <c r="E35" s="94"/>
      <c r="F35" s="95"/>
      <c r="G35" s="56">
        <f>F35/$F$39</f>
        <v>0</v>
      </c>
      <c r="H35" s="74">
        <f t="shared" ref="H35:I37" si="11">B35+E35</f>
        <v>0</v>
      </c>
      <c r="I35" s="34">
        <f t="shared" si="11"/>
        <v>0</v>
      </c>
      <c r="J35" s="56">
        <f>$I35/$I$39</f>
        <v>0</v>
      </c>
    </row>
    <row r="36" spans="1:10" ht="21" customHeight="1" x14ac:dyDescent="0.25">
      <c r="A36" s="54" t="s">
        <v>9</v>
      </c>
      <c r="B36" s="99"/>
      <c r="C36" s="100"/>
      <c r="D36" s="69"/>
      <c r="E36" s="94">
        <v>12</v>
      </c>
      <c r="F36" s="95">
        <v>498404</v>
      </c>
      <c r="G36" s="85">
        <f>F36/$F$39</f>
        <v>0.51388477896636164</v>
      </c>
      <c r="H36" s="74">
        <f t="shared" si="11"/>
        <v>12</v>
      </c>
      <c r="I36" s="34">
        <f t="shared" si="11"/>
        <v>498404</v>
      </c>
      <c r="J36" s="56">
        <f>$I36/$I$39</f>
        <v>0.51388477896636164</v>
      </c>
    </row>
    <row r="37" spans="1:10" ht="21" customHeight="1" x14ac:dyDescent="0.25">
      <c r="A37" s="54" t="s">
        <v>10</v>
      </c>
      <c r="B37" s="99"/>
      <c r="C37" s="100"/>
      <c r="D37" s="69"/>
      <c r="E37" s="94">
        <v>12</v>
      </c>
      <c r="F37" s="95">
        <v>381751</v>
      </c>
      <c r="G37" s="56">
        <f>F37/$F$39</f>
        <v>0.39360845469777034</v>
      </c>
      <c r="H37" s="74">
        <f t="shared" si="11"/>
        <v>12</v>
      </c>
      <c r="I37" s="34">
        <f t="shared" si="11"/>
        <v>381751</v>
      </c>
      <c r="J37" s="56">
        <f>$I37/$I$39</f>
        <v>0.39360845469777034</v>
      </c>
    </row>
    <row r="38" spans="1:10" ht="21" customHeight="1" x14ac:dyDescent="0.25">
      <c r="A38" s="54" t="s">
        <v>17</v>
      </c>
      <c r="B38" s="90">
        <v>0</v>
      </c>
      <c r="C38" s="91">
        <v>0</v>
      </c>
      <c r="D38" s="69"/>
      <c r="E38" s="94">
        <v>2</v>
      </c>
      <c r="F38" s="95">
        <v>89720</v>
      </c>
      <c r="G38" s="56">
        <f>F38/$F$39</f>
        <v>9.2506766335868018E-2</v>
      </c>
      <c r="H38" s="74">
        <f>B38+E38</f>
        <v>2</v>
      </c>
      <c r="I38" s="34">
        <f>C38+F38</f>
        <v>89720</v>
      </c>
      <c r="J38" s="56">
        <f>$I38/$I$39</f>
        <v>9.2506766335868018E-2</v>
      </c>
    </row>
    <row r="39" spans="1:10" s="3" customFormat="1" ht="21" customHeight="1" thickBot="1" x14ac:dyDescent="0.3">
      <c r="A39" s="58" t="s">
        <v>16</v>
      </c>
      <c r="B39" s="35">
        <f>SUM(B35:B38)</f>
        <v>0</v>
      </c>
      <c r="C39" s="42">
        <f>SUM(C35:C38)</f>
        <v>0</v>
      </c>
      <c r="D39" s="70">
        <f>SUM(D35:D38)</f>
        <v>0</v>
      </c>
      <c r="E39" s="84">
        <f>SUM(E35:E38)</f>
        <v>26</v>
      </c>
      <c r="F39" s="42">
        <f>SUM(F35:F38)</f>
        <v>969875</v>
      </c>
      <c r="G39" s="59">
        <f>$F39/$F$40</f>
        <v>0.12130740205603774</v>
      </c>
      <c r="H39" s="76">
        <f>SUM(H35:H38)</f>
        <v>26</v>
      </c>
      <c r="I39" s="42">
        <f>SUM(I35:I38)</f>
        <v>969875</v>
      </c>
      <c r="J39" s="59">
        <f>$I39/$I$40</f>
        <v>7.2582797336332008E-2</v>
      </c>
    </row>
    <row r="40" spans="1:10" s="17" customFormat="1" ht="21" customHeight="1" thickTop="1" thickBot="1" x14ac:dyDescent="0.3">
      <c r="A40" s="60" t="s">
        <v>0</v>
      </c>
      <c r="B40" s="61">
        <f>B9+B14+B19+B24+B34+B39</f>
        <v>89</v>
      </c>
      <c r="C40" s="62">
        <f>C9+C14+C19+C24+C34+C39</f>
        <v>5367142</v>
      </c>
      <c r="D40" s="87">
        <f>D29+D34+D39</f>
        <v>1</v>
      </c>
      <c r="E40" s="86">
        <f>E9+E14+E19+E24+E34+E39</f>
        <v>202</v>
      </c>
      <c r="F40" s="63">
        <f>F9+F14+F19+F24+F34+F39</f>
        <v>7995184</v>
      </c>
      <c r="G40" s="87">
        <f>G29+G34+G39</f>
        <v>1</v>
      </c>
      <c r="H40" s="77">
        <f>H9+H14+H19+H24+H34+H39</f>
        <v>291</v>
      </c>
      <c r="I40" s="62">
        <f>I9+I14+I19+I24+I34+I39</f>
        <v>13362326</v>
      </c>
      <c r="J40" s="87">
        <f>J29+J34+J39</f>
        <v>0.99999999999999989</v>
      </c>
    </row>
    <row r="41" spans="1:10" s="17" customFormat="1" ht="21" customHeight="1" x14ac:dyDescent="0.25">
      <c r="A41" s="21"/>
      <c r="B41" s="22"/>
      <c r="C41" s="23"/>
      <c r="D41" s="24"/>
      <c r="E41" s="25"/>
      <c r="F41" s="23"/>
      <c r="G41" s="24"/>
      <c r="H41" s="25"/>
      <c r="I41" s="23"/>
      <c r="J41" s="26"/>
    </row>
    <row r="42" spans="1:10" s="3" customFormat="1" ht="18.75" customHeight="1" x14ac:dyDescent="0.25">
      <c r="A42" s="20"/>
      <c r="B42" s="20"/>
      <c r="C42" s="2"/>
      <c r="D42" s="5"/>
      <c r="E42" s="6"/>
      <c r="F42" s="7"/>
      <c r="G42" s="5"/>
      <c r="H42" s="6"/>
      <c r="I42" s="10"/>
      <c r="J42" s="8"/>
    </row>
    <row r="43" spans="1:10" s="3" customFormat="1" ht="18.75" customHeight="1" x14ac:dyDescent="0.25">
      <c r="A43" s="20"/>
      <c r="B43" s="20"/>
      <c r="C43" s="2"/>
      <c r="D43" s="5"/>
      <c r="E43" s="15"/>
      <c r="F43" s="15"/>
      <c r="G43" s="5"/>
      <c r="H43" s="6"/>
      <c r="I43" s="7"/>
      <c r="J43" s="8"/>
    </row>
    <row r="44" spans="1:10" s="3" customFormat="1" ht="18.75" customHeight="1" x14ac:dyDescent="0.25">
      <c r="A44" s="20"/>
      <c r="B44" s="20"/>
      <c r="C44" s="2"/>
      <c r="D44" s="5"/>
      <c r="E44" s="15"/>
      <c r="F44" s="15"/>
      <c r="G44" s="5"/>
      <c r="H44" s="6"/>
      <c r="I44" s="7"/>
      <c r="J44" s="8"/>
    </row>
    <row r="45" spans="1:10" s="3" customFormat="1" ht="22.5" customHeight="1" x14ac:dyDescent="0.25">
      <c r="A45" s="12"/>
      <c r="B45" s="4"/>
      <c r="C45" s="2"/>
      <c r="D45" s="5"/>
      <c r="E45" s="15"/>
      <c r="F45" s="15"/>
      <c r="G45" s="5"/>
      <c r="H45" s="6"/>
      <c r="I45" s="7"/>
      <c r="J45" s="8"/>
    </row>
    <row r="46" spans="1:10" s="3" customFormat="1" ht="22.5" customHeight="1" x14ac:dyDescent="0.25">
      <c r="A46" s="12"/>
      <c r="B46" s="4"/>
      <c r="C46" s="2"/>
      <c r="D46" s="5"/>
      <c r="E46" s="6"/>
      <c r="F46" s="7"/>
      <c r="G46" s="5"/>
      <c r="H46" s="6"/>
      <c r="I46" s="7"/>
      <c r="J46" s="8"/>
    </row>
    <row r="47" spans="1:10" s="3" customFormat="1" ht="22.5" customHeight="1" x14ac:dyDescent="0.25">
      <c r="A47" s="12"/>
      <c r="B47" s="4"/>
      <c r="C47" s="2"/>
      <c r="D47" s="5"/>
      <c r="E47" s="6"/>
      <c r="F47" s="7"/>
      <c r="G47" s="5"/>
      <c r="H47" s="6"/>
      <c r="I47" s="7"/>
      <c r="J47" s="8"/>
    </row>
    <row r="48" spans="1:10" s="3" customFormat="1" ht="22.5" customHeight="1" x14ac:dyDescent="0.25">
      <c r="A48" s="12"/>
      <c r="B48" s="4"/>
      <c r="C48" s="2"/>
      <c r="D48" s="5"/>
      <c r="E48" s="6"/>
      <c r="F48" s="7"/>
      <c r="G48" s="5"/>
      <c r="H48" s="6"/>
      <c r="I48" s="7"/>
      <c r="J48" s="8"/>
    </row>
    <row r="49" spans="1:10" s="3" customFormat="1" ht="22.5" customHeight="1" x14ac:dyDescent="0.25">
      <c r="A49" s="12"/>
      <c r="B49" s="4"/>
      <c r="C49" s="2"/>
      <c r="D49" s="5"/>
      <c r="E49" s="6"/>
      <c r="F49" s="7"/>
      <c r="G49" s="5"/>
      <c r="H49" s="6"/>
      <c r="I49" s="7"/>
      <c r="J49" s="8"/>
    </row>
    <row r="50" spans="1:10" s="3" customFormat="1" ht="22.5" customHeight="1" x14ac:dyDescent="0.25">
      <c r="A50" s="12"/>
      <c r="B50" s="4"/>
      <c r="C50" s="2"/>
      <c r="D50" s="5"/>
      <c r="E50" s="6"/>
      <c r="F50" s="7"/>
      <c r="G50" s="5"/>
      <c r="H50" s="6"/>
      <c r="I50" s="7"/>
      <c r="J50" s="8"/>
    </row>
    <row r="51" spans="1:10" s="3" customFormat="1" ht="22.5" customHeight="1" x14ac:dyDescent="0.25">
      <c r="A51" s="12"/>
      <c r="B51" s="4"/>
      <c r="C51" s="2"/>
      <c r="D51" s="5"/>
      <c r="E51" s="6"/>
      <c r="F51" s="7"/>
      <c r="G51" s="5"/>
      <c r="H51" s="6"/>
      <c r="I51" s="7"/>
      <c r="J51" s="8"/>
    </row>
    <row r="52" spans="1:10" s="3" customFormat="1" ht="22.5" customHeight="1" x14ac:dyDescent="0.25">
      <c r="A52" s="12"/>
      <c r="B52" s="4"/>
      <c r="C52" s="2"/>
      <c r="D52" s="5"/>
      <c r="E52" s="6"/>
      <c r="F52" s="7"/>
      <c r="G52" s="5"/>
      <c r="H52" s="6"/>
      <c r="I52" s="7"/>
      <c r="J52" s="8"/>
    </row>
    <row r="53" spans="1:10" s="3" customFormat="1" ht="22.5" customHeight="1" x14ac:dyDescent="0.25">
      <c r="A53" s="12"/>
      <c r="B53" s="4"/>
      <c r="C53" s="2"/>
      <c r="D53" s="5"/>
      <c r="E53" s="6"/>
      <c r="F53" s="7"/>
      <c r="G53" s="5"/>
      <c r="H53" s="6"/>
      <c r="I53" s="7"/>
      <c r="J53" s="8"/>
    </row>
    <row r="54" spans="1:10" s="3" customFormat="1" ht="22.5" customHeight="1" x14ac:dyDescent="0.25">
      <c r="A54" s="12"/>
      <c r="B54" s="4"/>
      <c r="C54" s="2"/>
      <c r="D54" s="5"/>
      <c r="E54" s="6"/>
      <c r="F54" s="7"/>
      <c r="G54" s="5"/>
      <c r="H54" s="6"/>
      <c r="I54" s="7"/>
      <c r="J54" s="8"/>
    </row>
    <row r="55" spans="1:10" s="3" customFormat="1" ht="22.5" customHeight="1" x14ac:dyDescent="0.25">
      <c r="A55" s="12"/>
      <c r="B55" s="4"/>
      <c r="C55" s="2"/>
      <c r="D55" s="5"/>
      <c r="E55" s="6"/>
      <c r="F55" s="7"/>
      <c r="G55" s="5"/>
      <c r="H55" s="6"/>
      <c r="I55" s="7"/>
      <c r="J55" s="8"/>
    </row>
    <row r="56" spans="1:10" s="3" customFormat="1" ht="22.5" customHeight="1" x14ac:dyDescent="0.25">
      <c r="A56" s="12"/>
      <c r="B56" s="4"/>
      <c r="C56" s="2"/>
      <c r="D56" s="5"/>
      <c r="E56" s="6"/>
      <c r="F56" s="7"/>
      <c r="G56" s="5"/>
      <c r="H56" s="6"/>
      <c r="I56" s="7"/>
      <c r="J56" s="8"/>
    </row>
    <row r="57" spans="1:10" s="3" customFormat="1" ht="22.5" customHeight="1" x14ac:dyDescent="0.25">
      <c r="A57" s="12"/>
      <c r="B57" s="4"/>
      <c r="C57" s="2"/>
      <c r="D57" s="5"/>
      <c r="E57" s="6"/>
      <c r="F57" s="7"/>
      <c r="G57" s="5"/>
      <c r="H57" s="6"/>
      <c r="I57" s="7"/>
      <c r="J57" s="8"/>
    </row>
    <row r="58" spans="1:10" s="3" customFormat="1" ht="22.5" customHeight="1" x14ac:dyDescent="0.25">
      <c r="A58" s="12"/>
      <c r="B58" s="4"/>
      <c r="C58" s="2"/>
      <c r="D58" s="5"/>
      <c r="E58" s="6"/>
      <c r="F58" s="7"/>
      <c r="G58" s="5"/>
      <c r="H58" s="6"/>
      <c r="I58" s="7"/>
      <c r="J58" s="8"/>
    </row>
    <row r="59" spans="1:10" s="3" customFormat="1" ht="22.5" customHeight="1" x14ac:dyDescent="0.25">
      <c r="A59" s="12"/>
      <c r="B59" s="4"/>
      <c r="C59" s="2"/>
      <c r="D59" s="5"/>
      <c r="E59" s="6"/>
      <c r="F59" s="7"/>
      <c r="G59" s="5"/>
      <c r="H59" s="6"/>
      <c r="I59" s="7"/>
      <c r="J59" s="8"/>
    </row>
    <row r="60" spans="1:10" s="3" customFormat="1" ht="22.5" customHeight="1" x14ac:dyDescent="0.25">
      <c r="A60" s="12"/>
      <c r="B60" s="4"/>
      <c r="C60" s="2"/>
      <c r="D60" s="5"/>
      <c r="E60" s="6"/>
      <c r="F60" s="7"/>
      <c r="G60" s="5"/>
      <c r="H60" s="6"/>
      <c r="I60" s="7"/>
      <c r="J60" s="8"/>
    </row>
    <row r="61" spans="1:10" s="3" customFormat="1" ht="22.5" customHeight="1" x14ac:dyDescent="0.25">
      <c r="A61" s="12"/>
      <c r="B61" s="4"/>
      <c r="C61" s="2"/>
      <c r="D61" s="5"/>
      <c r="E61" s="6"/>
      <c r="F61" s="7"/>
      <c r="G61" s="5"/>
      <c r="H61" s="6"/>
      <c r="I61" s="7"/>
      <c r="J61" s="8"/>
    </row>
    <row r="62" spans="1:10" s="3" customFormat="1" ht="22.5" customHeight="1" x14ac:dyDescent="0.25">
      <c r="A62" s="12"/>
      <c r="B62" s="4"/>
      <c r="C62" s="2"/>
      <c r="D62" s="5"/>
      <c r="E62" s="6"/>
      <c r="F62" s="7"/>
      <c r="G62" s="5"/>
      <c r="H62" s="6"/>
      <c r="I62" s="7"/>
      <c r="J62" s="8"/>
    </row>
    <row r="63" spans="1:10" s="3" customFormat="1" ht="22.5" customHeight="1" x14ac:dyDescent="0.25">
      <c r="A63" s="12"/>
      <c r="B63" s="4"/>
      <c r="C63" s="2"/>
      <c r="D63" s="5"/>
      <c r="E63" s="6"/>
      <c r="F63" s="7"/>
      <c r="G63" s="5"/>
      <c r="H63" s="6"/>
      <c r="I63" s="7"/>
      <c r="J63" s="8"/>
    </row>
    <row r="64" spans="1:10" s="3" customFormat="1" ht="22.5" customHeight="1" x14ac:dyDescent="0.25">
      <c r="A64" s="12"/>
      <c r="B64" s="4"/>
      <c r="C64" s="2"/>
      <c r="D64" s="5"/>
      <c r="E64" s="6"/>
      <c r="F64" s="7"/>
      <c r="G64" s="5"/>
      <c r="H64" s="6"/>
      <c r="I64" s="7"/>
      <c r="J64" s="8"/>
    </row>
    <row r="65" spans="1:10" s="3" customFormat="1" ht="22.5" customHeight="1" x14ac:dyDescent="0.25">
      <c r="A65" s="12"/>
      <c r="B65" s="4"/>
      <c r="C65" s="2"/>
      <c r="D65" s="5"/>
      <c r="E65" s="6"/>
      <c r="F65" s="7"/>
      <c r="G65" s="5"/>
      <c r="H65" s="6"/>
      <c r="I65" s="7"/>
      <c r="J65" s="8"/>
    </row>
    <row r="66" spans="1:10" s="3" customFormat="1" ht="22.5" customHeight="1" x14ac:dyDescent="0.25">
      <c r="A66" s="12"/>
      <c r="B66" s="4"/>
      <c r="C66" s="2"/>
      <c r="D66" s="5"/>
      <c r="E66" s="6"/>
      <c r="F66" s="7"/>
      <c r="G66" s="5"/>
      <c r="H66" s="6"/>
      <c r="I66" s="7"/>
      <c r="J66" s="8"/>
    </row>
    <row r="67" spans="1:10" s="3" customFormat="1" ht="22.5" customHeight="1" x14ac:dyDescent="0.25">
      <c r="A67" s="12"/>
      <c r="B67" s="4"/>
      <c r="C67" s="2"/>
      <c r="D67" s="5"/>
      <c r="E67" s="6"/>
      <c r="F67" s="7"/>
      <c r="G67" s="5"/>
      <c r="H67" s="6"/>
      <c r="I67" s="7"/>
      <c r="J67" s="8"/>
    </row>
    <row r="68" spans="1:10" s="3" customFormat="1" ht="22.5" customHeight="1" x14ac:dyDescent="0.25">
      <c r="A68" s="12"/>
      <c r="B68" s="4"/>
      <c r="C68" s="2"/>
      <c r="D68" s="5"/>
      <c r="E68" s="6"/>
      <c r="F68" s="7"/>
      <c r="G68" s="5"/>
      <c r="H68" s="6"/>
      <c r="I68" s="7"/>
      <c r="J68" s="8"/>
    </row>
    <row r="69" spans="1:10" s="3" customFormat="1" ht="22.5" customHeight="1" x14ac:dyDescent="0.25">
      <c r="A69" s="12"/>
      <c r="B69" s="4"/>
      <c r="C69" s="2"/>
      <c r="D69" s="5"/>
      <c r="E69" s="6"/>
      <c r="F69" s="7"/>
      <c r="G69" s="5"/>
      <c r="H69" s="6"/>
      <c r="I69" s="7"/>
      <c r="J69" s="8"/>
    </row>
    <row r="70" spans="1:10" s="3" customFormat="1" ht="22.5" customHeight="1" x14ac:dyDescent="0.25">
      <c r="A70" s="12"/>
      <c r="B70" s="4"/>
      <c r="C70" s="2"/>
      <c r="D70" s="5"/>
      <c r="E70" s="6"/>
      <c r="F70" s="7"/>
      <c r="G70" s="5"/>
      <c r="H70" s="6"/>
      <c r="I70" s="7"/>
      <c r="J70" s="8"/>
    </row>
  </sheetData>
  <sheetProtection password="CC41" sheet="1"/>
  <mergeCells count="4">
    <mergeCell ref="A1:J1"/>
    <mergeCell ref="B3:D3"/>
    <mergeCell ref="E3:G3"/>
    <mergeCell ref="H3:J3"/>
  </mergeCells>
  <phoneticPr fontId="20" type="noConversion"/>
  <conditionalFormatting sqref="D35:D38 D2 D41:D65536 D4:D8 D10:D13 D15:D18 D20:D23 D25:D28 D30:D33">
    <cfRule type="cellIs" dxfId="34" priority="7" stopIfTrue="1" operator="between">
      <formula>0.8</formula>
      <formula>0.99</formula>
    </cfRule>
  </conditionalFormatting>
  <conditionalFormatting sqref="G15:G18">
    <cfRule type="cellIs" dxfId="33" priority="6" stopIfTrue="1" operator="between">
      <formula>0.8</formula>
      <formula>0.99</formula>
    </cfRule>
  </conditionalFormatting>
  <conditionalFormatting sqref="J15:J18">
    <cfRule type="cellIs" dxfId="32" priority="5" stopIfTrue="1" operator="between">
      <formula>0.8</formula>
      <formula>0.99</formula>
    </cfRule>
  </conditionalFormatting>
  <conditionalFormatting sqref="J10:J13">
    <cfRule type="cellIs" dxfId="31" priority="4" stopIfTrue="1" operator="between">
      <formula>0.8</formula>
      <formula>0.99</formula>
    </cfRule>
  </conditionalFormatting>
  <conditionalFormatting sqref="J20 J22:J23">
    <cfRule type="cellIs" dxfId="30" priority="3" stopIfTrue="1" operator="between">
      <formula>0.8</formula>
      <formula>0.99</formula>
    </cfRule>
  </conditionalFormatting>
  <conditionalFormatting sqref="G25:G28">
    <cfRule type="cellIs" dxfId="29" priority="2" stopIfTrue="1" operator="between">
      <formula>0.8</formula>
      <formula>0.99</formula>
    </cfRule>
  </conditionalFormatting>
  <conditionalFormatting sqref="G20 G22:G23">
    <cfRule type="cellIs" dxfId="28" priority="1" stopIfTrue="1" operator="between">
      <formula>0.8</formula>
      <formula>0.99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showGridLines="0" showZeros="0" zoomScale="84" zoomScaleNormal="84" workbookViewId="0">
      <pane ySplit="4" topLeftCell="A32" activePane="bottomLeft" state="frozen"/>
      <selection pane="bottomLeft" activeCell="Q12" sqref="Q12"/>
    </sheetView>
  </sheetViews>
  <sheetFormatPr defaultRowHeight="22.5" customHeight="1" x14ac:dyDescent="0.25"/>
  <cols>
    <col min="1" max="1" width="10" style="14" customWidth="1"/>
    <col min="2" max="2" width="8.375" style="11" customWidth="1"/>
    <col min="3" max="3" width="13.625" style="1" customWidth="1"/>
    <col min="4" max="4" width="12.625" style="5" customWidth="1"/>
    <col min="5" max="5" width="8.375" style="6" customWidth="1"/>
    <col min="6" max="6" width="13.625" style="7" customWidth="1"/>
    <col min="7" max="7" width="12.625" style="5" customWidth="1"/>
    <col min="8" max="8" width="8.375" style="6" customWidth="1"/>
    <col min="9" max="9" width="15.625" style="7" customWidth="1"/>
    <col min="10" max="10" width="12.625" style="8" customWidth="1"/>
    <col min="11" max="16384" width="9" style="9"/>
  </cols>
  <sheetData>
    <row r="1" spans="1:10" s="3" customFormat="1" ht="34.5" customHeight="1" x14ac:dyDescent="0.25">
      <c r="A1" s="123" t="s">
        <v>52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5" customFormat="1" ht="22.5" customHeight="1" thickBot="1" x14ac:dyDescent="0.3">
      <c r="A2" s="108"/>
      <c r="B2" s="109"/>
      <c r="C2" s="110"/>
      <c r="D2" s="111"/>
      <c r="E2" s="112"/>
      <c r="F2" s="113"/>
      <c r="G2" s="111"/>
      <c r="H2" s="112"/>
      <c r="I2" s="113"/>
      <c r="J2" s="114">
        <v>41509</v>
      </c>
    </row>
    <row r="3" spans="1:10" ht="22.5" customHeight="1" x14ac:dyDescent="0.25">
      <c r="A3" s="51"/>
      <c r="B3" s="117" t="s">
        <v>3</v>
      </c>
      <c r="C3" s="118"/>
      <c r="D3" s="118"/>
      <c r="E3" s="119" t="s">
        <v>4</v>
      </c>
      <c r="F3" s="118"/>
      <c r="G3" s="120"/>
      <c r="H3" s="121" t="s">
        <v>5</v>
      </c>
      <c r="I3" s="121"/>
      <c r="J3" s="122"/>
    </row>
    <row r="4" spans="1:10" s="11" customFormat="1" ht="22.5" customHeight="1" x14ac:dyDescent="0.25">
      <c r="A4" s="103"/>
      <c r="B4" s="39" t="s">
        <v>6</v>
      </c>
      <c r="C4" s="50" t="s">
        <v>7</v>
      </c>
      <c r="D4" s="64" t="s">
        <v>1</v>
      </c>
      <c r="E4" s="78" t="s">
        <v>6</v>
      </c>
      <c r="F4" s="50" t="s">
        <v>7</v>
      </c>
      <c r="G4" s="53" t="s">
        <v>1</v>
      </c>
      <c r="H4" s="72" t="s">
        <v>6</v>
      </c>
      <c r="I4" s="104" t="s">
        <v>7</v>
      </c>
      <c r="J4" s="53" t="s">
        <v>1</v>
      </c>
    </row>
    <row r="5" spans="1:10" ht="21" customHeight="1" x14ac:dyDescent="0.25">
      <c r="A5" s="54" t="s">
        <v>8</v>
      </c>
      <c r="B5" s="88">
        <v>0</v>
      </c>
      <c r="C5" s="89">
        <v>0</v>
      </c>
      <c r="D5" s="65">
        <f>C5/$C$9</f>
        <v>0</v>
      </c>
      <c r="E5" s="92">
        <v>7</v>
      </c>
      <c r="F5" s="93">
        <v>249952</v>
      </c>
      <c r="G5" s="55">
        <f>F5/$F$9</f>
        <v>0.11258338400558521</v>
      </c>
      <c r="H5" s="73">
        <f t="shared" ref="H5:I7" si="0">B5+E5</f>
        <v>7</v>
      </c>
      <c r="I5" s="43">
        <f t="shared" si="0"/>
        <v>249952</v>
      </c>
      <c r="J5" s="55">
        <f>I5/$I$9</f>
        <v>7.2414004892650249E-2</v>
      </c>
    </row>
    <row r="6" spans="1:10" ht="21" customHeight="1" x14ac:dyDescent="0.25">
      <c r="A6" s="54" t="s">
        <v>9</v>
      </c>
      <c r="B6" s="90">
        <v>6</v>
      </c>
      <c r="C6" s="91">
        <v>300293</v>
      </c>
      <c r="D6" s="66">
        <f>$C6/$C$9</f>
        <v>0.24383179679722758</v>
      </c>
      <c r="E6" s="94">
        <v>25</v>
      </c>
      <c r="F6" s="95">
        <v>933592</v>
      </c>
      <c r="G6" s="56">
        <f>F6/$F$9</f>
        <v>0.4205085241988154</v>
      </c>
      <c r="H6" s="74">
        <f t="shared" si="0"/>
        <v>31</v>
      </c>
      <c r="I6" s="34">
        <f t="shared" si="0"/>
        <v>1233885</v>
      </c>
      <c r="J6" s="56">
        <f>I6/$I$9</f>
        <v>0.35747085211147639</v>
      </c>
    </row>
    <row r="7" spans="1:10" ht="21" customHeight="1" x14ac:dyDescent="0.25">
      <c r="A7" s="54" t="s">
        <v>10</v>
      </c>
      <c r="B7" s="90">
        <v>18</v>
      </c>
      <c r="C7" s="91">
        <v>931265</v>
      </c>
      <c r="D7" s="66">
        <f>$C7/$C$9</f>
        <v>0.75616820320277245</v>
      </c>
      <c r="E7" s="94">
        <v>31</v>
      </c>
      <c r="F7" s="95">
        <v>1036606</v>
      </c>
      <c r="G7" s="56">
        <f>F7/$F$9</f>
        <v>0.46690809179559939</v>
      </c>
      <c r="H7" s="74">
        <f t="shared" si="0"/>
        <v>49</v>
      </c>
      <c r="I7" s="34">
        <f t="shared" si="0"/>
        <v>1967871</v>
      </c>
      <c r="J7" s="56">
        <f>I7/$I$9</f>
        <v>0.57011514299587329</v>
      </c>
    </row>
    <row r="8" spans="1:10" ht="21" customHeight="1" x14ac:dyDescent="0.25">
      <c r="A8" s="54" t="s">
        <v>17</v>
      </c>
      <c r="B8" s="90">
        <v>0</v>
      </c>
      <c r="C8" s="91">
        <v>0</v>
      </c>
      <c r="D8" s="66">
        <f>$C8/$C$9</f>
        <v>0</v>
      </c>
      <c r="E8" s="94"/>
      <c r="F8" s="95"/>
      <c r="G8" s="56">
        <f>F8/$F$9</f>
        <v>0</v>
      </c>
      <c r="H8" s="74">
        <f>B8+E8</f>
        <v>0</v>
      </c>
      <c r="I8" s="34">
        <f>C8+F8</f>
        <v>0</v>
      </c>
      <c r="J8" s="56">
        <f>I8/$I$9</f>
        <v>0</v>
      </c>
    </row>
    <row r="9" spans="1:10" s="3" customFormat="1" ht="21" customHeight="1" x14ac:dyDescent="0.25">
      <c r="A9" s="57" t="s">
        <v>11</v>
      </c>
      <c r="B9" s="33">
        <f>SUM(B5:B8)</f>
        <v>24</v>
      </c>
      <c r="C9" s="44">
        <f>SUM(C5:C8)</f>
        <v>1231558</v>
      </c>
      <c r="D9" s="102">
        <f>$C9/$C$29</f>
        <v>0.32150373647280933</v>
      </c>
      <c r="E9" s="79">
        <f>SUM(E5:E8)</f>
        <v>63</v>
      </c>
      <c r="F9" s="44">
        <f>SUM(F5:F8)</f>
        <v>2220150</v>
      </c>
      <c r="G9" s="102">
        <f>$F9/$F$29</f>
        <v>0.37823690136554738</v>
      </c>
      <c r="H9" s="75">
        <f>SUM(H5:H8)</f>
        <v>87</v>
      </c>
      <c r="I9" s="44">
        <f>SUM(I5:I8)</f>
        <v>3451708</v>
      </c>
      <c r="J9" s="102">
        <f>$I9/$I$29</f>
        <v>0.3558332728544284</v>
      </c>
    </row>
    <row r="10" spans="1:10" ht="21" customHeight="1" x14ac:dyDescent="0.25">
      <c r="A10" s="54" t="s">
        <v>8</v>
      </c>
      <c r="B10" s="90">
        <v>1</v>
      </c>
      <c r="C10" s="91">
        <v>82939</v>
      </c>
      <c r="D10" s="66">
        <f>$C10/$C$14</f>
        <v>9.5215189611844761E-2</v>
      </c>
      <c r="E10" s="94">
        <v>2</v>
      </c>
      <c r="F10" s="95">
        <v>97620</v>
      </c>
      <c r="G10" s="55">
        <f>$F10/$F$14</f>
        <v>5.8519706790012442E-2</v>
      </c>
      <c r="H10" s="74">
        <f t="shared" ref="H10:I13" si="1">B10+E10</f>
        <v>3</v>
      </c>
      <c r="I10" s="34">
        <f t="shared" si="1"/>
        <v>180559</v>
      </c>
      <c r="J10" s="56">
        <f>$I10/$I$14</f>
        <v>7.1107916785633413E-2</v>
      </c>
    </row>
    <row r="11" spans="1:10" ht="21" customHeight="1" x14ac:dyDescent="0.25">
      <c r="A11" s="54" t="s">
        <v>9</v>
      </c>
      <c r="B11" s="90">
        <v>4</v>
      </c>
      <c r="C11" s="91">
        <v>270525</v>
      </c>
      <c r="D11" s="66">
        <f>$C11/$C$14</f>
        <v>0.31056667152659551</v>
      </c>
      <c r="E11" s="94">
        <v>20</v>
      </c>
      <c r="F11" s="95">
        <v>743817</v>
      </c>
      <c r="G11" s="55">
        <f>$F11/$F$14</f>
        <v>0.44589175113118917</v>
      </c>
      <c r="H11" s="74">
        <f t="shared" si="1"/>
        <v>24</v>
      </c>
      <c r="I11" s="34">
        <f t="shared" si="1"/>
        <v>1014342</v>
      </c>
      <c r="J11" s="56">
        <f>$I11/$I$14</f>
        <v>0.39946912936033635</v>
      </c>
    </row>
    <row r="12" spans="1:10" ht="21" customHeight="1" x14ac:dyDescent="0.25">
      <c r="A12" s="54" t="s">
        <v>10</v>
      </c>
      <c r="B12" s="90">
        <v>7</v>
      </c>
      <c r="C12" s="96">
        <v>376193</v>
      </c>
      <c r="D12" s="66">
        <f>$C12/$C$14</f>
        <v>0.43187508681861025</v>
      </c>
      <c r="E12" s="94">
        <v>18</v>
      </c>
      <c r="F12" s="95">
        <v>826719</v>
      </c>
      <c r="G12" s="55">
        <f>$F12/$F$14</f>
        <v>0.49558854207879838</v>
      </c>
      <c r="H12" s="74">
        <f t="shared" si="1"/>
        <v>25</v>
      </c>
      <c r="I12" s="34">
        <f t="shared" si="1"/>
        <v>1202912</v>
      </c>
      <c r="J12" s="56">
        <f>$I12/$I$14</f>
        <v>0.47373194577085526</v>
      </c>
    </row>
    <row r="13" spans="1:10" ht="21" customHeight="1" x14ac:dyDescent="0.25">
      <c r="A13" s="54" t="s">
        <v>17</v>
      </c>
      <c r="B13" s="90">
        <v>3</v>
      </c>
      <c r="C13" s="91">
        <v>141412</v>
      </c>
      <c r="D13" s="66">
        <f>$C13/$C$14</f>
        <v>0.16234305204294952</v>
      </c>
      <c r="E13" s="94"/>
      <c r="F13" s="95"/>
      <c r="G13" s="55">
        <f>$F13/$F$14</f>
        <v>0</v>
      </c>
      <c r="H13" s="74">
        <f t="shared" si="1"/>
        <v>3</v>
      </c>
      <c r="I13" s="34">
        <f t="shared" si="1"/>
        <v>141412</v>
      </c>
      <c r="J13" s="56">
        <f>$I13/$I$14</f>
        <v>5.5691008083174988E-2</v>
      </c>
    </row>
    <row r="14" spans="1:10" s="3" customFormat="1" ht="21" customHeight="1" x14ac:dyDescent="0.25">
      <c r="A14" s="57" t="s">
        <v>12</v>
      </c>
      <c r="B14" s="33">
        <f>SUM(B10:B13)</f>
        <v>15</v>
      </c>
      <c r="C14" s="44">
        <f t="shared" ref="C14:I14" si="2">SUM(C10:C13)</f>
        <v>871069</v>
      </c>
      <c r="D14" s="102">
        <f>$C14/$C$29</f>
        <v>0.22739646709747618</v>
      </c>
      <c r="E14" s="79">
        <f t="shared" si="2"/>
        <v>40</v>
      </c>
      <c r="F14" s="44">
        <f t="shared" si="2"/>
        <v>1668156</v>
      </c>
      <c r="G14" s="102">
        <f>$F14/$F$29</f>
        <v>0.28419618333641694</v>
      </c>
      <c r="H14" s="75">
        <f t="shared" si="2"/>
        <v>55</v>
      </c>
      <c r="I14" s="44">
        <f t="shared" si="2"/>
        <v>2539225</v>
      </c>
      <c r="J14" s="102">
        <f>$I14/$I$29</f>
        <v>0.26176627404861186</v>
      </c>
    </row>
    <row r="15" spans="1:10" ht="21" customHeight="1" x14ac:dyDescent="0.25">
      <c r="A15" s="54" t="s">
        <v>8</v>
      </c>
      <c r="B15" s="90">
        <v>3</v>
      </c>
      <c r="C15" s="91">
        <v>309488</v>
      </c>
      <c r="D15" s="66">
        <f>$C15/$C$19</f>
        <v>0.2616219158905761</v>
      </c>
      <c r="E15" s="94">
        <v>5</v>
      </c>
      <c r="F15" s="95">
        <v>246582</v>
      </c>
      <c r="G15" s="56">
        <f>$F15/$F$19</f>
        <v>0.12535394995439955</v>
      </c>
      <c r="H15" s="74">
        <f t="shared" ref="H15:I18" si="3">B15+E15</f>
        <v>8</v>
      </c>
      <c r="I15" s="34">
        <f t="shared" si="3"/>
        <v>556070</v>
      </c>
      <c r="J15" s="56">
        <f>$I15/$I$19</f>
        <v>0.17652763690677434</v>
      </c>
    </row>
    <row r="16" spans="1:10" ht="21" customHeight="1" x14ac:dyDescent="0.25">
      <c r="A16" s="54" t="s">
        <v>9</v>
      </c>
      <c r="B16" s="90">
        <v>9</v>
      </c>
      <c r="C16" s="91">
        <v>559154</v>
      </c>
      <c r="D16" s="66">
        <f>$C16/$C$19</f>
        <v>0.47267403181344408</v>
      </c>
      <c r="E16" s="94">
        <v>34</v>
      </c>
      <c r="F16" s="95">
        <v>1277684</v>
      </c>
      <c r="G16" s="56">
        <f>$F16/$F$19</f>
        <v>0.64953133721657319</v>
      </c>
      <c r="H16" s="74">
        <f t="shared" si="3"/>
        <v>43</v>
      </c>
      <c r="I16" s="34">
        <f t="shared" si="3"/>
        <v>1836838</v>
      </c>
      <c r="J16" s="56">
        <f>$I16/$I$19</f>
        <v>0.58311484439111183</v>
      </c>
    </row>
    <row r="17" spans="1:11" ht="21" customHeight="1" x14ac:dyDescent="0.25">
      <c r="A17" s="54" t="s">
        <v>10</v>
      </c>
      <c r="B17" s="90">
        <v>5</v>
      </c>
      <c r="C17" s="96">
        <v>306504</v>
      </c>
      <c r="D17" s="66">
        <f>$C17/$C$19</f>
        <v>0.25909942779081946</v>
      </c>
      <c r="E17" s="94">
        <v>12</v>
      </c>
      <c r="F17" s="95">
        <v>395989</v>
      </c>
      <c r="G17" s="56">
        <f>$F17/$F$19</f>
        <v>0.20130741614754008</v>
      </c>
      <c r="H17" s="74">
        <f t="shared" si="3"/>
        <v>17</v>
      </c>
      <c r="I17" s="34">
        <f t="shared" si="3"/>
        <v>702493</v>
      </c>
      <c r="J17" s="56">
        <f>$I17/$I$19</f>
        <v>0.22301046492986609</v>
      </c>
    </row>
    <row r="18" spans="1:11" ht="21" customHeight="1" x14ac:dyDescent="0.25">
      <c r="A18" s="54" t="s">
        <v>17</v>
      </c>
      <c r="B18" s="90">
        <v>2</v>
      </c>
      <c r="C18" s="91">
        <v>7813</v>
      </c>
      <c r="D18" s="66">
        <f>$C18/$C$19</f>
        <v>6.6046245051603648E-3</v>
      </c>
      <c r="E18" s="94">
        <v>1</v>
      </c>
      <c r="F18" s="95">
        <v>46831</v>
      </c>
      <c r="G18" s="56">
        <f>$F18/$F$19</f>
        <v>2.3807296681487237E-2</v>
      </c>
      <c r="H18" s="74">
        <f t="shared" si="3"/>
        <v>3</v>
      </c>
      <c r="I18" s="34">
        <f t="shared" si="3"/>
        <v>54644</v>
      </c>
      <c r="J18" s="56">
        <f>$I18/$I$19</f>
        <v>1.7347053772247698E-2</v>
      </c>
    </row>
    <row r="19" spans="1:11" s="3" customFormat="1" ht="21" customHeight="1" x14ac:dyDescent="0.25">
      <c r="A19" s="57" t="s">
        <v>13</v>
      </c>
      <c r="B19" s="33">
        <f>SUM(B15:B18)</f>
        <v>19</v>
      </c>
      <c r="C19" s="44">
        <f t="shared" ref="C19:I19" si="4">SUM(C15:C18)</f>
        <v>1182959</v>
      </c>
      <c r="D19" s="102">
        <f>$C19/$C$29</f>
        <v>0.30881674967329031</v>
      </c>
      <c r="E19" s="79">
        <f t="shared" si="4"/>
        <v>52</v>
      </c>
      <c r="F19" s="44">
        <f t="shared" si="4"/>
        <v>1967086</v>
      </c>
      <c r="G19" s="102">
        <f>$F19/$F$29</f>
        <v>0.33512353370697889</v>
      </c>
      <c r="H19" s="75">
        <f t="shared" si="4"/>
        <v>71</v>
      </c>
      <c r="I19" s="44">
        <f t="shared" si="4"/>
        <v>3150045</v>
      </c>
      <c r="J19" s="102">
        <f>$I19/$I$29</f>
        <v>0.32473512301409269</v>
      </c>
    </row>
    <row r="20" spans="1:11" ht="21" customHeight="1" x14ac:dyDescent="0.25">
      <c r="A20" s="54" t="s">
        <v>8</v>
      </c>
      <c r="B20" s="90">
        <v>1</v>
      </c>
      <c r="C20" s="91">
        <v>36215</v>
      </c>
      <c r="D20" s="66">
        <f>$C20/$C$24</f>
        <v>6.6445639889034042E-2</v>
      </c>
      <c r="E20" s="97">
        <v>1</v>
      </c>
      <c r="F20" s="98">
        <v>5281</v>
      </c>
      <c r="G20" s="56">
        <f>$F20/$F$24</f>
        <v>0.36821921628782595</v>
      </c>
      <c r="H20" s="74">
        <f t="shared" ref="H20:I23" si="5">B20+E20</f>
        <v>2</v>
      </c>
      <c r="I20" s="34">
        <f t="shared" si="5"/>
        <v>41496</v>
      </c>
      <c r="J20" s="56">
        <f>$I20/$I$24</f>
        <v>7.4182925913610573E-2</v>
      </c>
    </row>
    <row r="21" spans="1:11" ht="21" customHeight="1" x14ac:dyDescent="0.25">
      <c r="A21" s="54" t="s">
        <v>9</v>
      </c>
      <c r="B21" s="90">
        <v>6</v>
      </c>
      <c r="C21" s="91">
        <v>313251</v>
      </c>
      <c r="D21" s="66">
        <f>$C21/$C$24</f>
        <v>0.57473873093689909</v>
      </c>
      <c r="E21" s="97">
        <v>1</v>
      </c>
      <c r="F21" s="98">
        <v>9061</v>
      </c>
      <c r="G21" s="80">
        <f>$F21/$F$24</f>
        <v>0.63178078371217405</v>
      </c>
      <c r="H21" s="74">
        <f t="shared" si="5"/>
        <v>7</v>
      </c>
      <c r="I21" s="34">
        <f t="shared" si="5"/>
        <v>322312</v>
      </c>
      <c r="J21" s="56">
        <f>$I21/$I$24</f>
        <v>0.57620125354414042</v>
      </c>
    </row>
    <row r="22" spans="1:11" ht="21" customHeight="1" x14ac:dyDescent="0.25">
      <c r="A22" s="54" t="s">
        <v>10</v>
      </c>
      <c r="B22" s="90">
        <v>4</v>
      </c>
      <c r="C22" s="91">
        <v>195566</v>
      </c>
      <c r="D22" s="66">
        <f>$C22/$C$24</f>
        <v>0.35881562917406684</v>
      </c>
      <c r="E22" s="97"/>
      <c r="F22" s="98"/>
      <c r="G22" s="56">
        <f>$F22/$F$24</f>
        <v>0</v>
      </c>
      <c r="H22" s="74">
        <f t="shared" si="5"/>
        <v>4</v>
      </c>
      <c r="I22" s="34">
        <f t="shared" si="5"/>
        <v>195566</v>
      </c>
      <c r="J22" s="56">
        <f>$I22/$I$24</f>
        <v>0.34961582054224899</v>
      </c>
    </row>
    <row r="23" spans="1:11" ht="21" customHeight="1" x14ac:dyDescent="0.25">
      <c r="A23" s="54" t="s">
        <v>17</v>
      </c>
      <c r="B23" s="90"/>
      <c r="C23" s="91"/>
      <c r="D23" s="66">
        <f>$C23/$C$24</f>
        <v>0</v>
      </c>
      <c r="E23" s="94"/>
      <c r="F23" s="95"/>
      <c r="G23" s="56">
        <f>$F23/$F$24</f>
        <v>0</v>
      </c>
      <c r="H23" s="74">
        <f t="shared" si="5"/>
        <v>0</v>
      </c>
      <c r="I23" s="34">
        <f t="shared" si="5"/>
        <v>0</v>
      </c>
      <c r="J23" s="56">
        <f>$I23/$I$24</f>
        <v>0</v>
      </c>
    </row>
    <row r="24" spans="1:11" s="3" customFormat="1" ht="21" customHeight="1" x14ac:dyDescent="0.25">
      <c r="A24" s="57" t="s">
        <v>14</v>
      </c>
      <c r="B24" s="33">
        <f>SUM(B20:B23)</f>
        <v>11</v>
      </c>
      <c r="C24" s="44">
        <f t="shared" ref="C24:I24" si="6">SUM(C20:C23)</f>
        <v>545032</v>
      </c>
      <c r="D24" s="102">
        <f>$C24/$C$29</f>
        <v>0.14228304675642417</v>
      </c>
      <c r="E24" s="79">
        <f t="shared" si="6"/>
        <v>2</v>
      </c>
      <c r="F24" s="44">
        <f t="shared" si="6"/>
        <v>14342</v>
      </c>
      <c r="G24" s="102">
        <f>$F24/$F$29</f>
        <v>2.443381591056767E-3</v>
      </c>
      <c r="H24" s="75">
        <f t="shared" si="6"/>
        <v>13</v>
      </c>
      <c r="I24" s="44">
        <f t="shared" si="6"/>
        <v>559374</v>
      </c>
      <c r="J24" s="102">
        <f>$I24/$I$29</f>
        <v>5.7665330082867096E-2</v>
      </c>
      <c r="K24" s="19"/>
    </row>
    <row r="25" spans="1:11" ht="21" customHeight="1" x14ac:dyDescent="0.25">
      <c r="A25" s="54" t="s">
        <v>8</v>
      </c>
      <c r="B25" s="29">
        <f t="shared" ref="B25:C28" si="7">B5+B10+B15+B20</f>
        <v>5</v>
      </c>
      <c r="C25" s="48">
        <f t="shared" si="7"/>
        <v>428642</v>
      </c>
      <c r="D25" s="67">
        <f>$C25/$C$29</f>
        <v>0.11189891552746842</v>
      </c>
      <c r="E25" s="81">
        <f t="shared" ref="E25:F28" si="8">E5+E10+E15+E20</f>
        <v>15</v>
      </c>
      <c r="F25" s="34">
        <f t="shared" si="8"/>
        <v>599435</v>
      </c>
      <c r="G25" s="82">
        <f>$C25/$C$29</f>
        <v>0.11189891552746842</v>
      </c>
      <c r="H25" s="74">
        <f t="shared" ref="H25:I27" si="9">B25+E25</f>
        <v>20</v>
      </c>
      <c r="I25" s="34">
        <f t="shared" si="9"/>
        <v>1028077</v>
      </c>
      <c r="J25" s="56">
        <f>$I25/$I$29</f>
        <v>0.10598347358941201</v>
      </c>
    </row>
    <row r="26" spans="1:11" ht="21" customHeight="1" x14ac:dyDescent="0.25">
      <c r="A26" s="54" t="s">
        <v>9</v>
      </c>
      <c r="B26" s="29">
        <f t="shared" si="7"/>
        <v>25</v>
      </c>
      <c r="C26" s="48">
        <f t="shared" si="7"/>
        <v>1443223</v>
      </c>
      <c r="D26" s="67">
        <f>$C26/$C$29</f>
        <v>0.37675983353077752</v>
      </c>
      <c r="E26" s="81">
        <f t="shared" si="8"/>
        <v>80</v>
      </c>
      <c r="F26" s="34">
        <f t="shared" si="8"/>
        <v>2964154</v>
      </c>
      <c r="G26" s="82">
        <f>$C26/$C$29</f>
        <v>0.37675983353077752</v>
      </c>
      <c r="H26" s="74">
        <f t="shared" si="9"/>
        <v>105</v>
      </c>
      <c r="I26" s="34">
        <f t="shared" si="9"/>
        <v>4407377</v>
      </c>
      <c r="J26" s="56">
        <f>$I26/$I$29</f>
        <v>0.45435227505146203</v>
      </c>
    </row>
    <row r="27" spans="1:11" ht="21" customHeight="1" x14ac:dyDescent="0.25">
      <c r="A27" s="54" t="s">
        <v>10</v>
      </c>
      <c r="B27" s="29">
        <f t="shared" si="7"/>
        <v>34</v>
      </c>
      <c r="C27" s="48">
        <f t="shared" si="7"/>
        <v>1809528</v>
      </c>
      <c r="D27" s="67">
        <f>$C27/$C$29</f>
        <v>0.47238539577686944</v>
      </c>
      <c r="E27" s="81">
        <f t="shared" si="8"/>
        <v>61</v>
      </c>
      <c r="F27" s="34">
        <f t="shared" si="8"/>
        <v>2259314</v>
      </c>
      <c r="G27" s="82">
        <f>$C27/$C$29</f>
        <v>0.47238539577686944</v>
      </c>
      <c r="H27" s="74">
        <f t="shared" si="9"/>
        <v>95</v>
      </c>
      <c r="I27" s="34">
        <f t="shared" si="9"/>
        <v>4068842</v>
      </c>
      <c r="J27" s="56">
        <f>$I27/$I$29</f>
        <v>0.41945302603451917</v>
      </c>
    </row>
    <row r="28" spans="1:11" ht="21" customHeight="1" x14ac:dyDescent="0.25">
      <c r="A28" s="54" t="s">
        <v>17</v>
      </c>
      <c r="B28" s="29">
        <f t="shared" si="7"/>
        <v>5</v>
      </c>
      <c r="C28" s="48">
        <f t="shared" si="7"/>
        <v>149225</v>
      </c>
      <c r="D28" s="67">
        <f>$C28/$C$29</f>
        <v>3.8955855164884624E-2</v>
      </c>
      <c r="E28" s="81">
        <f t="shared" si="8"/>
        <v>1</v>
      </c>
      <c r="F28" s="34">
        <f t="shared" si="8"/>
        <v>46831</v>
      </c>
      <c r="G28" s="82">
        <f>$C28/$C$29</f>
        <v>3.8955855164884624E-2</v>
      </c>
      <c r="H28" s="74">
        <f>B28+E28</f>
        <v>6</v>
      </c>
      <c r="I28" s="34">
        <f>C28+F28</f>
        <v>196056</v>
      </c>
      <c r="J28" s="56">
        <f>$I28/$I$29</f>
        <v>2.0211225324606778E-2</v>
      </c>
    </row>
    <row r="29" spans="1:11" s="3" customFormat="1" ht="21" customHeight="1" x14ac:dyDescent="0.25">
      <c r="A29" s="58" t="s">
        <v>2</v>
      </c>
      <c r="B29" s="35">
        <f>SUM(B25:B28)</f>
        <v>69</v>
      </c>
      <c r="C29" s="42">
        <f>SUM(C25:C28)</f>
        <v>3830618</v>
      </c>
      <c r="D29" s="59">
        <f>$C29/$C$40</f>
        <v>1</v>
      </c>
      <c r="E29" s="83">
        <f>SUM(E25:E27)</f>
        <v>156</v>
      </c>
      <c r="F29" s="36">
        <f>SUM(F25:F28)</f>
        <v>5869734</v>
      </c>
      <c r="G29" s="59">
        <f>$F29/$F$40</f>
        <v>0.84868724399967554</v>
      </c>
      <c r="H29" s="76">
        <f>SUM(H25:H28)</f>
        <v>226</v>
      </c>
      <c r="I29" s="42">
        <f>SUM(I25:I28)</f>
        <v>9700352</v>
      </c>
      <c r="J29" s="59">
        <f>$I29/$I$40</f>
        <v>0.90262121925930239</v>
      </c>
    </row>
    <row r="30" spans="1:11" ht="21" customHeight="1" x14ac:dyDescent="0.25">
      <c r="A30" s="54" t="s">
        <v>8</v>
      </c>
      <c r="B30" s="99"/>
      <c r="C30" s="100"/>
      <c r="D30" s="69"/>
      <c r="E30" s="97"/>
      <c r="F30" s="98"/>
      <c r="G30" s="56">
        <f>F30/$F$34</f>
        <v>0</v>
      </c>
      <c r="H30" s="74">
        <f t="shared" ref="H30:I32" si="10">B30+E30</f>
        <v>0</v>
      </c>
      <c r="I30" s="34">
        <f t="shared" si="10"/>
        <v>0</v>
      </c>
      <c r="J30" s="56">
        <f>$I30/$I$34</f>
        <v>0</v>
      </c>
    </row>
    <row r="31" spans="1:11" ht="21" customHeight="1" x14ac:dyDescent="0.25">
      <c r="A31" s="54" t="s">
        <v>9</v>
      </c>
      <c r="B31" s="99"/>
      <c r="C31" s="100"/>
      <c r="D31" s="69"/>
      <c r="E31" s="97">
        <v>4</v>
      </c>
      <c r="F31" s="98">
        <v>101855</v>
      </c>
      <c r="G31" s="56">
        <f>F31/$F$34</f>
        <v>0.29374358323624072</v>
      </c>
      <c r="H31" s="74">
        <f t="shared" si="10"/>
        <v>4</v>
      </c>
      <c r="I31" s="34">
        <f t="shared" si="10"/>
        <v>101855</v>
      </c>
      <c r="J31" s="56">
        <f>$I31/$I$34</f>
        <v>0.29374358323624072</v>
      </c>
    </row>
    <row r="32" spans="1:11" ht="21" customHeight="1" x14ac:dyDescent="0.25">
      <c r="A32" s="54" t="s">
        <v>10</v>
      </c>
      <c r="B32" s="99"/>
      <c r="C32" s="100"/>
      <c r="D32" s="69"/>
      <c r="E32" s="97">
        <v>7</v>
      </c>
      <c r="F32" s="98">
        <v>243874</v>
      </c>
      <c r="G32" s="56">
        <f>F32/$F$34</f>
        <v>0.70331768315895116</v>
      </c>
      <c r="H32" s="74">
        <f t="shared" si="10"/>
        <v>7</v>
      </c>
      <c r="I32" s="34">
        <f t="shared" si="10"/>
        <v>243874</v>
      </c>
      <c r="J32" s="56">
        <f>$I32/$I$34</f>
        <v>0.70331768315895116</v>
      </c>
    </row>
    <row r="33" spans="1:10" ht="21" customHeight="1" x14ac:dyDescent="0.25">
      <c r="A33" s="54" t="s">
        <v>17</v>
      </c>
      <c r="B33" s="90">
        <v>0</v>
      </c>
      <c r="C33" s="91">
        <v>0</v>
      </c>
      <c r="D33" s="69"/>
      <c r="E33" s="94">
        <v>1</v>
      </c>
      <c r="F33" s="95">
        <v>1019</v>
      </c>
      <c r="G33" s="56">
        <f>F33/$F$34</f>
        <v>2.9387336048081027E-3</v>
      </c>
      <c r="H33" s="74">
        <f>B33+E33</f>
        <v>1</v>
      </c>
      <c r="I33" s="34">
        <f>C33+F33</f>
        <v>1019</v>
      </c>
      <c r="J33" s="56">
        <f>$I33/$I$34</f>
        <v>2.9387336048081027E-3</v>
      </c>
    </row>
    <row r="34" spans="1:10" s="3" customFormat="1" ht="21" customHeight="1" x14ac:dyDescent="0.25">
      <c r="A34" s="58" t="s">
        <v>15</v>
      </c>
      <c r="B34" s="35">
        <f>SUM(B30:B33)</f>
        <v>0</v>
      </c>
      <c r="C34" s="42">
        <f>SUM(C30:C33)</f>
        <v>0</v>
      </c>
      <c r="D34" s="70">
        <f>SUM(D30:D33)</f>
        <v>0</v>
      </c>
      <c r="E34" s="84">
        <f>SUM(E30:E33)</f>
        <v>12</v>
      </c>
      <c r="F34" s="36">
        <f>SUM(F30:F33)</f>
        <v>346748</v>
      </c>
      <c r="G34" s="59">
        <f>$F34/$F$40</f>
        <v>5.0135253911403735E-2</v>
      </c>
      <c r="H34" s="76">
        <f>SUM(H30:H33)</f>
        <v>12</v>
      </c>
      <c r="I34" s="42">
        <f>SUM(I30:I33)</f>
        <v>346748</v>
      </c>
      <c r="J34" s="59">
        <f>$I34/$I$40</f>
        <v>3.2265025283177824E-2</v>
      </c>
    </row>
    <row r="35" spans="1:10" ht="21" customHeight="1" x14ac:dyDescent="0.25">
      <c r="A35" s="54" t="s">
        <v>8</v>
      </c>
      <c r="B35" s="99"/>
      <c r="C35" s="100"/>
      <c r="D35" s="69"/>
      <c r="E35" s="94">
        <v>1</v>
      </c>
      <c r="F35" s="95">
        <v>30562</v>
      </c>
      <c r="G35" s="56">
        <f>F35/$F$39</f>
        <v>4.367441255614353E-2</v>
      </c>
      <c r="H35" s="74">
        <f t="shared" ref="H35:I37" si="11">B35+E35</f>
        <v>1</v>
      </c>
      <c r="I35" s="34">
        <f t="shared" si="11"/>
        <v>30562</v>
      </c>
      <c r="J35" s="56">
        <f>$I35/$I$39</f>
        <v>4.367441255614353E-2</v>
      </c>
    </row>
    <row r="36" spans="1:10" ht="21" customHeight="1" x14ac:dyDescent="0.25">
      <c r="A36" s="54" t="s">
        <v>9</v>
      </c>
      <c r="B36" s="99"/>
      <c r="C36" s="100"/>
      <c r="D36" s="69"/>
      <c r="E36" s="94">
        <v>7</v>
      </c>
      <c r="F36" s="95">
        <v>361437</v>
      </c>
      <c r="G36" s="85">
        <f>F36/$F$39</f>
        <v>0.51650901940497507</v>
      </c>
      <c r="H36" s="74">
        <f t="shared" si="11"/>
        <v>7</v>
      </c>
      <c r="I36" s="34">
        <f t="shared" si="11"/>
        <v>361437</v>
      </c>
      <c r="J36" s="56">
        <f>$I36/$I$39</f>
        <v>0.51650901940497507</v>
      </c>
    </row>
    <row r="37" spans="1:10" ht="21" customHeight="1" x14ac:dyDescent="0.25">
      <c r="A37" s="54" t="s">
        <v>10</v>
      </c>
      <c r="B37" s="99"/>
      <c r="C37" s="100"/>
      <c r="D37" s="69"/>
      <c r="E37" s="94">
        <v>13</v>
      </c>
      <c r="F37" s="95">
        <v>307770</v>
      </c>
      <c r="G37" s="56">
        <f>F37/$F$39</f>
        <v>0.43981656803888142</v>
      </c>
      <c r="H37" s="74">
        <f t="shared" si="11"/>
        <v>13</v>
      </c>
      <c r="I37" s="34">
        <f t="shared" si="11"/>
        <v>307770</v>
      </c>
      <c r="J37" s="56">
        <f>$I37/$I$39</f>
        <v>0.43981656803888142</v>
      </c>
    </row>
    <row r="38" spans="1:10" ht="21" customHeight="1" x14ac:dyDescent="0.25">
      <c r="A38" s="54" t="s">
        <v>17</v>
      </c>
      <c r="B38" s="90">
        <v>0</v>
      </c>
      <c r="C38" s="91">
        <v>0</v>
      </c>
      <c r="D38" s="69"/>
      <c r="E38" s="94"/>
      <c r="F38" s="95"/>
      <c r="G38" s="56">
        <f>F38/$F$39</f>
        <v>0</v>
      </c>
      <c r="H38" s="74">
        <f>B38+E38</f>
        <v>0</v>
      </c>
      <c r="I38" s="34">
        <f>C38+F38</f>
        <v>0</v>
      </c>
      <c r="J38" s="56">
        <f>$I38/$I$39</f>
        <v>0</v>
      </c>
    </row>
    <row r="39" spans="1:10" s="3" customFormat="1" ht="21" customHeight="1" thickBot="1" x14ac:dyDescent="0.3">
      <c r="A39" s="58" t="s">
        <v>16</v>
      </c>
      <c r="B39" s="35">
        <f>SUM(B35:B38)</f>
        <v>0</v>
      </c>
      <c r="C39" s="42">
        <f>SUM(C35:C38)</f>
        <v>0</v>
      </c>
      <c r="D39" s="70">
        <f>SUM(D35:D38)</f>
        <v>0</v>
      </c>
      <c r="E39" s="84">
        <f>SUM(E35:E38)</f>
        <v>21</v>
      </c>
      <c r="F39" s="42">
        <f>SUM(F35:F38)</f>
        <v>699769</v>
      </c>
      <c r="G39" s="59">
        <f>$F39/$F$40</f>
        <v>0.10117750208892072</v>
      </c>
      <c r="H39" s="76">
        <f>SUM(H35:H38)</f>
        <v>21</v>
      </c>
      <c r="I39" s="42">
        <f>SUM(I35:I38)</f>
        <v>699769</v>
      </c>
      <c r="J39" s="59">
        <f>$I39/$I$40</f>
        <v>6.5113755457519767E-2</v>
      </c>
    </row>
    <row r="40" spans="1:10" s="17" customFormat="1" ht="21" customHeight="1" thickTop="1" thickBot="1" x14ac:dyDescent="0.3">
      <c r="A40" s="60" t="s">
        <v>0</v>
      </c>
      <c r="B40" s="61">
        <f>B9+B14+B19+B24+B34+B39</f>
        <v>69</v>
      </c>
      <c r="C40" s="62">
        <f>C9+C14+C19+C24+C34+C39</f>
        <v>3830618</v>
      </c>
      <c r="D40" s="87">
        <f>D29+D34+D39</f>
        <v>1</v>
      </c>
      <c r="E40" s="86">
        <f>E9+E14+E19+E24+E34+E39</f>
        <v>190</v>
      </c>
      <c r="F40" s="63">
        <f>F9+F14+F19+F24+F34+F39</f>
        <v>6916251</v>
      </c>
      <c r="G40" s="87">
        <f>G29+G34+G39</f>
        <v>1</v>
      </c>
      <c r="H40" s="77">
        <f>H9+H14+H19+H24+H34+H39</f>
        <v>259</v>
      </c>
      <c r="I40" s="62">
        <f>I9+I14+I19+I24+I34+I39</f>
        <v>10746869</v>
      </c>
      <c r="J40" s="87">
        <f>J29+J34+J39</f>
        <v>1</v>
      </c>
    </row>
    <row r="41" spans="1:10" s="17" customFormat="1" ht="21" customHeight="1" x14ac:dyDescent="0.25">
      <c r="A41" s="21"/>
      <c r="B41" s="22"/>
      <c r="C41" s="23"/>
      <c r="D41" s="24"/>
      <c r="E41" s="25"/>
      <c r="F41" s="23"/>
      <c r="G41" s="24"/>
      <c r="H41" s="25"/>
      <c r="I41" s="23"/>
      <c r="J41" s="26"/>
    </row>
    <row r="42" spans="1:10" s="3" customFormat="1" ht="18.75" customHeight="1" x14ac:dyDescent="0.25">
      <c r="A42" s="20"/>
      <c r="B42" s="20"/>
      <c r="C42" s="2"/>
      <c r="D42" s="5"/>
      <c r="E42" s="6"/>
      <c r="F42" s="7"/>
      <c r="G42" s="5"/>
      <c r="H42" s="6"/>
      <c r="I42" s="10"/>
      <c r="J42" s="8"/>
    </row>
    <row r="43" spans="1:10" s="3" customFormat="1" ht="18.75" customHeight="1" x14ac:dyDescent="0.25">
      <c r="A43" s="20"/>
      <c r="B43" s="20"/>
      <c r="C43" s="2"/>
      <c r="D43" s="5"/>
      <c r="E43" s="15"/>
      <c r="F43" s="15"/>
      <c r="G43" s="5"/>
      <c r="H43" s="6"/>
      <c r="I43" s="7"/>
      <c r="J43" s="8"/>
    </row>
    <row r="44" spans="1:10" s="3" customFormat="1" ht="18.75" customHeight="1" x14ac:dyDescent="0.25">
      <c r="A44" s="20"/>
      <c r="B44" s="20"/>
      <c r="C44" s="2"/>
      <c r="D44" s="5"/>
      <c r="E44" s="15"/>
      <c r="F44" s="15"/>
      <c r="G44" s="5"/>
      <c r="H44" s="6"/>
      <c r="I44" s="7"/>
      <c r="J44" s="8"/>
    </row>
    <row r="45" spans="1:10" s="3" customFormat="1" ht="22.5" customHeight="1" x14ac:dyDescent="0.25">
      <c r="A45" s="12"/>
      <c r="B45" s="4"/>
      <c r="C45" s="2"/>
      <c r="D45" s="5"/>
      <c r="E45" s="15"/>
      <c r="F45" s="15"/>
      <c r="G45" s="5"/>
      <c r="H45" s="6"/>
      <c r="I45" s="7"/>
      <c r="J45" s="8"/>
    </row>
    <row r="46" spans="1:10" s="3" customFormat="1" ht="22.5" customHeight="1" x14ac:dyDescent="0.25">
      <c r="A46" s="12"/>
      <c r="B46" s="4"/>
      <c r="C46" s="2"/>
      <c r="D46" s="5"/>
      <c r="E46" s="6"/>
      <c r="F46" s="7"/>
      <c r="G46" s="5"/>
      <c r="H46" s="6"/>
      <c r="I46" s="7"/>
      <c r="J46" s="8"/>
    </row>
    <row r="47" spans="1:10" s="3" customFormat="1" ht="22.5" customHeight="1" x14ac:dyDescent="0.25">
      <c r="A47" s="12"/>
      <c r="B47" s="4"/>
      <c r="C47" s="2"/>
      <c r="D47" s="5"/>
      <c r="E47" s="6"/>
      <c r="F47" s="7"/>
      <c r="G47" s="5"/>
      <c r="H47" s="6"/>
      <c r="I47" s="7"/>
      <c r="J47" s="8"/>
    </row>
    <row r="48" spans="1:10" s="3" customFormat="1" ht="22.5" customHeight="1" x14ac:dyDescent="0.25">
      <c r="A48" s="12"/>
      <c r="B48" s="4"/>
      <c r="C48" s="2"/>
      <c r="D48" s="5"/>
      <c r="E48" s="6"/>
      <c r="F48" s="7"/>
      <c r="G48" s="5"/>
      <c r="H48" s="6"/>
      <c r="I48" s="7"/>
      <c r="J48" s="8"/>
    </row>
    <row r="49" spans="1:10" s="3" customFormat="1" ht="22.5" customHeight="1" x14ac:dyDescent="0.25">
      <c r="A49" s="12"/>
      <c r="B49" s="4"/>
      <c r="C49" s="2"/>
      <c r="D49" s="5"/>
      <c r="E49" s="6"/>
      <c r="F49" s="7"/>
      <c r="G49" s="5"/>
      <c r="H49" s="6"/>
      <c r="I49" s="7"/>
      <c r="J49" s="8"/>
    </row>
    <row r="50" spans="1:10" s="3" customFormat="1" ht="22.5" customHeight="1" x14ac:dyDescent="0.25">
      <c r="A50" s="12"/>
      <c r="B50" s="4"/>
      <c r="C50" s="2"/>
      <c r="D50" s="5"/>
      <c r="E50" s="6"/>
      <c r="F50" s="7"/>
      <c r="G50" s="5"/>
      <c r="H50" s="6"/>
      <c r="I50" s="7"/>
      <c r="J50" s="8"/>
    </row>
    <row r="51" spans="1:10" s="3" customFormat="1" ht="22.5" customHeight="1" x14ac:dyDescent="0.25">
      <c r="A51" s="12"/>
      <c r="B51" s="4"/>
      <c r="C51" s="2"/>
      <c r="D51" s="5"/>
      <c r="E51" s="6"/>
      <c r="F51" s="7"/>
      <c r="G51" s="5"/>
      <c r="H51" s="6"/>
      <c r="I51" s="7"/>
      <c r="J51" s="8"/>
    </row>
    <row r="52" spans="1:10" s="3" customFormat="1" ht="22.5" customHeight="1" x14ac:dyDescent="0.25">
      <c r="A52" s="12"/>
      <c r="B52" s="4"/>
      <c r="C52" s="2"/>
      <c r="D52" s="5"/>
      <c r="E52" s="6"/>
      <c r="F52" s="7"/>
      <c r="G52" s="5"/>
      <c r="H52" s="6"/>
      <c r="I52" s="7"/>
      <c r="J52" s="8"/>
    </row>
    <row r="53" spans="1:10" s="3" customFormat="1" ht="22.5" customHeight="1" x14ac:dyDescent="0.25">
      <c r="A53" s="12"/>
      <c r="B53" s="4"/>
      <c r="C53" s="2"/>
      <c r="D53" s="5"/>
      <c r="E53" s="6"/>
      <c r="F53" s="7"/>
      <c r="G53" s="5"/>
      <c r="H53" s="6"/>
      <c r="I53" s="7"/>
      <c r="J53" s="8"/>
    </row>
    <row r="54" spans="1:10" s="3" customFormat="1" ht="22.5" customHeight="1" x14ac:dyDescent="0.25">
      <c r="A54" s="12"/>
      <c r="B54" s="4"/>
      <c r="C54" s="2"/>
      <c r="D54" s="5"/>
      <c r="E54" s="6"/>
      <c r="F54" s="7"/>
      <c r="G54" s="5"/>
      <c r="H54" s="6"/>
      <c r="I54" s="7"/>
      <c r="J54" s="8"/>
    </row>
    <row r="55" spans="1:10" s="3" customFormat="1" ht="22.5" customHeight="1" x14ac:dyDescent="0.25">
      <c r="A55" s="12"/>
      <c r="B55" s="4"/>
      <c r="C55" s="2"/>
      <c r="D55" s="5"/>
      <c r="E55" s="6"/>
      <c r="F55" s="7"/>
      <c r="G55" s="5"/>
      <c r="H55" s="6"/>
      <c r="I55" s="7"/>
      <c r="J55" s="8"/>
    </row>
    <row r="56" spans="1:10" s="3" customFormat="1" ht="22.5" customHeight="1" x14ac:dyDescent="0.25">
      <c r="A56" s="12"/>
      <c r="B56" s="4"/>
      <c r="C56" s="2"/>
      <c r="D56" s="5"/>
      <c r="E56" s="6"/>
      <c r="F56" s="7"/>
      <c r="G56" s="5"/>
      <c r="H56" s="6"/>
      <c r="I56" s="7"/>
      <c r="J56" s="8"/>
    </row>
    <row r="57" spans="1:10" s="3" customFormat="1" ht="22.5" customHeight="1" x14ac:dyDescent="0.25">
      <c r="A57" s="12"/>
      <c r="B57" s="4"/>
      <c r="C57" s="2"/>
      <c r="D57" s="5"/>
      <c r="E57" s="6"/>
      <c r="F57" s="7"/>
      <c r="G57" s="5"/>
      <c r="H57" s="6"/>
      <c r="I57" s="7"/>
      <c r="J57" s="8"/>
    </row>
    <row r="58" spans="1:10" s="3" customFormat="1" ht="22.5" customHeight="1" x14ac:dyDescent="0.25">
      <c r="A58" s="12"/>
      <c r="B58" s="4"/>
      <c r="C58" s="2"/>
      <c r="D58" s="5"/>
      <c r="E58" s="6"/>
      <c r="F58" s="7"/>
      <c r="G58" s="5"/>
      <c r="H58" s="6"/>
      <c r="I58" s="7"/>
      <c r="J58" s="8"/>
    </row>
    <row r="59" spans="1:10" s="3" customFormat="1" ht="22.5" customHeight="1" x14ac:dyDescent="0.25">
      <c r="A59" s="12"/>
      <c r="B59" s="4"/>
      <c r="C59" s="2"/>
      <c r="D59" s="5"/>
      <c r="E59" s="6"/>
      <c r="F59" s="7"/>
      <c r="G59" s="5"/>
      <c r="H59" s="6"/>
      <c r="I59" s="7"/>
      <c r="J59" s="8"/>
    </row>
    <row r="60" spans="1:10" s="3" customFormat="1" ht="22.5" customHeight="1" x14ac:dyDescent="0.25">
      <c r="A60" s="12"/>
      <c r="B60" s="4"/>
      <c r="C60" s="2"/>
      <c r="D60" s="5"/>
      <c r="E60" s="6"/>
      <c r="F60" s="7"/>
      <c r="G60" s="5"/>
      <c r="H60" s="6"/>
      <c r="I60" s="7"/>
      <c r="J60" s="8"/>
    </row>
    <row r="61" spans="1:10" s="3" customFormat="1" ht="22.5" customHeight="1" x14ac:dyDescent="0.25">
      <c r="A61" s="12"/>
      <c r="B61" s="4"/>
      <c r="C61" s="2"/>
      <c r="D61" s="5"/>
      <c r="E61" s="6"/>
      <c r="F61" s="7"/>
      <c r="G61" s="5"/>
      <c r="H61" s="6"/>
      <c r="I61" s="7"/>
      <c r="J61" s="8"/>
    </row>
    <row r="62" spans="1:10" s="3" customFormat="1" ht="22.5" customHeight="1" x14ac:dyDescent="0.25">
      <c r="A62" s="12"/>
      <c r="B62" s="4"/>
      <c r="C62" s="2"/>
      <c r="D62" s="5"/>
      <c r="E62" s="6"/>
      <c r="F62" s="7"/>
      <c r="G62" s="5"/>
      <c r="H62" s="6"/>
      <c r="I62" s="7"/>
      <c r="J62" s="8"/>
    </row>
    <row r="63" spans="1:10" s="3" customFormat="1" ht="22.5" customHeight="1" x14ac:dyDescent="0.25">
      <c r="A63" s="12"/>
      <c r="B63" s="4"/>
      <c r="C63" s="2"/>
      <c r="D63" s="5"/>
      <c r="E63" s="6"/>
      <c r="F63" s="7"/>
      <c r="G63" s="5"/>
      <c r="H63" s="6"/>
      <c r="I63" s="7"/>
      <c r="J63" s="8"/>
    </row>
    <row r="64" spans="1:10" s="3" customFormat="1" ht="22.5" customHeight="1" x14ac:dyDescent="0.25">
      <c r="A64" s="12"/>
      <c r="B64" s="4"/>
      <c r="C64" s="2"/>
      <c r="D64" s="5"/>
      <c r="E64" s="6"/>
      <c r="F64" s="7"/>
      <c r="G64" s="5"/>
      <c r="H64" s="6"/>
      <c r="I64" s="7"/>
      <c r="J64" s="8"/>
    </row>
    <row r="65" spans="1:10" s="3" customFormat="1" ht="22.5" customHeight="1" x14ac:dyDescent="0.25">
      <c r="A65" s="12"/>
      <c r="B65" s="4"/>
      <c r="C65" s="2"/>
      <c r="D65" s="5"/>
      <c r="E65" s="6"/>
      <c r="F65" s="7"/>
      <c r="G65" s="5"/>
      <c r="H65" s="6"/>
      <c r="I65" s="7"/>
      <c r="J65" s="8"/>
    </row>
    <row r="66" spans="1:10" s="3" customFormat="1" ht="22.5" customHeight="1" x14ac:dyDescent="0.25">
      <c r="A66" s="12"/>
      <c r="B66" s="4"/>
      <c r="C66" s="2"/>
      <c r="D66" s="5"/>
      <c r="E66" s="6"/>
      <c r="F66" s="7"/>
      <c r="G66" s="5"/>
      <c r="H66" s="6"/>
      <c r="I66" s="7"/>
      <c r="J66" s="8"/>
    </row>
    <row r="67" spans="1:10" s="3" customFormat="1" ht="22.5" customHeight="1" x14ac:dyDescent="0.25">
      <c r="A67" s="12"/>
      <c r="B67" s="4"/>
      <c r="C67" s="2"/>
      <c r="D67" s="5"/>
      <c r="E67" s="6"/>
      <c r="F67" s="7"/>
      <c r="G67" s="5"/>
      <c r="H67" s="6"/>
      <c r="I67" s="7"/>
      <c r="J67" s="8"/>
    </row>
    <row r="68" spans="1:10" s="3" customFormat="1" ht="22.5" customHeight="1" x14ac:dyDescent="0.25">
      <c r="A68" s="12"/>
      <c r="B68" s="4"/>
      <c r="C68" s="2"/>
      <c r="D68" s="5"/>
      <c r="E68" s="6"/>
      <c r="F68" s="7"/>
      <c r="G68" s="5"/>
      <c r="H68" s="6"/>
      <c r="I68" s="7"/>
      <c r="J68" s="8"/>
    </row>
    <row r="69" spans="1:10" s="3" customFormat="1" ht="22.5" customHeight="1" x14ac:dyDescent="0.25">
      <c r="A69" s="12"/>
      <c r="B69" s="4"/>
      <c r="C69" s="2"/>
      <c r="D69" s="5"/>
      <c r="E69" s="6"/>
      <c r="F69" s="7"/>
      <c r="G69" s="5"/>
      <c r="H69" s="6"/>
      <c r="I69" s="7"/>
      <c r="J69" s="8"/>
    </row>
    <row r="70" spans="1:10" s="3" customFormat="1" ht="22.5" customHeight="1" x14ac:dyDescent="0.25">
      <c r="A70" s="12"/>
      <c r="B70" s="4"/>
      <c r="C70" s="2"/>
      <c r="D70" s="5"/>
      <c r="E70" s="6"/>
      <c r="F70" s="7"/>
      <c r="G70" s="5"/>
      <c r="H70" s="6"/>
      <c r="I70" s="7"/>
      <c r="J70" s="8"/>
    </row>
  </sheetData>
  <sheetProtection password="CC41" sheet="1"/>
  <mergeCells count="4">
    <mergeCell ref="A1:J1"/>
    <mergeCell ref="B3:D3"/>
    <mergeCell ref="E3:G3"/>
    <mergeCell ref="H3:J3"/>
  </mergeCells>
  <phoneticPr fontId="21" type="noConversion"/>
  <conditionalFormatting sqref="D35:D38 D2 D41:D65536 D4:D8 D10:D13 D15:D18 D20:D23 D25:D28 D30:D33">
    <cfRule type="cellIs" dxfId="27" priority="7" stopIfTrue="1" operator="between">
      <formula>0.8</formula>
      <formula>0.99</formula>
    </cfRule>
  </conditionalFormatting>
  <conditionalFormatting sqref="G15:G18">
    <cfRule type="cellIs" dxfId="26" priority="6" stopIfTrue="1" operator="between">
      <formula>0.8</formula>
      <formula>0.99</formula>
    </cfRule>
  </conditionalFormatting>
  <conditionalFormatting sqref="J15:J18">
    <cfRule type="cellIs" dxfId="25" priority="5" stopIfTrue="1" operator="between">
      <formula>0.8</formula>
      <formula>0.99</formula>
    </cfRule>
  </conditionalFormatting>
  <conditionalFormatting sqref="J10:J13">
    <cfRule type="cellIs" dxfId="24" priority="4" stopIfTrue="1" operator="between">
      <formula>0.8</formula>
      <formula>0.99</formula>
    </cfRule>
  </conditionalFormatting>
  <conditionalFormatting sqref="J20 J22:J23">
    <cfRule type="cellIs" dxfId="23" priority="3" stopIfTrue="1" operator="between">
      <formula>0.8</formula>
      <formula>0.99</formula>
    </cfRule>
  </conditionalFormatting>
  <conditionalFormatting sqref="G25:G28">
    <cfRule type="cellIs" dxfId="22" priority="2" stopIfTrue="1" operator="between">
      <formula>0.8</formula>
      <formula>0.99</formula>
    </cfRule>
  </conditionalFormatting>
  <conditionalFormatting sqref="G20 G22:G23">
    <cfRule type="cellIs" dxfId="21" priority="1" stopIfTrue="1" operator="between">
      <formula>0.8</formula>
      <formula>0.99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showGridLines="0" showZeros="0" zoomScale="84" zoomScaleNormal="84" workbookViewId="0">
      <pane ySplit="4" topLeftCell="A5" activePane="bottomLeft" state="frozen"/>
      <selection pane="bottomLeft" sqref="A1:IV65536"/>
    </sheetView>
  </sheetViews>
  <sheetFormatPr defaultRowHeight="22.5" customHeight="1" x14ac:dyDescent="0.25"/>
  <cols>
    <col min="1" max="1" width="10" style="14" customWidth="1"/>
    <col min="2" max="2" width="8.375" style="11" customWidth="1"/>
    <col min="3" max="3" width="13.625" style="1" customWidth="1"/>
    <col min="4" max="4" width="12.625" style="5" customWidth="1"/>
    <col min="5" max="5" width="8.375" style="6" customWidth="1"/>
    <col min="6" max="6" width="13.625" style="7" customWidth="1"/>
    <col min="7" max="7" width="12.625" style="5" customWidth="1"/>
    <col min="8" max="8" width="8.375" style="6" customWidth="1"/>
    <col min="9" max="9" width="15.625" style="7" customWidth="1"/>
    <col min="10" max="10" width="12.625" style="8" customWidth="1"/>
    <col min="11" max="16384" width="9" style="9"/>
  </cols>
  <sheetData>
    <row r="1" spans="1:10" s="3" customFormat="1" ht="34.5" customHeight="1" x14ac:dyDescent="0.25">
      <c r="A1" s="123" t="s">
        <v>53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5" customFormat="1" ht="22.5" customHeight="1" thickBot="1" x14ac:dyDescent="0.3">
      <c r="A2" s="108"/>
      <c r="B2" s="109"/>
      <c r="C2" s="110"/>
      <c r="D2" s="111"/>
      <c r="E2" s="112"/>
      <c r="F2" s="113"/>
      <c r="G2" s="111"/>
      <c r="H2" s="112"/>
      <c r="I2" s="113"/>
      <c r="J2" s="114">
        <v>41489</v>
      </c>
    </row>
    <row r="3" spans="1:10" ht="22.5" customHeight="1" x14ac:dyDescent="0.25">
      <c r="A3" s="51"/>
      <c r="B3" s="117" t="s">
        <v>3</v>
      </c>
      <c r="C3" s="118"/>
      <c r="D3" s="118"/>
      <c r="E3" s="119" t="s">
        <v>4</v>
      </c>
      <c r="F3" s="118"/>
      <c r="G3" s="120"/>
      <c r="H3" s="121" t="s">
        <v>5</v>
      </c>
      <c r="I3" s="121"/>
      <c r="J3" s="122"/>
    </row>
    <row r="4" spans="1:10" s="11" customFormat="1" ht="22.5" customHeight="1" x14ac:dyDescent="0.25">
      <c r="A4" s="103"/>
      <c r="B4" s="39" t="s">
        <v>6</v>
      </c>
      <c r="C4" s="50" t="s">
        <v>7</v>
      </c>
      <c r="D4" s="64" t="s">
        <v>1</v>
      </c>
      <c r="E4" s="78" t="s">
        <v>6</v>
      </c>
      <c r="F4" s="50" t="s">
        <v>7</v>
      </c>
      <c r="G4" s="53" t="s">
        <v>1</v>
      </c>
      <c r="H4" s="72" t="s">
        <v>6</v>
      </c>
      <c r="I4" s="104" t="s">
        <v>7</v>
      </c>
      <c r="J4" s="53" t="s">
        <v>1</v>
      </c>
    </row>
    <row r="5" spans="1:10" ht="21" customHeight="1" x14ac:dyDescent="0.25">
      <c r="A5" s="54" t="s">
        <v>8</v>
      </c>
      <c r="B5" s="88"/>
      <c r="C5" s="89"/>
      <c r="D5" s="65">
        <f>C5/$C$9</f>
        <v>0</v>
      </c>
      <c r="E5" s="92">
        <v>2</v>
      </c>
      <c r="F5" s="93">
        <v>151669</v>
      </c>
      <c r="G5" s="55">
        <f>F5/$F$9</f>
        <v>7.2658384057686362E-2</v>
      </c>
      <c r="H5" s="73">
        <f t="shared" ref="H5:I7" si="0">B5+E5</f>
        <v>2</v>
      </c>
      <c r="I5" s="43">
        <f t="shared" si="0"/>
        <v>151669</v>
      </c>
      <c r="J5" s="55">
        <f>I5/$I$9</f>
        <v>4.5953939106008652E-2</v>
      </c>
    </row>
    <row r="6" spans="1:10" ht="21" customHeight="1" x14ac:dyDescent="0.25">
      <c r="A6" s="54" t="s">
        <v>9</v>
      </c>
      <c r="B6" s="90">
        <v>11</v>
      </c>
      <c r="C6" s="91">
        <v>537293</v>
      </c>
      <c r="D6" s="66">
        <f>$C6/$C$9</f>
        <v>0.44293426961058702</v>
      </c>
      <c r="E6" s="94">
        <v>18</v>
      </c>
      <c r="F6" s="95">
        <v>796976</v>
      </c>
      <c r="G6" s="56">
        <f>F6/$F$9</f>
        <v>0.38179844459156875</v>
      </c>
      <c r="H6" s="74">
        <f t="shared" si="0"/>
        <v>29</v>
      </c>
      <c r="I6" s="34">
        <f t="shared" si="0"/>
        <v>1334269</v>
      </c>
      <c r="J6" s="56">
        <f>I6/$I$9</f>
        <v>0.404267954407526</v>
      </c>
    </row>
    <row r="7" spans="1:10" ht="21" customHeight="1" x14ac:dyDescent="0.25">
      <c r="A7" s="54" t="s">
        <v>10</v>
      </c>
      <c r="B7" s="90">
        <v>9</v>
      </c>
      <c r="C7" s="91">
        <v>605519</v>
      </c>
      <c r="D7" s="66">
        <f>$C7/$C$9</f>
        <v>0.49917850409428943</v>
      </c>
      <c r="E7" s="94">
        <v>28</v>
      </c>
      <c r="F7" s="95">
        <v>1000040</v>
      </c>
      <c r="G7" s="56">
        <f>F7/$F$9</f>
        <v>0.47907806073125464</v>
      </c>
      <c r="H7" s="74">
        <f t="shared" si="0"/>
        <v>37</v>
      </c>
      <c r="I7" s="34">
        <f t="shared" si="0"/>
        <v>1605559</v>
      </c>
      <c r="J7" s="56">
        <f>I7/$I$9</f>
        <v>0.48646566217951032</v>
      </c>
    </row>
    <row r="8" spans="1:10" ht="21" customHeight="1" x14ac:dyDescent="0.25">
      <c r="A8" s="54" t="s">
        <v>17</v>
      </c>
      <c r="B8" s="90">
        <v>3</v>
      </c>
      <c r="C8" s="91">
        <v>70219</v>
      </c>
      <c r="D8" s="66">
        <f>$C8/$C$9</f>
        <v>5.7887226295123537E-2</v>
      </c>
      <c r="E8" s="94">
        <v>3</v>
      </c>
      <c r="F8" s="95">
        <v>138741</v>
      </c>
      <c r="G8" s="56">
        <f>F8/$F$9</f>
        <v>6.6465110619490217E-2</v>
      </c>
      <c r="H8" s="74">
        <f>B8+E8</f>
        <v>6</v>
      </c>
      <c r="I8" s="34">
        <f>C8+F8</f>
        <v>208960</v>
      </c>
      <c r="J8" s="56">
        <f>I8/$I$9</f>
        <v>6.3312444306955068E-2</v>
      </c>
    </row>
    <row r="9" spans="1:10" s="3" customFormat="1" ht="21" customHeight="1" x14ac:dyDescent="0.25">
      <c r="A9" s="57" t="s">
        <v>11</v>
      </c>
      <c r="B9" s="33">
        <f>SUM(B5:B8)</f>
        <v>23</v>
      </c>
      <c r="C9" s="44">
        <f>SUM(C5:C8)</f>
        <v>1213031</v>
      </c>
      <c r="D9" s="102">
        <f>$C9/$C$29</f>
        <v>0.36976914253245458</v>
      </c>
      <c r="E9" s="79">
        <f>SUM(E5:E8)</f>
        <v>51</v>
      </c>
      <c r="F9" s="44">
        <f>SUM(F5:F8)</f>
        <v>2087426</v>
      </c>
      <c r="G9" s="102">
        <f>$F9/$F$29</f>
        <v>0.31625270812817213</v>
      </c>
      <c r="H9" s="75">
        <f>SUM(H5:H8)</f>
        <v>74</v>
      </c>
      <c r="I9" s="44">
        <f>SUM(I5:I8)</f>
        <v>3300457</v>
      </c>
      <c r="J9" s="102">
        <f>$I9/$I$29</f>
        <v>0.33402024024064747</v>
      </c>
    </row>
    <row r="10" spans="1:10" ht="21" customHeight="1" x14ac:dyDescent="0.25">
      <c r="A10" s="54" t="s">
        <v>8</v>
      </c>
      <c r="B10" s="90">
        <v>1</v>
      </c>
      <c r="C10" s="91">
        <v>66793</v>
      </c>
      <c r="D10" s="66">
        <f>$C10/$C$14</f>
        <v>4.5996317154430227E-2</v>
      </c>
      <c r="E10" s="94">
        <v>2</v>
      </c>
      <c r="F10" s="95">
        <v>85589</v>
      </c>
      <c r="G10" s="55">
        <f>$F10/$F$14</f>
        <v>4.0318424590616471E-2</v>
      </c>
      <c r="H10" s="74">
        <f t="shared" ref="H10:I13" si="1">B10+E10</f>
        <v>3</v>
      </c>
      <c r="I10" s="34">
        <f t="shared" si="1"/>
        <v>152382</v>
      </c>
      <c r="J10" s="56">
        <f>$I10/$I$14</f>
        <v>4.262476489273738E-2</v>
      </c>
    </row>
    <row r="11" spans="1:10" ht="21" customHeight="1" x14ac:dyDescent="0.25">
      <c r="A11" s="54" t="s">
        <v>9</v>
      </c>
      <c r="B11" s="90">
        <v>10</v>
      </c>
      <c r="C11" s="91">
        <v>630786</v>
      </c>
      <c r="D11" s="66">
        <f>$C11/$C$14</f>
        <v>0.43438433537308435</v>
      </c>
      <c r="E11" s="94">
        <v>31</v>
      </c>
      <c r="F11" s="95">
        <v>1239699</v>
      </c>
      <c r="G11" s="55">
        <f>$F11/$F$14</f>
        <v>0.58398521593385422</v>
      </c>
      <c r="H11" s="74">
        <f t="shared" si="1"/>
        <v>41</v>
      </c>
      <c r="I11" s="34">
        <f t="shared" si="1"/>
        <v>1870485</v>
      </c>
      <c r="J11" s="56">
        <f>$I11/$I$14</f>
        <v>0.52321785617981054</v>
      </c>
    </row>
    <row r="12" spans="1:10" ht="21" customHeight="1" x14ac:dyDescent="0.25">
      <c r="A12" s="54" t="s">
        <v>10</v>
      </c>
      <c r="B12" s="90">
        <v>16</v>
      </c>
      <c r="C12" s="96">
        <v>704662</v>
      </c>
      <c r="D12" s="66">
        <f>$C12/$C$14</f>
        <v>0.48525828812413146</v>
      </c>
      <c r="E12" s="94">
        <v>22</v>
      </c>
      <c r="F12" s="95">
        <v>744664</v>
      </c>
      <c r="G12" s="55">
        <f>$F12/$F$14</f>
        <v>0.35078899542402436</v>
      </c>
      <c r="H12" s="74">
        <f t="shared" si="1"/>
        <v>38</v>
      </c>
      <c r="I12" s="34">
        <f t="shared" si="1"/>
        <v>1449326</v>
      </c>
      <c r="J12" s="56">
        <f>$I12/$I$14</f>
        <v>0.40540995657578649</v>
      </c>
    </row>
    <row r="13" spans="1:10" ht="21" customHeight="1" x14ac:dyDescent="0.25">
      <c r="A13" s="54" t="s">
        <v>17</v>
      </c>
      <c r="B13" s="90">
        <v>2</v>
      </c>
      <c r="C13" s="91">
        <v>49897</v>
      </c>
      <c r="D13" s="66">
        <f>$C13/$C$14</f>
        <v>3.4361059348353942E-2</v>
      </c>
      <c r="E13" s="94">
        <v>1</v>
      </c>
      <c r="F13" s="95">
        <v>52874</v>
      </c>
      <c r="G13" s="55">
        <f>$F13/$F$14</f>
        <v>2.4907364051504927E-2</v>
      </c>
      <c r="H13" s="74">
        <f t="shared" si="1"/>
        <v>3</v>
      </c>
      <c r="I13" s="34">
        <f t="shared" si="1"/>
        <v>102771</v>
      </c>
      <c r="J13" s="56">
        <f>$I13/$I$14</f>
        <v>2.8747422351665639E-2</v>
      </c>
    </row>
    <row r="14" spans="1:10" s="3" customFormat="1" ht="21" customHeight="1" x14ac:dyDescent="0.25">
      <c r="A14" s="57" t="s">
        <v>12</v>
      </c>
      <c r="B14" s="33">
        <f>SUM(B10:B13)</f>
        <v>29</v>
      </c>
      <c r="C14" s="44">
        <f t="shared" ref="C14:I14" si="2">SUM(C10:C13)</f>
        <v>1452138</v>
      </c>
      <c r="D14" s="102">
        <f>$C14/$C$29</f>
        <v>0.44265630729865396</v>
      </c>
      <c r="E14" s="79">
        <f t="shared" si="2"/>
        <v>56</v>
      </c>
      <c r="F14" s="44">
        <f t="shared" si="2"/>
        <v>2122826</v>
      </c>
      <c r="G14" s="102">
        <f>$F14/$F$29</f>
        <v>0.32161593818650103</v>
      </c>
      <c r="H14" s="75">
        <f t="shared" si="2"/>
        <v>85</v>
      </c>
      <c r="I14" s="44">
        <f t="shared" si="2"/>
        <v>3574964</v>
      </c>
      <c r="J14" s="102">
        <f>$I14/$I$29</f>
        <v>0.36180151237591224</v>
      </c>
    </row>
    <row r="15" spans="1:10" ht="21" customHeight="1" x14ac:dyDescent="0.25">
      <c r="A15" s="54" t="s">
        <v>8</v>
      </c>
      <c r="B15" s="90">
        <v>1</v>
      </c>
      <c r="C15" s="91">
        <v>30489</v>
      </c>
      <c r="D15" s="66">
        <f>$C15/$C$19</f>
        <v>4.9630404951157454E-2</v>
      </c>
      <c r="E15" s="94">
        <v>10</v>
      </c>
      <c r="F15" s="95">
        <v>543153</v>
      </c>
      <c r="G15" s="56">
        <f>$F15/$F$19</f>
        <v>0.2308136545399688</v>
      </c>
      <c r="H15" s="74">
        <f t="shared" ref="H15:I18" si="3">B15+E15</f>
        <v>11</v>
      </c>
      <c r="I15" s="34">
        <f t="shared" si="3"/>
        <v>573642</v>
      </c>
      <c r="J15" s="56">
        <f>$I15/$I$19</f>
        <v>0.19330615248838176</v>
      </c>
    </row>
    <row r="16" spans="1:10" ht="21" customHeight="1" x14ac:dyDescent="0.25">
      <c r="A16" s="54" t="s">
        <v>9</v>
      </c>
      <c r="B16" s="90">
        <v>7</v>
      </c>
      <c r="C16" s="91">
        <v>373641</v>
      </c>
      <c r="D16" s="66">
        <f>$C16/$C$19</f>
        <v>0.60821785353259938</v>
      </c>
      <c r="E16" s="94">
        <v>26</v>
      </c>
      <c r="F16" s="95">
        <v>1024995</v>
      </c>
      <c r="G16" s="56">
        <f>$F16/$F$19</f>
        <v>0.43557311077209426</v>
      </c>
      <c r="H16" s="74">
        <f t="shared" si="3"/>
        <v>33</v>
      </c>
      <c r="I16" s="34">
        <f t="shared" si="3"/>
        <v>1398636</v>
      </c>
      <c r="J16" s="56">
        <f>$I16/$I$19</f>
        <v>0.47131302082438231</v>
      </c>
    </row>
    <row r="17" spans="1:11" ht="21" customHeight="1" x14ac:dyDescent="0.25">
      <c r="A17" s="54" t="s">
        <v>10</v>
      </c>
      <c r="B17" s="90">
        <v>2</v>
      </c>
      <c r="C17" s="96">
        <v>148646</v>
      </c>
      <c r="D17" s="66">
        <f>$C17/$C$19</f>
        <v>0.24196796137524193</v>
      </c>
      <c r="E17" s="94">
        <v>21</v>
      </c>
      <c r="F17" s="95">
        <v>701278</v>
      </c>
      <c r="G17" s="56">
        <f>$F17/$F$19</f>
        <v>0.29800910246004392</v>
      </c>
      <c r="H17" s="74">
        <f t="shared" si="3"/>
        <v>23</v>
      </c>
      <c r="I17" s="34">
        <f t="shared" si="3"/>
        <v>849924</v>
      </c>
      <c r="J17" s="56">
        <f>$I17/$I$19</f>
        <v>0.28640779152770435</v>
      </c>
    </row>
    <row r="18" spans="1:11" ht="21" customHeight="1" x14ac:dyDescent="0.25">
      <c r="A18" s="54" t="s">
        <v>17</v>
      </c>
      <c r="B18" s="90">
        <v>1</v>
      </c>
      <c r="C18" s="91">
        <v>61545</v>
      </c>
      <c r="D18" s="66">
        <f>$C18/$C$19</f>
        <v>0.1001837801410012</v>
      </c>
      <c r="E18" s="94">
        <v>2</v>
      </c>
      <c r="F18" s="95">
        <v>83784</v>
      </c>
      <c r="G18" s="56">
        <f>$F18/$F$19</f>
        <v>3.5604132227892965E-2</v>
      </c>
      <c r="H18" s="74">
        <f t="shared" si="3"/>
        <v>3</v>
      </c>
      <c r="I18" s="34">
        <f t="shared" si="3"/>
        <v>145329</v>
      </c>
      <c r="J18" s="56">
        <f>$I18/$I$19</f>
        <v>4.8973035159531608E-2</v>
      </c>
    </row>
    <row r="19" spans="1:11" s="3" customFormat="1" ht="21" customHeight="1" x14ac:dyDescent="0.25">
      <c r="A19" s="57" t="s">
        <v>13</v>
      </c>
      <c r="B19" s="33">
        <f>SUM(B15:B18)</f>
        <v>11</v>
      </c>
      <c r="C19" s="44">
        <f t="shared" ref="C19:I19" si="4">SUM(C15:C18)</f>
        <v>614321</v>
      </c>
      <c r="D19" s="102">
        <f>$C19/$C$29</f>
        <v>0.18726392764049726</v>
      </c>
      <c r="E19" s="79">
        <f t="shared" si="4"/>
        <v>59</v>
      </c>
      <c r="F19" s="44">
        <f t="shared" si="4"/>
        <v>2353210</v>
      </c>
      <c r="G19" s="102">
        <f>$F19/$F$29</f>
        <v>0.35651996060904478</v>
      </c>
      <c r="H19" s="75">
        <f t="shared" si="4"/>
        <v>70</v>
      </c>
      <c r="I19" s="44">
        <f t="shared" si="4"/>
        <v>2967531</v>
      </c>
      <c r="J19" s="102">
        <f>$I19/$I$29</f>
        <v>0.30032671764594082</v>
      </c>
    </row>
    <row r="20" spans="1:11" ht="21" customHeight="1" x14ac:dyDescent="0.25">
      <c r="A20" s="54" t="s">
        <v>8</v>
      </c>
      <c r="B20" s="90"/>
      <c r="C20" s="91"/>
      <c r="D20" s="66">
        <f>$C20/$C$24</f>
        <v>0</v>
      </c>
      <c r="E20" s="97"/>
      <c r="F20" s="98"/>
      <c r="G20" s="56">
        <f>$F20/$F$24</f>
        <v>0</v>
      </c>
      <c r="H20" s="74">
        <f t="shared" ref="H20:I23" si="5">B20+E20</f>
        <v>0</v>
      </c>
      <c r="I20" s="34">
        <f t="shared" si="5"/>
        <v>0</v>
      </c>
      <c r="J20" s="56">
        <f>$I20/$I$24</f>
        <v>0</v>
      </c>
    </row>
    <row r="21" spans="1:11" ht="21" customHeight="1" x14ac:dyDescent="0.25">
      <c r="A21" s="54" t="s">
        <v>9</v>
      </c>
      <c r="B21" s="90"/>
      <c r="C21" s="91"/>
      <c r="D21" s="66">
        <f>$C21/$C$24</f>
        <v>0</v>
      </c>
      <c r="E21" s="97"/>
      <c r="F21" s="98"/>
      <c r="G21" s="80">
        <f>$F21/$F$24</f>
        <v>0</v>
      </c>
      <c r="H21" s="74">
        <f t="shared" si="5"/>
        <v>0</v>
      </c>
      <c r="I21" s="34">
        <f t="shared" si="5"/>
        <v>0</v>
      </c>
      <c r="J21" s="56">
        <f>$I21/$I$24</f>
        <v>0</v>
      </c>
    </row>
    <row r="22" spans="1:11" ht="21" customHeight="1" x14ac:dyDescent="0.25">
      <c r="A22" s="54" t="s">
        <v>10</v>
      </c>
      <c r="B22" s="90"/>
      <c r="C22" s="91"/>
      <c r="D22" s="66">
        <f>$C22/$C$24</f>
        <v>0</v>
      </c>
      <c r="E22" s="97">
        <v>2</v>
      </c>
      <c r="F22" s="98">
        <v>37038</v>
      </c>
      <c r="G22" s="56">
        <f>$F22/$F$24</f>
        <v>1</v>
      </c>
      <c r="H22" s="74">
        <f t="shared" si="5"/>
        <v>2</v>
      </c>
      <c r="I22" s="34">
        <f t="shared" si="5"/>
        <v>37038</v>
      </c>
      <c r="J22" s="56">
        <f>$I22/$I$24</f>
        <v>0.97322437396536776</v>
      </c>
    </row>
    <row r="23" spans="1:11" ht="21" customHeight="1" x14ac:dyDescent="0.25">
      <c r="A23" s="54" t="s">
        <v>17</v>
      </c>
      <c r="B23" s="90">
        <v>1</v>
      </c>
      <c r="C23" s="91">
        <v>1019</v>
      </c>
      <c r="D23" s="66">
        <f>$C23/$C$24</f>
        <v>1</v>
      </c>
      <c r="E23" s="94"/>
      <c r="F23" s="95"/>
      <c r="G23" s="56">
        <f>$F23/$F$24</f>
        <v>0</v>
      </c>
      <c r="H23" s="74">
        <f t="shared" si="5"/>
        <v>1</v>
      </c>
      <c r="I23" s="34">
        <f t="shared" si="5"/>
        <v>1019</v>
      </c>
      <c r="J23" s="56">
        <f>$I23/$I$24</f>
        <v>2.6775626034632263E-2</v>
      </c>
    </row>
    <row r="24" spans="1:11" s="3" customFormat="1" ht="21" customHeight="1" x14ac:dyDescent="0.25">
      <c r="A24" s="57" t="s">
        <v>14</v>
      </c>
      <c r="B24" s="33">
        <f>SUM(B20:B23)</f>
        <v>1</v>
      </c>
      <c r="C24" s="44">
        <f t="shared" ref="C24:I24" si="6">SUM(C20:C23)</f>
        <v>1019</v>
      </c>
      <c r="D24" s="102">
        <f>$C24/$C$29</f>
        <v>3.1062252839422175E-4</v>
      </c>
      <c r="E24" s="79">
        <f t="shared" si="6"/>
        <v>2</v>
      </c>
      <c r="F24" s="44">
        <f t="shared" si="6"/>
        <v>37038</v>
      </c>
      <c r="G24" s="102">
        <f>$F24/$F$29</f>
        <v>5.6113930762820997E-3</v>
      </c>
      <c r="H24" s="75">
        <f t="shared" si="6"/>
        <v>3</v>
      </c>
      <c r="I24" s="44">
        <f t="shared" si="6"/>
        <v>38057</v>
      </c>
      <c r="J24" s="102">
        <f>$I24/$I$29</f>
        <v>3.8515297374994801E-3</v>
      </c>
      <c r="K24" s="19"/>
    </row>
    <row r="25" spans="1:11" ht="21" customHeight="1" x14ac:dyDescent="0.25">
      <c r="A25" s="54" t="s">
        <v>8</v>
      </c>
      <c r="B25" s="29">
        <f t="shared" ref="B25:C28" si="7">B5+B10+B15+B20</f>
        <v>2</v>
      </c>
      <c r="C25" s="48">
        <f t="shared" si="7"/>
        <v>97282</v>
      </c>
      <c r="D25" s="67">
        <f>$C25/$C$29</f>
        <v>2.965454446245994E-2</v>
      </c>
      <c r="E25" s="81">
        <f t="shared" ref="E25:F28" si="8">E5+E10+E15+E20</f>
        <v>14</v>
      </c>
      <c r="F25" s="34">
        <f t="shared" si="8"/>
        <v>780411</v>
      </c>
      <c r="G25" s="82">
        <f>$C25/$C$29</f>
        <v>2.965454446245994E-2</v>
      </c>
      <c r="H25" s="74">
        <f t="shared" ref="H25:I27" si="9">B25+E25</f>
        <v>16</v>
      </c>
      <c r="I25" s="34">
        <f t="shared" si="9"/>
        <v>877693</v>
      </c>
      <c r="J25" s="56">
        <f>$I25/$I$29</f>
        <v>8.8826252460654578E-2</v>
      </c>
    </row>
    <row r="26" spans="1:11" ht="21" customHeight="1" x14ac:dyDescent="0.25">
      <c r="A26" s="54" t="s">
        <v>9</v>
      </c>
      <c r="B26" s="29">
        <f t="shared" si="7"/>
        <v>28</v>
      </c>
      <c r="C26" s="48">
        <f t="shared" si="7"/>
        <v>1541720</v>
      </c>
      <c r="D26" s="67">
        <f>$C26/$C$29</f>
        <v>0.46996365503036269</v>
      </c>
      <c r="E26" s="81">
        <f t="shared" si="8"/>
        <v>75</v>
      </c>
      <c r="F26" s="34">
        <f t="shared" si="8"/>
        <v>3061670</v>
      </c>
      <c r="G26" s="82">
        <f>$C26/$C$29</f>
        <v>0.46996365503036269</v>
      </c>
      <c r="H26" s="74">
        <f t="shared" si="9"/>
        <v>103</v>
      </c>
      <c r="I26" s="34">
        <f t="shared" si="9"/>
        <v>4603390</v>
      </c>
      <c r="J26" s="56">
        <f>$I26/$I$29</f>
        <v>0.46588258344871458</v>
      </c>
    </row>
    <row r="27" spans="1:11" ht="21" customHeight="1" x14ac:dyDescent="0.25">
      <c r="A27" s="54" t="s">
        <v>10</v>
      </c>
      <c r="B27" s="29">
        <f t="shared" si="7"/>
        <v>27</v>
      </c>
      <c r="C27" s="48">
        <f t="shared" si="7"/>
        <v>1458827</v>
      </c>
      <c r="D27" s="67">
        <f>$C27/$C$29</f>
        <v>0.444695320146965</v>
      </c>
      <c r="E27" s="81">
        <f t="shared" si="8"/>
        <v>73</v>
      </c>
      <c r="F27" s="34">
        <f t="shared" si="8"/>
        <v>2483020</v>
      </c>
      <c r="G27" s="82">
        <f>$C27/$C$29</f>
        <v>0.444695320146965</v>
      </c>
      <c r="H27" s="74">
        <f t="shared" si="9"/>
        <v>100</v>
      </c>
      <c r="I27" s="34">
        <f t="shared" si="9"/>
        <v>3941847</v>
      </c>
      <c r="J27" s="56">
        <f>$I27/$I$29</f>
        <v>0.39893162732672344</v>
      </c>
    </row>
    <row r="28" spans="1:11" ht="21" customHeight="1" x14ac:dyDescent="0.25">
      <c r="A28" s="54" t="s">
        <v>17</v>
      </c>
      <c r="B28" s="29">
        <f t="shared" si="7"/>
        <v>7</v>
      </c>
      <c r="C28" s="48">
        <f t="shared" si="7"/>
        <v>182680</v>
      </c>
      <c r="D28" s="67">
        <f>$C28/$C$29</f>
        <v>5.5686480360212391E-2</v>
      </c>
      <c r="E28" s="81">
        <f t="shared" si="8"/>
        <v>6</v>
      </c>
      <c r="F28" s="34">
        <f t="shared" si="8"/>
        <v>275399</v>
      </c>
      <c r="G28" s="82">
        <f>$C28/$C$29</f>
        <v>5.5686480360212391E-2</v>
      </c>
      <c r="H28" s="74">
        <f>B28+E28</f>
        <v>13</v>
      </c>
      <c r="I28" s="34">
        <f>C28+F28</f>
        <v>458079</v>
      </c>
      <c r="J28" s="56">
        <f>$I28/$I$29</f>
        <v>4.6359536763907409E-2</v>
      </c>
    </row>
    <row r="29" spans="1:11" s="3" customFormat="1" ht="21" customHeight="1" x14ac:dyDescent="0.25">
      <c r="A29" s="58" t="s">
        <v>2</v>
      </c>
      <c r="B29" s="35">
        <f>SUM(B25:B28)</f>
        <v>64</v>
      </c>
      <c r="C29" s="42">
        <f>SUM(C25:C28)</f>
        <v>3280509</v>
      </c>
      <c r="D29" s="59">
        <f>$C29/$C$40</f>
        <v>1</v>
      </c>
      <c r="E29" s="83">
        <f>SUM(E25:E27)</f>
        <v>162</v>
      </c>
      <c r="F29" s="36">
        <f>SUM(F25:F28)</f>
        <v>6600500</v>
      </c>
      <c r="G29" s="59">
        <f>$F29/$F$40</f>
        <v>0.81367561826957868</v>
      </c>
      <c r="H29" s="76">
        <f>SUM(H25:H28)</f>
        <v>232</v>
      </c>
      <c r="I29" s="42">
        <f>SUM(I25:I28)</f>
        <v>9881009</v>
      </c>
      <c r="J29" s="59">
        <f>$I29/$I$40</f>
        <v>0.86732852524265158</v>
      </c>
    </row>
    <row r="30" spans="1:11" ht="21" customHeight="1" x14ac:dyDescent="0.25">
      <c r="A30" s="54" t="s">
        <v>8</v>
      </c>
      <c r="B30" s="99"/>
      <c r="C30" s="100"/>
      <c r="D30" s="69"/>
      <c r="E30" s="97">
        <v>3</v>
      </c>
      <c r="F30" s="98">
        <v>82690</v>
      </c>
      <c r="G30" s="56">
        <f>F30/$F$34</f>
        <v>0.14726493976010899</v>
      </c>
      <c r="H30" s="74">
        <f t="shared" ref="H30:I32" si="10">B30+E30</f>
        <v>3</v>
      </c>
      <c r="I30" s="34">
        <f t="shared" si="10"/>
        <v>82690</v>
      </c>
      <c r="J30" s="56">
        <f>$I30/$I$34</f>
        <v>0.14726493976010899</v>
      </c>
    </row>
    <row r="31" spans="1:11" ht="21" customHeight="1" x14ac:dyDescent="0.25">
      <c r="A31" s="54" t="s">
        <v>9</v>
      </c>
      <c r="B31" s="99"/>
      <c r="C31" s="100"/>
      <c r="D31" s="69"/>
      <c r="E31" s="97">
        <v>5</v>
      </c>
      <c r="F31" s="98">
        <v>78326</v>
      </c>
      <c r="G31" s="56">
        <f>F31/$F$34</f>
        <v>0.13949296978655579</v>
      </c>
      <c r="H31" s="74">
        <f t="shared" si="10"/>
        <v>5</v>
      </c>
      <c r="I31" s="34">
        <f t="shared" si="10"/>
        <v>78326</v>
      </c>
      <c r="J31" s="56">
        <f>$I31/$I$34</f>
        <v>0.13949296978655579</v>
      </c>
    </row>
    <row r="32" spans="1:11" ht="21" customHeight="1" x14ac:dyDescent="0.25">
      <c r="A32" s="54" t="s">
        <v>10</v>
      </c>
      <c r="B32" s="99"/>
      <c r="C32" s="100"/>
      <c r="D32" s="69"/>
      <c r="E32" s="97">
        <v>6</v>
      </c>
      <c r="F32" s="98">
        <v>361170</v>
      </c>
      <c r="G32" s="56">
        <f>F32/$F$34</f>
        <v>0.64321778078556735</v>
      </c>
      <c r="H32" s="74">
        <f t="shared" si="10"/>
        <v>6</v>
      </c>
      <c r="I32" s="34">
        <f t="shared" si="10"/>
        <v>361170</v>
      </c>
      <c r="J32" s="56">
        <f>$I32/$I$34</f>
        <v>0.64321778078556735</v>
      </c>
    </row>
    <row r="33" spans="1:10" ht="21" customHeight="1" x14ac:dyDescent="0.25">
      <c r="A33" s="54" t="s">
        <v>17</v>
      </c>
      <c r="B33" s="90">
        <v>0</v>
      </c>
      <c r="C33" s="91">
        <v>0</v>
      </c>
      <c r="D33" s="69"/>
      <c r="E33" s="94">
        <v>1</v>
      </c>
      <c r="F33" s="95">
        <v>39319</v>
      </c>
      <c r="G33" s="56">
        <f>F33/$F$34</f>
        <v>7.0024309667767876E-2</v>
      </c>
      <c r="H33" s="74">
        <f>B33+E33</f>
        <v>1</v>
      </c>
      <c r="I33" s="34">
        <f>C33+F33</f>
        <v>39319</v>
      </c>
      <c r="J33" s="56">
        <f>$I33/$I$34</f>
        <v>7.0024309667767876E-2</v>
      </c>
    </row>
    <row r="34" spans="1:10" s="3" customFormat="1" ht="21" customHeight="1" x14ac:dyDescent="0.25">
      <c r="A34" s="58" t="s">
        <v>15</v>
      </c>
      <c r="B34" s="35">
        <f>SUM(B30:B33)</f>
        <v>0</v>
      </c>
      <c r="C34" s="42">
        <f>SUM(C30:C33)</f>
        <v>0</v>
      </c>
      <c r="D34" s="70">
        <f>SUM(D30:D33)</f>
        <v>0</v>
      </c>
      <c r="E34" s="84">
        <f>SUM(E30:E33)</f>
        <v>15</v>
      </c>
      <c r="F34" s="36">
        <f>SUM(F30:F33)</f>
        <v>561505</v>
      </c>
      <c r="G34" s="59">
        <f>$F34/$F$40</f>
        <v>6.9219442168996254E-2</v>
      </c>
      <c r="H34" s="76">
        <f>SUM(H30:H33)</f>
        <v>15</v>
      </c>
      <c r="I34" s="42">
        <f>SUM(I30:I33)</f>
        <v>561505</v>
      </c>
      <c r="J34" s="59">
        <f>$I34/$I$40</f>
        <v>4.9287406130930057E-2</v>
      </c>
    </row>
    <row r="35" spans="1:10" ht="21" customHeight="1" x14ac:dyDescent="0.25">
      <c r="A35" s="54" t="s">
        <v>8</v>
      </c>
      <c r="B35" s="99"/>
      <c r="C35" s="100"/>
      <c r="D35" s="69"/>
      <c r="E35" s="94">
        <v>2</v>
      </c>
      <c r="F35" s="95">
        <v>124685</v>
      </c>
      <c r="G35" s="56">
        <f>F35/$F$39</f>
        <v>0.13125427654087057</v>
      </c>
      <c r="H35" s="74">
        <f t="shared" ref="H35:I37" si="11">B35+E35</f>
        <v>2</v>
      </c>
      <c r="I35" s="34">
        <f t="shared" si="11"/>
        <v>124685</v>
      </c>
      <c r="J35" s="56">
        <f>$I35/$I$39</f>
        <v>0.13125427654087057</v>
      </c>
    </row>
    <row r="36" spans="1:10" ht="21" customHeight="1" x14ac:dyDescent="0.25">
      <c r="A36" s="54" t="s">
        <v>9</v>
      </c>
      <c r="B36" s="99"/>
      <c r="C36" s="100"/>
      <c r="D36" s="69"/>
      <c r="E36" s="94">
        <v>12</v>
      </c>
      <c r="F36" s="95">
        <v>513207</v>
      </c>
      <c r="G36" s="85">
        <f>F36/$F$39</f>
        <v>0.54024632875414491</v>
      </c>
      <c r="H36" s="74">
        <f t="shared" si="11"/>
        <v>12</v>
      </c>
      <c r="I36" s="34">
        <f t="shared" si="11"/>
        <v>513207</v>
      </c>
      <c r="J36" s="56">
        <f>$I36/$I$39</f>
        <v>0.54024632875414491</v>
      </c>
    </row>
    <row r="37" spans="1:10" ht="21" customHeight="1" x14ac:dyDescent="0.25">
      <c r="A37" s="54" t="s">
        <v>10</v>
      </c>
      <c r="B37" s="99"/>
      <c r="C37" s="100"/>
      <c r="D37" s="69"/>
      <c r="E37" s="94">
        <v>8</v>
      </c>
      <c r="F37" s="95">
        <v>138555</v>
      </c>
      <c r="G37" s="56">
        <f>F37/$F$39</f>
        <v>0.14585504500236854</v>
      </c>
      <c r="H37" s="74">
        <f t="shared" si="11"/>
        <v>8</v>
      </c>
      <c r="I37" s="34">
        <f t="shared" si="11"/>
        <v>138555</v>
      </c>
      <c r="J37" s="56">
        <f>$I37/$I$39</f>
        <v>0.14585504500236854</v>
      </c>
    </row>
    <row r="38" spans="1:10" ht="21" customHeight="1" x14ac:dyDescent="0.25">
      <c r="A38" s="54" t="s">
        <v>17</v>
      </c>
      <c r="B38" s="90">
        <v>0</v>
      </c>
      <c r="C38" s="91">
        <v>0</v>
      </c>
      <c r="D38" s="69"/>
      <c r="E38" s="94">
        <v>3</v>
      </c>
      <c r="F38" s="95">
        <v>173503</v>
      </c>
      <c r="G38" s="56">
        <f>F38/$F$39</f>
        <v>0.18264434970261592</v>
      </c>
      <c r="H38" s="74">
        <f>B38+E38</f>
        <v>3</v>
      </c>
      <c r="I38" s="34">
        <f>C38+F38</f>
        <v>173503</v>
      </c>
      <c r="J38" s="56">
        <f>$I38/$I$39</f>
        <v>0.18264434970261592</v>
      </c>
    </row>
    <row r="39" spans="1:10" s="3" customFormat="1" ht="21" customHeight="1" thickBot="1" x14ac:dyDescent="0.3">
      <c r="A39" s="58" t="s">
        <v>16</v>
      </c>
      <c r="B39" s="35">
        <f>SUM(B35:B38)</f>
        <v>0</v>
      </c>
      <c r="C39" s="42">
        <f>SUM(C35:C38)</f>
        <v>0</v>
      </c>
      <c r="D39" s="70">
        <f>SUM(D35:D38)</f>
        <v>0</v>
      </c>
      <c r="E39" s="84">
        <f>SUM(E35:E38)</f>
        <v>25</v>
      </c>
      <c r="F39" s="42">
        <f>SUM(F35:F38)</f>
        <v>949950</v>
      </c>
      <c r="G39" s="59">
        <f>$F39/$F$40</f>
        <v>0.11710493956142508</v>
      </c>
      <c r="H39" s="76">
        <f>SUM(H35:H38)</f>
        <v>25</v>
      </c>
      <c r="I39" s="42">
        <f>SUM(I35:I38)</f>
        <v>949950</v>
      </c>
      <c r="J39" s="59">
        <f>$I39/$I$40</f>
        <v>8.3384068626418312E-2</v>
      </c>
    </row>
    <row r="40" spans="1:10" s="17" customFormat="1" ht="21" customHeight="1" thickTop="1" thickBot="1" x14ac:dyDescent="0.3">
      <c r="A40" s="60" t="s">
        <v>0</v>
      </c>
      <c r="B40" s="61">
        <f>B9+B14+B19+B24+B34+B39</f>
        <v>64</v>
      </c>
      <c r="C40" s="62">
        <f>C9+C14+C19+C24+C34+C39</f>
        <v>3280509</v>
      </c>
      <c r="D40" s="87">
        <f>D29+D34+D39</f>
        <v>1</v>
      </c>
      <c r="E40" s="86">
        <f>E9+E14+E19+E24+E34+E39</f>
        <v>208</v>
      </c>
      <c r="F40" s="63">
        <f>F9+F14+F19+F24+F34+F39</f>
        <v>8111955</v>
      </c>
      <c r="G40" s="87">
        <f>G29+G34+G39</f>
        <v>1</v>
      </c>
      <c r="H40" s="77">
        <f>H9+H14+H19+H24+H34+H39</f>
        <v>272</v>
      </c>
      <c r="I40" s="62">
        <f>I9+I14+I19+I24+I34+I39</f>
        <v>11392464</v>
      </c>
      <c r="J40" s="87">
        <f>J29+J34+J39</f>
        <v>1</v>
      </c>
    </row>
    <row r="41" spans="1:10" s="17" customFormat="1" ht="21" customHeight="1" x14ac:dyDescent="0.25">
      <c r="A41" s="21"/>
      <c r="B41" s="22"/>
      <c r="C41" s="23"/>
      <c r="D41" s="24"/>
      <c r="E41" s="25"/>
      <c r="F41" s="23"/>
      <c r="G41" s="24"/>
      <c r="H41" s="25"/>
      <c r="I41" s="23"/>
      <c r="J41" s="26"/>
    </row>
    <row r="42" spans="1:10" s="3" customFormat="1" ht="18.75" customHeight="1" x14ac:dyDescent="0.25">
      <c r="A42" s="20"/>
      <c r="B42" s="20"/>
      <c r="C42" s="2"/>
      <c r="D42" s="5"/>
      <c r="E42" s="6"/>
      <c r="F42" s="7"/>
      <c r="G42" s="5"/>
      <c r="H42" s="6"/>
      <c r="I42" s="10"/>
      <c r="J42" s="8"/>
    </row>
    <row r="43" spans="1:10" s="3" customFormat="1" ht="18.75" customHeight="1" x14ac:dyDescent="0.25">
      <c r="A43" s="20"/>
      <c r="B43" s="20"/>
      <c r="C43" s="2"/>
      <c r="D43" s="5"/>
      <c r="E43" s="15"/>
      <c r="F43" s="15"/>
      <c r="G43" s="5"/>
      <c r="H43" s="6"/>
      <c r="I43" s="7"/>
      <c r="J43" s="8"/>
    </row>
    <row r="44" spans="1:10" s="3" customFormat="1" ht="18.75" customHeight="1" x14ac:dyDescent="0.25">
      <c r="A44" s="20"/>
      <c r="B44" s="20"/>
      <c r="C44" s="2"/>
      <c r="D44" s="5"/>
      <c r="E44" s="15"/>
      <c r="F44" s="15"/>
      <c r="G44" s="5"/>
      <c r="H44" s="6"/>
      <c r="I44" s="7"/>
      <c r="J44" s="8"/>
    </row>
    <row r="45" spans="1:10" s="3" customFormat="1" ht="22.5" customHeight="1" x14ac:dyDescent="0.25">
      <c r="A45" s="12"/>
      <c r="B45" s="4"/>
      <c r="C45" s="2"/>
      <c r="D45" s="5"/>
      <c r="E45" s="15"/>
      <c r="F45" s="15"/>
      <c r="G45" s="5"/>
      <c r="H45" s="6"/>
      <c r="I45" s="7"/>
      <c r="J45" s="8"/>
    </row>
    <row r="46" spans="1:10" s="3" customFormat="1" ht="22.5" customHeight="1" x14ac:dyDescent="0.25">
      <c r="A46" s="12"/>
      <c r="B46" s="4"/>
      <c r="C46" s="2"/>
      <c r="D46" s="5"/>
      <c r="E46" s="6"/>
      <c r="F46" s="7"/>
      <c r="G46" s="5"/>
      <c r="H46" s="6"/>
      <c r="I46" s="7"/>
      <c r="J46" s="8"/>
    </row>
    <row r="47" spans="1:10" s="3" customFormat="1" ht="22.5" customHeight="1" x14ac:dyDescent="0.25">
      <c r="A47" s="12"/>
      <c r="B47" s="4"/>
      <c r="C47" s="2"/>
      <c r="D47" s="5"/>
      <c r="E47" s="6"/>
      <c r="F47" s="7"/>
      <c r="G47" s="5"/>
      <c r="H47" s="6"/>
      <c r="I47" s="7"/>
      <c r="J47" s="8"/>
    </row>
    <row r="48" spans="1:10" s="3" customFormat="1" ht="22.5" customHeight="1" x14ac:dyDescent="0.25">
      <c r="A48" s="12"/>
      <c r="B48" s="4"/>
      <c r="C48" s="2"/>
      <c r="D48" s="5"/>
      <c r="E48" s="6"/>
      <c r="F48" s="7"/>
      <c r="G48" s="5"/>
      <c r="H48" s="6"/>
      <c r="I48" s="7"/>
      <c r="J48" s="8"/>
    </row>
    <row r="49" spans="1:10" s="3" customFormat="1" ht="22.5" customHeight="1" x14ac:dyDescent="0.25">
      <c r="A49" s="12"/>
      <c r="B49" s="4"/>
      <c r="C49" s="2"/>
      <c r="D49" s="5"/>
      <c r="E49" s="6"/>
      <c r="F49" s="7"/>
      <c r="G49" s="5"/>
      <c r="H49" s="6"/>
      <c r="I49" s="7"/>
      <c r="J49" s="8"/>
    </row>
    <row r="50" spans="1:10" s="3" customFormat="1" ht="22.5" customHeight="1" x14ac:dyDescent="0.25">
      <c r="A50" s="12"/>
      <c r="B50" s="4"/>
      <c r="C50" s="2"/>
      <c r="D50" s="5"/>
      <c r="E50" s="6"/>
      <c r="F50" s="7"/>
      <c r="G50" s="5"/>
      <c r="H50" s="6"/>
      <c r="I50" s="7"/>
      <c r="J50" s="8"/>
    </row>
    <row r="51" spans="1:10" s="3" customFormat="1" ht="22.5" customHeight="1" x14ac:dyDescent="0.25">
      <c r="A51" s="12"/>
      <c r="B51" s="4"/>
      <c r="C51" s="2"/>
      <c r="D51" s="5"/>
      <c r="E51" s="6"/>
      <c r="F51" s="7"/>
      <c r="G51" s="5"/>
      <c r="H51" s="6"/>
      <c r="I51" s="7"/>
      <c r="J51" s="8"/>
    </row>
    <row r="52" spans="1:10" s="3" customFormat="1" ht="22.5" customHeight="1" x14ac:dyDescent="0.25">
      <c r="A52" s="12"/>
      <c r="B52" s="4"/>
      <c r="C52" s="2"/>
      <c r="D52" s="5"/>
      <c r="E52" s="6"/>
      <c r="F52" s="7"/>
      <c r="G52" s="5"/>
      <c r="H52" s="6"/>
      <c r="I52" s="7"/>
      <c r="J52" s="8"/>
    </row>
    <row r="53" spans="1:10" s="3" customFormat="1" ht="22.5" customHeight="1" x14ac:dyDescent="0.25">
      <c r="A53" s="12"/>
      <c r="B53" s="4"/>
      <c r="C53" s="2"/>
      <c r="D53" s="5"/>
      <c r="E53" s="6"/>
      <c r="F53" s="7"/>
      <c r="G53" s="5"/>
      <c r="H53" s="6"/>
      <c r="I53" s="7"/>
      <c r="J53" s="8"/>
    </row>
    <row r="54" spans="1:10" s="3" customFormat="1" ht="22.5" customHeight="1" x14ac:dyDescent="0.25">
      <c r="A54" s="12"/>
      <c r="B54" s="4"/>
      <c r="C54" s="2"/>
      <c r="D54" s="5"/>
      <c r="E54" s="6"/>
      <c r="F54" s="7"/>
      <c r="G54" s="5"/>
      <c r="H54" s="6"/>
      <c r="I54" s="7"/>
      <c r="J54" s="8"/>
    </row>
    <row r="55" spans="1:10" s="3" customFormat="1" ht="22.5" customHeight="1" x14ac:dyDescent="0.25">
      <c r="A55" s="12"/>
      <c r="B55" s="4"/>
      <c r="C55" s="2"/>
      <c r="D55" s="5"/>
      <c r="E55" s="6"/>
      <c r="F55" s="7"/>
      <c r="G55" s="5"/>
      <c r="H55" s="6"/>
      <c r="I55" s="7"/>
      <c r="J55" s="8"/>
    </row>
    <row r="56" spans="1:10" s="3" customFormat="1" ht="22.5" customHeight="1" x14ac:dyDescent="0.25">
      <c r="A56" s="12"/>
      <c r="B56" s="4"/>
      <c r="C56" s="2"/>
      <c r="D56" s="5"/>
      <c r="E56" s="6"/>
      <c r="F56" s="7"/>
      <c r="G56" s="5"/>
      <c r="H56" s="6"/>
      <c r="I56" s="7"/>
      <c r="J56" s="8"/>
    </row>
    <row r="57" spans="1:10" s="3" customFormat="1" ht="22.5" customHeight="1" x14ac:dyDescent="0.25">
      <c r="A57" s="12"/>
      <c r="B57" s="4"/>
      <c r="C57" s="2"/>
      <c r="D57" s="5"/>
      <c r="E57" s="6"/>
      <c r="F57" s="7"/>
      <c r="G57" s="5"/>
      <c r="H57" s="6"/>
      <c r="I57" s="7"/>
      <c r="J57" s="8"/>
    </row>
    <row r="58" spans="1:10" s="3" customFormat="1" ht="22.5" customHeight="1" x14ac:dyDescent="0.25">
      <c r="A58" s="12"/>
      <c r="B58" s="4"/>
      <c r="C58" s="2"/>
      <c r="D58" s="5"/>
      <c r="E58" s="6"/>
      <c r="F58" s="7"/>
      <c r="G58" s="5"/>
      <c r="H58" s="6"/>
      <c r="I58" s="7"/>
      <c r="J58" s="8"/>
    </row>
    <row r="59" spans="1:10" s="3" customFormat="1" ht="22.5" customHeight="1" x14ac:dyDescent="0.25">
      <c r="A59" s="12"/>
      <c r="B59" s="4"/>
      <c r="C59" s="2"/>
      <c r="D59" s="5"/>
      <c r="E59" s="6"/>
      <c r="F59" s="7"/>
      <c r="G59" s="5"/>
      <c r="H59" s="6"/>
      <c r="I59" s="7"/>
      <c r="J59" s="8"/>
    </row>
    <row r="60" spans="1:10" s="3" customFormat="1" ht="22.5" customHeight="1" x14ac:dyDescent="0.25">
      <c r="A60" s="12"/>
      <c r="B60" s="4"/>
      <c r="C60" s="2"/>
      <c r="D60" s="5"/>
      <c r="E60" s="6"/>
      <c r="F60" s="7"/>
      <c r="G60" s="5"/>
      <c r="H60" s="6"/>
      <c r="I60" s="7"/>
      <c r="J60" s="8"/>
    </row>
    <row r="61" spans="1:10" s="3" customFormat="1" ht="22.5" customHeight="1" x14ac:dyDescent="0.25">
      <c r="A61" s="12"/>
      <c r="B61" s="4"/>
      <c r="C61" s="2"/>
      <c r="D61" s="5"/>
      <c r="E61" s="6"/>
      <c r="F61" s="7"/>
      <c r="G61" s="5"/>
      <c r="H61" s="6"/>
      <c r="I61" s="7"/>
      <c r="J61" s="8"/>
    </row>
    <row r="62" spans="1:10" s="3" customFormat="1" ht="22.5" customHeight="1" x14ac:dyDescent="0.25">
      <c r="A62" s="12"/>
      <c r="B62" s="4"/>
      <c r="C62" s="2"/>
      <c r="D62" s="5"/>
      <c r="E62" s="6"/>
      <c r="F62" s="7"/>
      <c r="G62" s="5"/>
      <c r="H62" s="6"/>
      <c r="I62" s="7"/>
      <c r="J62" s="8"/>
    </row>
    <row r="63" spans="1:10" s="3" customFormat="1" ht="22.5" customHeight="1" x14ac:dyDescent="0.25">
      <c r="A63" s="12"/>
      <c r="B63" s="4"/>
      <c r="C63" s="2"/>
      <c r="D63" s="5"/>
      <c r="E63" s="6"/>
      <c r="F63" s="7"/>
      <c r="G63" s="5"/>
      <c r="H63" s="6"/>
      <c r="I63" s="7"/>
      <c r="J63" s="8"/>
    </row>
    <row r="64" spans="1:10" s="3" customFormat="1" ht="22.5" customHeight="1" x14ac:dyDescent="0.25">
      <c r="A64" s="12"/>
      <c r="B64" s="4"/>
      <c r="C64" s="2"/>
      <c r="D64" s="5"/>
      <c r="E64" s="6"/>
      <c r="F64" s="7"/>
      <c r="G64" s="5"/>
      <c r="H64" s="6"/>
      <c r="I64" s="7"/>
      <c r="J64" s="8"/>
    </row>
    <row r="65" spans="1:10" s="3" customFormat="1" ht="22.5" customHeight="1" x14ac:dyDescent="0.25">
      <c r="A65" s="12"/>
      <c r="B65" s="4"/>
      <c r="C65" s="2"/>
      <c r="D65" s="5"/>
      <c r="E65" s="6"/>
      <c r="F65" s="7"/>
      <c r="G65" s="5"/>
      <c r="H65" s="6"/>
      <c r="I65" s="7"/>
      <c r="J65" s="8"/>
    </row>
    <row r="66" spans="1:10" s="3" customFormat="1" ht="22.5" customHeight="1" x14ac:dyDescent="0.25">
      <c r="A66" s="12"/>
      <c r="B66" s="4"/>
      <c r="C66" s="2"/>
      <c r="D66" s="5"/>
      <c r="E66" s="6"/>
      <c r="F66" s="7"/>
      <c r="G66" s="5"/>
      <c r="H66" s="6"/>
      <c r="I66" s="7"/>
      <c r="J66" s="8"/>
    </row>
    <row r="67" spans="1:10" s="3" customFormat="1" ht="22.5" customHeight="1" x14ac:dyDescent="0.25">
      <c r="A67" s="12"/>
      <c r="B67" s="4"/>
      <c r="C67" s="2"/>
      <c r="D67" s="5"/>
      <c r="E67" s="6"/>
      <c r="F67" s="7"/>
      <c r="G67" s="5"/>
      <c r="H67" s="6"/>
      <c r="I67" s="7"/>
      <c r="J67" s="8"/>
    </row>
    <row r="68" spans="1:10" s="3" customFormat="1" ht="22.5" customHeight="1" x14ac:dyDescent="0.25">
      <c r="A68" s="12"/>
      <c r="B68" s="4"/>
      <c r="C68" s="2"/>
      <c r="D68" s="5"/>
      <c r="E68" s="6"/>
      <c r="F68" s="7"/>
      <c r="G68" s="5"/>
      <c r="H68" s="6"/>
      <c r="I68" s="7"/>
      <c r="J68" s="8"/>
    </row>
    <row r="69" spans="1:10" s="3" customFormat="1" ht="22.5" customHeight="1" x14ac:dyDescent="0.25">
      <c r="A69" s="12"/>
      <c r="B69" s="4"/>
      <c r="C69" s="2"/>
      <c r="D69" s="5"/>
      <c r="E69" s="6"/>
      <c r="F69" s="7"/>
      <c r="G69" s="5"/>
      <c r="H69" s="6"/>
      <c r="I69" s="7"/>
      <c r="J69" s="8"/>
    </row>
    <row r="70" spans="1:10" s="3" customFormat="1" ht="22.5" customHeight="1" x14ac:dyDescent="0.25">
      <c r="A70" s="12"/>
      <c r="B70" s="4"/>
      <c r="C70" s="2"/>
      <c r="D70" s="5"/>
      <c r="E70" s="6"/>
      <c r="F70" s="7"/>
      <c r="G70" s="5"/>
      <c r="H70" s="6"/>
      <c r="I70" s="7"/>
      <c r="J70" s="8"/>
    </row>
  </sheetData>
  <sheetProtection password="CC41" sheet="1"/>
  <mergeCells count="4">
    <mergeCell ref="A1:J1"/>
    <mergeCell ref="B3:D3"/>
    <mergeCell ref="E3:G3"/>
    <mergeCell ref="H3:J3"/>
  </mergeCells>
  <phoneticPr fontId="22" type="noConversion"/>
  <conditionalFormatting sqref="D35:D38 D2 D41:D65536 D4:D8 D10:D13 D15:D18 D20:D23 D25:D28 D30:D33">
    <cfRule type="cellIs" dxfId="20" priority="7" stopIfTrue="1" operator="between">
      <formula>0.8</formula>
      <formula>0.99</formula>
    </cfRule>
  </conditionalFormatting>
  <conditionalFormatting sqref="G15:G18">
    <cfRule type="cellIs" dxfId="19" priority="6" stopIfTrue="1" operator="between">
      <formula>0.8</formula>
      <formula>0.99</formula>
    </cfRule>
  </conditionalFormatting>
  <conditionalFormatting sqref="J15:J18">
    <cfRule type="cellIs" dxfId="18" priority="5" stopIfTrue="1" operator="between">
      <formula>0.8</formula>
      <formula>0.99</formula>
    </cfRule>
  </conditionalFormatting>
  <conditionalFormatting sqref="J10:J13">
    <cfRule type="cellIs" dxfId="17" priority="4" stopIfTrue="1" operator="between">
      <formula>0.8</formula>
      <formula>0.99</formula>
    </cfRule>
  </conditionalFormatting>
  <conditionalFormatting sqref="J20 J22:J23">
    <cfRule type="cellIs" dxfId="16" priority="3" stopIfTrue="1" operator="between">
      <formula>0.8</formula>
      <formula>0.99</formula>
    </cfRule>
  </conditionalFormatting>
  <conditionalFormatting sqref="G25:G28">
    <cfRule type="cellIs" dxfId="15" priority="2" stopIfTrue="1" operator="between">
      <formula>0.8</formula>
      <formula>0.99</formula>
    </cfRule>
  </conditionalFormatting>
  <conditionalFormatting sqref="G20 G22:G23">
    <cfRule type="cellIs" dxfId="14" priority="1" stopIfTrue="1" operator="between">
      <formula>0.8</formula>
      <formula>0.99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workbookViewId="0">
      <selection activeCell="M13" sqref="M13"/>
    </sheetView>
  </sheetViews>
  <sheetFormatPr defaultRowHeight="15.75" x14ac:dyDescent="0.25"/>
  <cols>
    <col min="1" max="1" width="10" style="14" customWidth="1"/>
    <col min="2" max="2" width="8.375" style="11" customWidth="1"/>
    <col min="3" max="3" width="13.625" style="1" customWidth="1"/>
    <col min="4" max="4" width="12.625" style="5" customWidth="1"/>
    <col min="5" max="5" width="8.375" style="6" customWidth="1"/>
    <col min="6" max="6" width="13.625" style="7" customWidth="1"/>
    <col min="7" max="7" width="12.625" style="5" customWidth="1"/>
    <col min="8" max="8" width="8.375" style="6" customWidth="1"/>
    <col min="9" max="9" width="15.625" style="7" customWidth="1"/>
    <col min="10" max="10" width="12.625" style="8" customWidth="1"/>
    <col min="11" max="16384" width="9" style="9"/>
  </cols>
  <sheetData>
    <row r="1" spans="1:10" s="3" customFormat="1" ht="34.5" customHeight="1" x14ac:dyDescent="0.25">
      <c r="A1" s="124" t="s">
        <v>54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 s="115" customFormat="1" ht="22.5" customHeight="1" thickBot="1" x14ac:dyDescent="0.3">
      <c r="A2" s="108"/>
      <c r="B2" s="109"/>
      <c r="C2" s="110"/>
      <c r="D2" s="111"/>
      <c r="E2" s="112"/>
      <c r="F2" s="113"/>
      <c r="G2" s="111"/>
      <c r="H2" s="112"/>
      <c r="I2" s="113"/>
      <c r="J2" s="114">
        <v>41522</v>
      </c>
    </row>
    <row r="3" spans="1:10" ht="22.5" customHeight="1" x14ac:dyDescent="0.25">
      <c r="A3" s="51"/>
      <c r="B3" s="117" t="s">
        <v>3</v>
      </c>
      <c r="C3" s="118"/>
      <c r="D3" s="118"/>
      <c r="E3" s="119" t="s">
        <v>4</v>
      </c>
      <c r="F3" s="118"/>
      <c r="G3" s="120"/>
      <c r="H3" s="121" t="s">
        <v>5</v>
      </c>
      <c r="I3" s="121"/>
      <c r="J3" s="122"/>
    </row>
    <row r="4" spans="1:10" s="11" customFormat="1" ht="22.5" customHeight="1" x14ac:dyDescent="0.25">
      <c r="A4" s="103"/>
      <c r="B4" s="39" t="s">
        <v>6</v>
      </c>
      <c r="C4" s="50" t="s">
        <v>7</v>
      </c>
      <c r="D4" s="64" t="s">
        <v>1</v>
      </c>
      <c r="E4" s="78" t="s">
        <v>6</v>
      </c>
      <c r="F4" s="50" t="s">
        <v>7</v>
      </c>
      <c r="G4" s="53" t="s">
        <v>1</v>
      </c>
      <c r="H4" s="72" t="s">
        <v>6</v>
      </c>
      <c r="I4" s="104" t="s">
        <v>7</v>
      </c>
      <c r="J4" s="53" t="s">
        <v>1</v>
      </c>
    </row>
    <row r="5" spans="1:10" ht="21" customHeight="1" x14ac:dyDescent="0.25">
      <c r="A5" s="54" t="s">
        <v>8</v>
      </c>
      <c r="B5" s="88">
        <v>0</v>
      </c>
      <c r="C5" s="89">
        <v>0</v>
      </c>
      <c r="D5" s="65">
        <f>C5/$C$9</f>
        <v>0</v>
      </c>
      <c r="E5" s="92">
        <v>4</v>
      </c>
      <c r="F5" s="93">
        <v>158966</v>
      </c>
      <c r="G5" s="55">
        <f>F5/$F$9</f>
        <v>0.1000179315768777</v>
      </c>
      <c r="H5" s="73">
        <f t="shared" ref="H5:I7" si="0">B5+E5</f>
        <v>4</v>
      </c>
      <c r="I5" s="43">
        <f t="shared" si="0"/>
        <v>158966</v>
      </c>
      <c r="J5" s="55">
        <f>I5/$I$9</f>
        <v>8.2898068844101613E-2</v>
      </c>
    </row>
    <row r="6" spans="1:10" ht="21" customHeight="1" x14ac:dyDescent="0.25">
      <c r="A6" s="54" t="s">
        <v>9</v>
      </c>
      <c r="B6" s="90">
        <v>7</v>
      </c>
      <c r="C6" s="91">
        <v>196912</v>
      </c>
      <c r="D6" s="66">
        <f>$C6/$C$9</f>
        <v>0.59991530406753735</v>
      </c>
      <c r="E6" s="94">
        <v>13</v>
      </c>
      <c r="F6" s="95">
        <v>558151</v>
      </c>
      <c r="G6" s="56">
        <f>F6/$F$9</f>
        <v>0.35117640581989779</v>
      </c>
      <c r="H6" s="74">
        <f t="shared" si="0"/>
        <v>20</v>
      </c>
      <c r="I6" s="34">
        <f t="shared" si="0"/>
        <v>755063</v>
      </c>
      <c r="J6" s="56">
        <f>I6/$I$9</f>
        <v>0.39375252919261916</v>
      </c>
    </row>
    <row r="7" spans="1:10" ht="21" customHeight="1" x14ac:dyDescent="0.25">
      <c r="A7" s="54" t="s">
        <v>10</v>
      </c>
      <c r="B7" s="90">
        <v>2</v>
      </c>
      <c r="C7" s="91">
        <v>76637</v>
      </c>
      <c r="D7" s="66">
        <f>$C7/$C$9</f>
        <v>0.23348353151572207</v>
      </c>
      <c r="E7" s="94">
        <v>23</v>
      </c>
      <c r="F7" s="95">
        <v>723064</v>
      </c>
      <c r="G7" s="56">
        <f>F7/$F$9</f>
        <v>0.45493605977192292</v>
      </c>
      <c r="H7" s="74">
        <f t="shared" si="0"/>
        <v>25</v>
      </c>
      <c r="I7" s="34">
        <f t="shared" si="0"/>
        <v>799701</v>
      </c>
      <c r="J7" s="56">
        <f>I7/$I$9</f>
        <v>0.4170304879829454</v>
      </c>
    </row>
    <row r="8" spans="1:10" ht="21" customHeight="1" x14ac:dyDescent="0.25">
      <c r="A8" s="54" t="s">
        <v>17</v>
      </c>
      <c r="B8" s="90">
        <v>2</v>
      </c>
      <c r="C8" s="91">
        <v>54684</v>
      </c>
      <c r="D8" s="66">
        <f>$C8/$C$9</f>
        <v>0.16660116441674055</v>
      </c>
      <c r="E8" s="94">
        <v>3</v>
      </c>
      <c r="F8" s="95">
        <v>149194</v>
      </c>
      <c r="G8" s="56">
        <f>F8/$F$9</f>
        <v>9.3869602831301607E-2</v>
      </c>
      <c r="H8" s="74">
        <f>B8+E8</f>
        <v>5</v>
      </c>
      <c r="I8" s="34">
        <f>C8+F8</f>
        <v>203878</v>
      </c>
      <c r="J8" s="56">
        <f>I8/$I$9</f>
        <v>0.10631891398033383</v>
      </c>
    </row>
    <row r="9" spans="1:10" s="3" customFormat="1" ht="21" customHeight="1" x14ac:dyDescent="0.25">
      <c r="A9" s="57" t="s">
        <v>11</v>
      </c>
      <c r="B9" s="33">
        <f>SUM(B5:B8)</f>
        <v>11</v>
      </c>
      <c r="C9" s="44">
        <f>SUM(C5:C8)</f>
        <v>328233</v>
      </c>
      <c r="D9" s="102">
        <f>$C9/$C$29</f>
        <v>0.18945627705627704</v>
      </c>
      <c r="E9" s="79">
        <f>SUM(E5:E8)</f>
        <v>43</v>
      </c>
      <c r="F9" s="44">
        <f>SUM(F5:F8)</f>
        <v>1589375</v>
      </c>
      <c r="G9" s="102">
        <f>$F9/$F$29</f>
        <v>0.32020835830698297</v>
      </c>
      <c r="H9" s="75">
        <f>SUM(H5:H8)</f>
        <v>54</v>
      </c>
      <c r="I9" s="44">
        <f>SUM(I5:I8)</f>
        <v>1917608</v>
      </c>
      <c r="J9" s="102">
        <f>$I9/$I$29</f>
        <v>0.28637834310150811</v>
      </c>
    </row>
    <row r="10" spans="1:10" ht="21" customHeight="1" x14ac:dyDescent="0.25">
      <c r="A10" s="54" t="s">
        <v>8</v>
      </c>
      <c r="B10" s="90">
        <v>1</v>
      </c>
      <c r="C10" s="91">
        <v>1318</v>
      </c>
      <c r="D10" s="66">
        <f>$C10/$C$14</f>
        <v>3.7169060000676827E-3</v>
      </c>
      <c r="E10" s="94">
        <v>5</v>
      </c>
      <c r="F10" s="95">
        <v>256441</v>
      </c>
      <c r="G10" s="55">
        <f>$F10/$F$14</f>
        <v>0.15549427328054408</v>
      </c>
      <c r="H10" s="74">
        <f t="shared" ref="H10:I13" si="1">B10+E10</f>
        <v>6</v>
      </c>
      <c r="I10" s="34">
        <f t="shared" si="1"/>
        <v>257759</v>
      </c>
      <c r="J10" s="56">
        <f>$I10/$I$14</f>
        <v>0.12863541430136316</v>
      </c>
    </row>
    <row r="11" spans="1:10" ht="21" customHeight="1" x14ac:dyDescent="0.25">
      <c r="A11" s="54" t="s">
        <v>9</v>
      </c>
      <c r="B11" s="90">
        <v>6</v>
      </c>
      <c r="C11" s="91">
        <v>158066</v>
      </c>
      <c r="D11" s="66">
        <f>$C11/$C$14</f>
        <v>0.44576362959537053</v>
      </c>
      <c r="E11" s="94">
        <v>18</v>
      </c>
      <c r="F11" s="95">
        <v>727120</v>
      </c>
      <c r="G11" s="55">
        <f>$F11/$F$14</f>
        <v>0.44089282130294766</v>
      </c>
      <c r="H11" s="74">
        <f t="shared" si="1"/>
        <v>24</v>
      </c>
      <c r="I11" s="34">
        <f t="shared" si="1"/>
        <v>885186</v>
      </c>
      <c r="J11" s="56">
        <f>$I11/$I$14</f>
        <v>0.44175477032331151</v>
      </c>
    </row>
    <row r="12" spans="1:10" ht="21" customHeight="1" x14ac:dyDescent="0.25">
      <c r="A12" s="54" t="s">
        <v>10</v>
      </c>
      <c r="B12" s="90">
        <v>3</v>
      </c>
      <c r="C12" s="96">
        <v>153961</v>
      </c>
      <c r="D12" s="66">
        <f>$C12/$C$14</f>
        <v>0.43418707486830083</v>
      </c>
      <c r="E12" s="94">
        <v>15</v>
      </c>
      <c r="F12" s="95">
        <v>502263</v>
      </c>
      <c r="G12" s="55">
        <f>$F12/$F$14</f>
        <v>0.30454966320013532</v>
      </c>
      <c r="H12" s="74">
        <f t="shared" si="1"/>
        <v>18</v>
      </c>
      <c r="I12" s="34">
        <f t="shared" si="1"/>
        <v>656224</v>
      </c>
      <c r="J12" s="56">
        <f>$I12/$I$14</f>
        <v>0.32749058661190389</v>
      </c>
    </row>
    <row r="13" spans="1:10" ht="21" customHeight="1" x14ac:dyDescent="0.25">
      <c r="A13" s="54" t="s">
        <v>17</v>
      </c>
      <c r="B13" s="90">
        <v>1</v>
      </c>
      <c r="C13" s="91">
        <v>41251</v>
      </c>
      <c r="D13" s="66">
        <f>$C13/$C$14</f>
        <v>0.11633238953626099</v>
      </c>
      <c r="E13" s="94">
        <v>2</v>
      </c>
      <c r="F13" s="95">
        <v>163375</v>
      </c>
      <c r="G13" s="55">
        <f>$F13/$F$14</f>
        <v>9.9063242216372915E-2</v>
      </c>
      <c r="H13" s="74">
        <f t="shared" si="1"/>
        <v>3</v>
      </c>
      <c r="I13" s="34">
        <f t="shared" si="1"/>
        <v>204626</v>
      </c>
      <c r="J13" s="56">
        <f>$I13/$I$14</f>
        <v>0.1021192287634214</v>
      </c>
    </row>
    <row r="14" spans="1:10" s="3" customFormat="1" ht="21" customHeight="1" x14ac:dyDescent="0.25">
      <c r="A14" s="57" t="s">
        <v>12</v>
      </c>
      <c r="B14" s="33">
        <f>SUM(B10:B13)</f>
        <v>11</v>
      </c>
      <c r="C14" s="44">
        <f t="shared" ref="C14:I14" si="2">SUM(C10:C13)</f>
        <v>354596</v>
      </c>
      <c r="D14" s="102">
        <f>$C14/$C$29</f>
        <v>0.20467301587301587</v>
      </c>
      <c r="E14" s="79">
        <f t="shared" si="2"/>
        <v>40</v>
      </c>
      <c r="F14" s="44">
        <f t="shared" si="2"/>
        <v>1649199</v>
      </c>
      <c r="G14" s="102">
        <f>$F14/$F$29</f>
        <v>0.33226098580355046</v>
      </c>
      <c r="H14" s="75">
        <f t="shared" si="2"/>
        <v>51</v>
      </c>
      <c r="I14" s="44">
        <f t="shared" si="2"/>
        <v>2003795</v>
      </c>
      <c r="J14" s="102">
        <f>$I14/$I$29</f>
        <v>0.29924963392679133</v>
      </c>
    </row>
    <row r="15" spans="1:10" ht="21" customHeight="1" x14ac:dyDescent="0.25">
      <c r="A15" s="54" t="s">
        <v>8</v>
      </c>
      <c r="B15" s="90">
        <v>10</v>
      </c>
      <c r="C15" s="91">
        <v>409524</v>
      </c>
      <c r="D15" s="66">
        <f>$C15/$C$19</f>
        <v>0.4298986149572856</v>
      </c>
      <c r="E15" s="94">
        <v>9</v>
      </c>
      <c r="F15" s="95">
        <v>440258</v>
      </c>
      <c r="G15" s="56">
        <f>$F15/$F$19</f>
        <v>0.26828477583926974</v>
      </c>
      <c r="H15" s="74">
        <f t="shared" ref="H15:I18" si="3">B15+E15</f>
        <v>19</v>
      </c>
      <c r="I15" s="34">
        <f t="shared" si="3"/>
        <v>849782</v>
      </c>
      <c r="J15" s="56">
        <f>$I15/$I$19</f>
        <v>0.32764372212386106</v>
      </c>
    </row>
    <row r="16" spans="1:10" ht="21" customHeight="1" x14ac:dyDescent="0.25">
      <c r="A16" s="54" t="s">
        <v>9</v>
      </c>
      <c r="B16" s="90">
        <v>4</v>
      </c>
      <c r="C16" s="91">
        <v>100371</v>
      </c>
      <c r="D16" s="66">
        <f>$C16/$C$19</f>
        <v>0.1053646523326538</v>
      </c>
      <c r="E16" s="94">
        <v>17</v>
      </c>
      <c r="F16" s="95">
        <v>681428</v>
      </c>
      <c r="G16" s="56">
        <f>$F16/$F$19</f>
        <v>0.41524914534341656</v>
      </c>
      <c r="H16" s="74">
        <f t="shared" si="3"/>
        <v>21</v>
      </c>
      <c r="I16" s="34">
        <f t="shared" si="3"/>
        <v>781799</v>
      </c>
      <c r="J16" s="56">
        <f>$I16/$I$19</f>
        <v>0.30143205470663353</v>
      </c>
    </row>
    <row r="17" spans="1:11" ht="21" customHeight="1" x14ac:dyDescent="0.25">
      <c r="A17" s="54" t="s">
        <v>10</v>
      </c>
      <c r="B17" s="90">
        <v>5</v>
      </c>
      <c r="C17" s="96">
        <v>264186</v>
      </c>
      <c r="D17" s="66">
        <f>$C17/$C$19</f>
        <v>0.27732976697606354</v>
      </c>
      <c r="E17" s="94">
        <v>11</v>
      </c>
      <c r="F17" s="95">
        <v>330986</v>
      </c>
      <c r="G17" s="56">
        <f>$F17/$F$19</f>
        <v>0.20169651616991974</v>
      </c>
      <c r="H17" s="74">
        <f t="shared" si="3"/>
        <v>16</v>
      </c>
      <c r="I17" s="34">
        <f t="shared" si="3"/>
        <v>595172</v>
      </c>
      <c r="J17" s="56">
        <f>$I17/$I$19</f>
        <v>0.22947575894041369</v>
      </c>
    </row>
    <row r="18" spans="1:11" ht="21" customHeight="1" x14ac:dyDescent="0.25">
      <c r="A18" s="54" t="s">
        <v>17</v>
      </c>
      <c r="B18" s="90">
        <v>3</v>
      </c>
      <c r="C18" s="91">
        <v>178525</v>
      </c>
      <c r="D18" s="66">
        <f>$C18/$C$19</f>
        <v>0.18740696573399707</v>
      </c>
      <c r="E18" s="94">
        <v>3</v>
      </c>
      <c r="F18" s="95">
        <v>188338</v>
      </c>
      <c r="G18" s="56">
        <f>$F18/$F$19</f>
        <v>0.11476956264739398</v>
      </c>
      <c r="H18" s="74">
        <f t="shared" si="3"/>
        <v>6</v>
      </c>
      <c r="I18" s="34">
        <f t="shared" si="3"/>
        <v>366863</v>
      </c>
      <c r="J18" s="56">
        <f>$I18/$I$19</f>
        <v>0.14144846422909174</v>
      </c>
    </row>
    <row r="19" spans="1:11" s="3" customFormat="1" ht="21" customHeight="1" x14ac:dyDescent="0.25">
      <c r="A19" s="57" t="s">
        <v>13</v>
      </c>
      <c r="B19" s="33">
        <f>SUM(B15:B18)</f>
        <v>22</v>
      </c>
      <c r="C19" s="44">
        <f t="shared" ref="C19:I19" si="4">SUM(C15:C18)</f>
        <v>952606</v>
      </c>
      <c r="D19" s="102">
        <f>$C19/$C$29</f>
        <v>0.54984473304473303</v>
      </c>
      <c r="E19" s="79">
        <f t="shared" si="4"/>
        <v>40</v>
      </c>
      <c r="F19" s="44">
        <f t="shared" si="4"/>
        <v>1641010</v>
      </c>
      <c r="G19" s="102">
        <f>$F19/$F$29</f>
        <v>0.33061116354877995</v>
      </c>
      <c r="H19" s="75">
        <f t="shared" si="4"/>
        <v>62</v>
      </c>
      <c r="I19" s="44">
        <f t="shared" si="4"/>
        <v>2593616</v>
      </c>
      <c r="J19" s="102">
        <f>$I19/$I$29</f>
        <v>0.38733435233976971</v>
      </c>
    </row>
    <row r="20" spans="1:11" ht="21" customHeight="1" x14ac:dyDescent="0.25">
      <c r="A20" s="54" t="s">
        <v>8</v>
      </c>
      <c r="B20" s="90"/>
      <c r="C20" s="91"/>
      <c r="D20" s="66">
        <f>$C20/$C$24</f>
        <v>0</v>
      </c>
      <c r="E20" s="97"/>
      <c r="F20" s="98"/>
      <c r="G20" s="56">
        <f>$F20/$F$24</f>
        <v>0</v>
      </c>
      <c r="H20" s="74">
        <f t="shared" ref="H20:I23" si="5">B20+E20</f>
        <v>0</v>
      </c>
      <c r="I20" s="34">
        <f t="shared" si="5"/>
        <v>0</v>
      </c>
      <c r="J20" s="56">
        <f>$I20/$I$24</f>
        <v>0</v>
      </c>
    </row>
    <row r="21" spans="1:11" ht="21" customHeight="1" x14ac:dyDescent="0.25">
      <c r="A21" s="54" t="s">
        <v>9</v>
      </c>
      <c r="B21" s="90">
        <v>1</v>
      </c>
      <c r="C21" s="91">
        <v>1398</v>
      </c>
      <c r="D21" s="66">
        <f>$C21/$C$24</f>
        <v>1.4402719826920105E-2</v>
      </c>
      <c r="E21" s="97">
        <v>1</v>
      </c>
      <c r="F21" s="98">
        <v>21966</v>
      </c>
      <c r="G21" s="80">
        <f>$F21/$F$24</f>
        <v>0.26155916219144809</v>
      </c>
      <c r="H21" s="74">
        <f t="shared" si="5"/>
        <v>2</v>
      </c>
      <c r="I21" s="34">
        <f t="shared" si="5"/>
        <v>23364</v>
      </c>
      <c r="J21" s="56">
        <f>$I21/$I$24</f>
        <v>0.12905007567137633</v>
      </c>
    </row>
    <row r="22" spans="1:11" ht="21" customHeight="1" x14ac:dyDescent="0.25">
      <c r="A22" s="54" t="s">
        <v>10</v>
      </c>
      <c r="B22" s="90">
        <v>5</v>
      </c>
      <c r="C22" s="91">
        <v>95667</v>
      </c>
      <c r="D22" s="66">
        <f>$C22/$C$24</f>
        <v>0.9855972801730799</v>
      </c>
      <c r="E22" s="97">
        <v>2</v>
      </c>
      <c r="F22" s="98">
        <v>62015</v>
      </c>
      <c r="G22" s="56">
        <f>$F22/$F$24</f>
        <v>0.73844083780855196</v>
      </c>
      <c r="H22" s="74">
        <f t="shared" si="5"/>
        <v>7</v>
      </c>
      <c r="I22" s="34">
        <f t="shared" si="5"/>
        <v>157682</v>
      </c>
      <c r="J22" s="56">
        <f>$I22/$I$24</f>
        <v>0.87094992432862361</v>
      </c>
    </row>
    <row r="23" spans="1:11" ht="21" customHeight="1" x14ac:dyDescent="0.25">
      <c r="A23" s="54" t="s">
        <v>17</v>
      </c>
      <c r="B23" s="90"/>
      <c r="C23" s="91"/>
      <c r="D23" s="66">
        <f>$C23/$C$24</f>
        <v>0</v>
      </c>
      <c r="E23" s="94"/>
      <c r="F23" s="95"/>
      <c r="G23" s="56">
        <f>$F23/$F$24</f>
        <v>0</v>
      </c>
      <c r="H23" s="74">
        <f t="shared" si="5"/>
        <v>0</v>
      </c>
      <c r="I23" s="34">
        <f t="shared" si="5"/>
        <v>0</v>
      </c>
      <c r="J23" s="56">
        <f>$I23/$I$24</f>
        <v>0</v>
      </c>
    </row>
    <row r="24" spans="1:11" s="3" customFormat="1" ht="21" customHeight="1" x14ac:dyDescent="0.25">
      <c r="A24" s="57" t="s">
        <v>14</v>
      </c>
      <c r="B24" s="33">
        <f>SUM(B20:B23)</f>
        <v>6</v>
      </c>
      <c r="C24" s="44">
        <f t="shared" ref="C24:I24" si="6">SUM(C20:C23)</f>
        <v>97065</v>
      </c>
      <c r="D24" s="102">
        <f>$C24/$C$29</f>
        <v>5.6025974025974028E-2</v>
      </c>
      <c r="E24" s="79">
        <f t="shared" si="6"/>
        <v>3</v>
      </c>
      <c r="F24" s="44">
        <f t="shared" si="6"/>
        <v>83981</v>
      </c>
      <c r="G24" s="102">
        <f>$F24/$F$29</f>
        <v>1.6919492340686584E-2</v>
      </c>
      <c r="H24" s="75">
        <f t="shared" si="6"/>
        <v>9</v>
      </c>
      <c r="I24" s="44">
        <f t="shared" si="6"/>
        <v>181046</v>
      </c>
      <c r="J24" s="102">
        <f>$I24/$I$29</f>
        <v>2.7037670631930844E-2</v>
      </c>
      <c r="K24" s="19"/>
    </row>
    <row r="25" spans="1:11" ht="21" customHeight="1" x14ac:dyDescent="0.25">
      <c r="A25" s="54" t="s">
        <v>8</v>
      </c>
      <c r="B25" s="29">
        <f t="shared" ref="B25:C28" si="7">B5+B10+B15+B20</f>
        <v>11</v>
      </c>
      <c r="C25" s="48">
        <f t="shared" si="7"/>
        <v>410842</v>
      </c>
      <c r="D25" s="67">
        <f>$C25/$C$29</f>
        <v>0.23713823953823954</v>
      </c>
      <c r="E25" s="81">
        <f t="shared" ref="E25:F28" si="8">E5+E10+E15+E20</f>
        <v>18</v>
      </c>
      <c r="F25" s="34">
        <f t="shared" si="8"/>
        <v>855665</v>
      </c>
      <c r="G25" s="82">
        <f>$C25/$C$29</f>
        <v>0.23713823953823954</v>
      </c>
      <c r="H25" s="74">
        <f t="shared" ref="H25:I27" si="9">B25+E25</f>
        <v>29</v>
      </c>
      <c r="I25" s="34">
        <f t="shared" si="9"/>
        <v>1266507</v>
      </c>
      <c r="J25" s="56">
        <f>$I25/$I$29</f>
        <v>0.18914198114862982</v>
      </c>
    </row>
    <row r="26" spans="1:11" ht="21" customHeight="1" x14ac:dyDescent="0.25">
      <c r="A26" s="54" t="s">
        <v>9</v>
      </c>
      <c r="B26" s="29">
        <f t="shared" si="7"/>
        <v>18</v>
      </c>
      <c r="C26" s="48">
        <f t="shared" si="7"/>
        <v>456747</v>
      </c>
      <c r="D26" s="67">
        <f>$C26/$C$29</f>
        <v>0.26363463203463205</v>
      </c>
      <c r="E26" s="81">
        <f t="shared" si="8"/>
        <v>49</v>
      </c>
      <c r="F26" s="34">
        <f t="shared" si="8"/>
        <v>1988665</v>
      </c>
      <c r="G26" s="82">
        <f>$C26/$C$29</f>
        <v>0.26363463203463205</v>
      </c>
      <c r="H26" s="74">
        <f t="shared" si="9"/>
        <v>67</v>
      </c>
      <c r="I26" s="34">
        <f t="shared" si="9"/>
        <v>2445412</v>
      </c>
      <c r="J26" s="56">
        <f>$I26/$I$29</f>
        <v>0.3652013533321436</v>
      </c>
    </row>
    <row r="27" spans="1:11" ht="21" customHeight="1" x14ac:dyDescent="0.25">
      <c r="A27" s="54" t="s">
        <v>10</v>
      </c>
      <c r="B27" s="29">
        <f t="shared" si="7"/>
        <v>15</v>
      </c>
      <c r="C27" s="48">
        <f t="shared" si="7"/>
        <v>590451</v>
      </c>
      <c r="D27" s="67">
        <f>$C27/$C$29</f>
        <v>0.34080865800865801</v>
      </c>
      <c r="E27" s="81">
        <f t="shared" si="8"/>
        <v>51</v>
      </c>
      <c r="F27" s="34">
        <f t="shared" si="8"/>
        <v>1618328</v>
      </c>
      <c r="G27" s="82">
        <f>$C27/$C$29</f>
        <v>0.34080865800865801</v>
      </c>
      <c r="H27" s="74">
        <f t="shared" si="9"/>
        <v>66</v>
      </c>
      <c r="I27" s="34">
        <f t="shared" si="9"/>
        <v>2208779</v>
      </c>
      <c r="J27" s="56">
        <f>$I27/$I$29</f>
        <v>0.32986223998721637</v>
      </c>
    </row>
    <row r="28" spans="1:11" ht="21" customHeight="1" x14ac:dyDescent="0.25">
      <c r="A28" s="54" t="s">
        <v>17</v>
      </c>
      <c r="B28" s="29">
        <f t="shared" si="7"/>
        <v>6</v>
      </c>
      <c r="C28" s="48">
        <f t="shared" si="7"/>
        <v>274460</v>
      </c>
      <c r="D28" s="67">
        <f>$C28/$C$29</f>
        <v>0.15841847041847043</v>
      </c>
      <c r="E28" s="81">
        <f t="shared" si="8"/>
        <v>8</v>
      </c>
      <c r="F28" s="34">
        <f t="shared" si="8"/>
        <v>500907</v>
      </c>
      <c r="G28" s="82">
        <f>$C28/$C$29</f>
        <v>0.15841847041847043</v>
      </c>
      <c r="H28" s="74">
        <f>B28+E28</f>
        <v>14</v>
      </c>
      <c r="I28" s="34">
        <f>C28+F28</f>
        <v>775367</v>
      </c>
      <c r="J28" s="56">
        <f>$I28/$I$29</f>
        <v>0.11579442553201022</v>
      </c>
    </row>
    <row r="29" spans="1:11" s="3" customFormat="1" ht="21" customHeight="1" x14ac:dyDescent="0.25">
      <c r="A29" s="58" t="s">
        <v>2</v>
      </c>
      <c r="B29" s="35">
        <f>SUM(B25:B28)</f>
        <v>50</v>
      </c>
      <c r="C29" s="42">
        <f>SUM(C25:C28)</f>
        <v>1732500</v>
      </c>
      <c r="D29" s="59">
        <f>$C29/$C$40</f>
        <v>1</v>
      </c>
      <c r="E29" s="83">
        <f>SUM(E25:E27)</f>
        <v>118</v>
      </c>
      <c r="F29" s="36">
        <f>SUM(F25:F28)</f>
        <v>4963565</v>
      </c>
      <c r="G29" s="59">
        <f>$F29/$F$40</f>
        <v>0.71557434703524569</v>
      </c>
      <c r="H29" s="76">
        <f>SUM(H25:H28)</f>
        <v>176</v>
      </c>
      <c r="I29" s="42">
        <f>SUM(I25:I28)</f>
        <v>6696065</v>
      </c>
      <c r="J29" s="59">
        <f>$I29/$I$40</f>
        <v>0.77241697607457027</v>
      </c>
    </row>
    <row r="30" spans="1:11" ht="21" customHeight="1" x14ac:dyDescent="0.25">
      <c r="A30" s="54" t="s">
        <v>8</v>
      </c>
      <c r="B30" s="99"/>
      <c r="C30" s="100"/>
      <c r="D30" s="69"/>
      <c r="E30" s="97">
        <v>4</v>
      </c>
      <c r="F30" s="98">
        <v>238808</v>
      </c>
      <c r="G30" s="56">
        <f>F30/$F$34</f>
        <v>0.17896966985398871</v>
      </c>
      <c r="H30" s="74">
        <f t="shared" ref="H30:I32" si="10">B30+E30</f>
        <v>4</v>
      </c>
      <c r="I30" s="34">
        <f t="shared" si="10"/>
        <v>238808</v>
      </c>
      <c r="J30" s="56">
        <f>$I30/$I$34</f>
        <v>0.17896966985398871</v>
      </c>
    </row>
    <row r="31" spans="1:11" ht="21" customHeight="1" x14ac:dyDescent="0.25">
      <c r="A31" s="54" t="s">
        <v>9</v>
      </c>
      <c r="B31" s="99"/>
      <c r="C31" s="100"/>
      <c r="D31" s="69"/>
      <c r="E31" s="97">
        <v>11</v>
      </c>
      <c r="F31" s="98">
        <v>552863</v>
      </c>
      <c r="G31" s="56">
        <f>F31/$F$34</f>
        <v>0.41433163287865471</v>
      </c>
      <c r="H31" s="74">
        <f t="shared" si="10"/>
        <v>11</v>
      </c>
      <c r="I31" s="34">
        <f t="shared" si="10"/>
        <v>552863</v>
      </c>
      <c r="J31" s="56">
        <f>$I31/$I$34</f>
        <v>0.41433163287865471</v>
      </c>
    </row>
    <row r="32" spans="1:11" ht="21" customHeight="1" x14ac:dyDescent="0.25">
      <c r="A32" s="54" t="s">
        <v>10</v>
      </c>
      <c r="B32" s="99"/>
      <c r="C32" s="100"/>
      <c r="D32" s="69"/>
      <c r="E32" s="97">
        <v>12</v>
      </c>
      <c r="F32" s="98">
        <v>542678</v>
      </c>
      <c r="G32" s="56">
        <f>F32/$F$34</f>
        <v>0.40669869726735658</v>
      </c>
      <c r="H32" s="74">
        <f t="shared" si="10"/>
        <v>12</v>
      </c>
      <c r="I32" s="34">
        <f t="shared" si="10"/>
        <v>542678</v>
      </c>
      <c r="J32" s="56">
        <f>$I32/$I$34</f>
        <v>0.40669869726735658</v>
      </c>
    </row>
    <row r="33" spans="1:10" ht="21" customHeight="1" x14ac:dyDescent="0.25">
      <c r="A33" s="54" t="s">
        <v>17</v>
      </c>
      <c r="B33" s="90">
        <v>0</v>
      </c>
      <c r="C33" s="91">
        <v>0</v>
      </c>
      <c r="D33" s="69"/>
      <c r="E33" s="94"/>
      <c r="F33" s="95"/>
      <c r="G33" s="56">
        <f>F33/$F$34</f>
        <v>0</v>
      </c>
      <c r="H33" s="74">
        <f>B33+E33</f>
        <v>0</v>
      </c>
      <c r="I33" s="34">
        <f>C33+F33</f>
        <v>0</v>
      </c>
      <c r="J33" s="56">
        <f>$I33/$I$34</f>
        <v>0</v>
      </c>
    </row>
    <row r="34" spans="1:10" s="3" customFormat="1" ht="21" customHeight="1" x14ac:dyDescent="0.25">
      <c r="A34" s="58" t="s">
        <v>15</v>
      </c>
      <c r="B34" s="35">
        <f>SUM(B30:B33)</f>
        <v>0</v>
      </c>
      <c r="C34" s="42">
        <f>SUM(C30:C33)</f>
        <v>0</v>
      </c>
      <c r="D34" s="70">
        <f>SUM(D30:D33)</f>
        <v>0</v>
      </c>
      <c r="E34" s="84">
        <f>SUM(E30:E33)</f>
        <v>27</v>
      </c>
      <c r="F34" s="36">
        <f>SUM(F30:F33)</f>
        <v>1334349</v>
      </c>
      <c r="G34" s="59">
        <f>$F34/$F$40</f>
        <v>0.19236696092267011</v>
      </c>
      <c r="H34" s="76">
        <f>SUM(H30:H33)</f>
        <v>27</v>
      </c>
      <c r="I34" s="42">
        <f>SUM(I30:I33)</f>
        <v>1334349</v>
      </c>
      <c r="J34" s="59">
        <f>$I34/$I$40</f>
        <v>0.15392231401698261</v>
      </c>
    </row>
    <row r="35" spans="1:10" ht="21" customHeight="1" x14ac:dyDescent="0.25">
      <c r="A35" s="54" t="s">
        <v>8</v>
      </c>
      <c r="B35" s="99"/>
      <c r="C35" s="100"/>
      <c r="D35" s="69"/>
      <c r="E35" s="94">
        <v>2</v>
      </c>
      <c r="F35" s="95">
        <v>37332</v>
      </c>
      <c r="G35" s="56">
        <f>F35/$F$39</f>
        <v>5.8462516619346878E-2</v>
      </c>
      <c r="H35" s="74">
        <f t="shared" ref="H35:I37" si="11">B35+E35</f>
        <v>2</v>
      </c>
      <c r="I35" s="34">
        <f t="shared" si="11"/>
        <v>37332</v>
      </c>
      <c r="J35" s="56">
        <f>$I35/$I$39</f>
        <v>5.8462516619346878E-2</v>
      </c>
    </row>
    <row r="36" spans="1:10" ht="21" customHeight="1" x14ac:dyDescent="0.25">
      <c r="A36" s="54" t="s">
        <v>9</v>
      </c>
      <c r="B36" s="99"/>
      <c r="C36" s="100"/>
      <c r="D36" s="69"/>
      <c r="E36" s="94">
        <v>9</v>
      </c>
      <c r="F36" s="95">
        <v>294789</v>
      </c>
      <c r="G36" s="85">
        <f>F36/$F$39</f>
        <v>0.46164434832585038</v>
      </c>
      <c r="H36" s="74">
        <f t="shared" si="11"/>
        <v>9</v>
      </c>
      <c r="I36" s="34">
        <f t="shared" si="11"/>
        <v>294789</v>
      </c>
      <c r="J36" s="56">
        <f>$I36/$I$39</f>
        <v>0.46164434832585038</v>
      </c>
    </row>
    <row r="37" spans="1:10" ht="21" customHeight="1" x14ac:dyDescent="0.25">
      <c r="A37" s="54" t="s">
        <v>10</v>
      </c>
      <c r="B37" s="99"/>
      <c r="C37" s="100"/>
      <c r="D37" s="69"/>
      <c r="E37" s="94">
        <v>7</v>
      </c>
      <c r="F37" s="95">
        <v>306442</v>
      </c>
      <c r="G37" s="56">
        <f>F37/$F$39</f>
        <v>0.47989313505480274</v>
      </c>
      <c r="H37" s="74">
        <f t="shared" si="11"/>
        <v>7</v>
      </c>
      <c r="I37" s="34">
        <f t="shared" si="11"/>
        <v>306442</v>
      </c>
      <c r="J37" s="56">
        <f>$I37/$I$39</f>
        <v>0.47989313505480274</v>
      </c>
    </row>
    <row r="38" spans="1:10" ht="21" customHeight="1" x14ac:dyDescent="0.25">
      <c r="A38" s="54" t="s">
        <v>17</v>
      </c>
      <c r="B38" s="90">
        <v>0</v>
      </c>
      <c r="C38" s="91">
        <v>0</v>
      </c>
      <c r="D38" s="69"/>
      <c r="E38" s="94"/>
      <c r="F38" s="95"/>
      <c r="G38" s="56">
        <f>F38/$F$39</f>
        <v>0</v>
      </c>
      <c r="H38" s="74">
        <f>B38+E38</f>
        <v>0</v>
      </c>
      <c r="I38" s="34">
        <f>C38+F38</f>
        <v>0</v>
      </c>
      <c r="J38" s="56">
        <f>$I38/$I$39</f>
        <v>0</v>
      </c>
    </row>
    <row r="39" spans="1:10" s="3" customFormat="1" ht="21" customHeight="1" thickBot="1" x14ac:dyDescent="0.3">
      <c r="A39" s="58" t="s">
        <v>16</v>
      </c>
      <c r="B39" s="35">
        <f>SUM(B35:B38)</f>
        <v>0</v>
      </c>
      <c r="C39" s="42">
        <f>SUM(C35:C38)</f>
        <v>0</v>
      </c>
      <c r="D39" s="70">
        <f>SUM(D35:D38)</f>
        <v>0</v>
      </c>
      <c r="E39" s="84">
        <f>SUM(E35:E38)</f>
        <v>18</v>
      </c>
      <c r="F39" s="42">
        <f>SUM(F35:F38)</f>
        <v>638563</v>
      </c>
      <c r="G39" s="59">
        <f>$F39/$F$40</f>
        <v>9.2058692042084181E-2</v>
      </c>
      <c r="H39" s="76">
        <f>SUM(H35:H38)</f>
        <v>18</v>
      </c>
      <c r="I39" s="42">
        <f>SUM(I35:I38)</f>
        <v>638563</v>
      </c>
      <c r="J39" s="59">
        <f>$I39/$I$40</f>
        <v>7.36607099084471E-2</v>
      </c>
    </row>
    <row r="40" spans="1:10" s="17" customFormat="1" ht="21" customHeight="1" thickTop="1" thickBot="1" x14ac:dyDescent="0.3">
      <c r="A40" s="60" t="s">
        <v>0</v>
      </c>
      <c r="B40" s="61">
        <f>B9+B14+B19+B24+B34+B39</f>
        <v>50</v>
      </c>
      <c r="C40" s="62">
        <f>C9+C14+C19+C24+C34+C39</f>
        <v>1732500</v>
      </c>
      <c r="D40" s="87">
        <f>D29+D34+D39</f>
        <v>1</v>
      </c>
      <c r="E40" s="86">
        <f>E9+E14+E19+E24+E34+E39</f>
        <v>171</v>
      </c>
      <c r="F40" s="63">
        <f>F9+F14+F19+F24+F34+F39</f>
        <v>6936477</v>
      </c>
      <c r="G40" s="87">
        <f>G29+G34+G39</f>
        <v>1</v>
      </c>
      <c r="H40" s="77">
        <f>H9+H14+H19+H24+H34+H39</f>
        <v>221</v>
      </c>
      <c r="I40" s="62">
        <f>I9+I14+I19+I24+I34+I39</f>
        <v>8668977</v>
      </c>
      <c r="J40" s="87">
        <f>J29+J34+J39</f>
        <v>1</v>
      </c>
    </row>
    <row r="41" spans="1:10" s="17" customFormat="1" ht="21" customHeight="1" x14ac:dyDescent="0.25">
      <c r="A41" s="21"/>
      <c r="B41" s="22"/>
      <c r="C41" s="23"/>
      <c r="D41" s="24"/>
      <c r="E41" s="25"/>
      <c r="F41" s="23"/>
      <c r="G41" s="24"/>
      <c r="H41" s="25"/>
      <c r="I41" s="23"/>
      <c r="J41" s="26"/>
    </row>
    <row r="42" spans="1:10" s="3" customFormat="1" ht="18.75" customHeight="1" x14ac:dyDescent="0.25">
      <c r="A42" s="20"/>
      <c r="B42" s="20"/>
      <c r="C42" s="2"/>
      <c r="D42" s="5"/>
      <c r="E42" s="6"/>
      <c r="F42" s="7"/>
      <c r="G42" s="5"/>
      <c r="H42" s="6"/>
      <c r="I42" s="10"/>
      <c r="J42" s="8"/>
    </row>
    <row r="43" spans="1:10" s="3" customFormat="1" ht="18.75" customHeight="1" x14ac:dyDescent="0.25">
      <c r="A43" s="20"/>
      <c r="B43" s="20"/>
      <c r="C43" s="2"/>
      <c r="D43" s="5"/>
      <c r="E43" s="15"/>
      <c r="F43" s="15"/>
      <c r="G43" s="5"/>
      <c r="H43" s="6"/>
      <c r="I43" s="7"/>
      <c r="J43" s="8"/>
    </row>
    <row r="44" spans="1:10" s="3" customFormat="1" ht="18.75" customHeight="1" x14ac:dyDescent="0.25">
      <c r="A44" s="20"/>
      <c r="B44" s="20"/>
      <c r="C44" s="2"/>
      <c r="D44" s="5"/>
      <c r="E44" s="15"/>
      <c r="F44" s="15"/>
      <c r="G44" s="5"/>
      <c r="H44" s="6"/>
      <c r="I44" s="7"/>
      <c r="J44" s="8"/>
    </row>
    <row r="45" spans="1:10" s="3" customFormat="1" ht="22.5" customHeight="1" x14ac:dyDescent="0.25">
      <c r="A45" s="12"/>
      <c r="B45" s="4"/>
      <c r="C45" s="2"/>
      <c r="D45" s="5"/>
      <c r="E45" s="15"/>
      <c r="F45" s="15"/>
      <c r="G45" s="5"/>
      <c r="H45" s="6"/>
      <c r="I45" s="7"/>
      <c r="J45" s="8"/>
    </row>
    <row r="46" spans="1:10" s="3" customFormat="1" ht="22.5" customHeight="1" x14ac:dyDescent="0.25">
      <c r="A46" s="12"/>
      <c r="B46" s="4"/>
      <c r="C46" s="2"/>
      <c r="D46" s="5"/>
      <c r="E46" s="6"/>
      <c r="F46" s="7"/>
      <c r="G46" s="5"/>
      <c r="H46" s="6"/>
      <c r="I46" s="7"/>
      <c r="J46" s="8"/>
    </row>
    <row r="47" spans="1:10" s="3" customFormat="1" ht="22.5" customHeight="1" x14ac:dyDescent="0.25">
      <c r="A47" s="12"/>
      <c r="B47" s="4"/>
      <c r="C47" s="2"/>
      <c r="D47" s="5"/>
      <c r="E47" s="6"/>
      <c r="F47" s="7"/>
      <c r="G47" s="5"/>
      <c r="H47" s="6"/>
      <c r="I47" s="7"/>
      <c r="J47" s="8"/>
    </row>
    <row r="48" spans="1:10" s="3" customFormat="1" ht="22.5" customHeight="1" x14ac:dyDescent="0.25">
      <c r="A48" s="12"/>
      <c r="B48" s="4"/>
      <c r="C48" s="2"/>
      <c r="D48" s="5"/>
      <c r="E48" s="6"/>
      <c r="F48" s="7"/>
      <c r="G48" s="5"/>
      <c r="H48" s="6"/>
      <c r="I48" s="7"/>
      <c r="J48" s="8"/>
    </row>
    <row r="49" spans="1:10" s="3" customFormat="1" ht="22.5" customHeight="1" x14ac:dyDescent="0.25">
      <c r="A49" s="12"/>
      <c r="B49" s="4"/>
      <c r="C49" s="2"/>
      <c r="D49" s="5"/>
      <c r="E49" s="6"/>
      <c r="F49" s="7"/>
      <c r="G49" s="5"/>
      <c r="H49" s="6"/>
      <c r="I49" s="7"/>
      <c r="J49" s="8"/>
    </row>
    <row r="50" spans="1:10" s="3" customFormat="1" ht="22.5" customHeight="1" x14ac:dyDescent="0.25">
      <c r="A50" s="12"/>
      <c r="B50" s="4"/>
      <c r="C50" s="2"/>
      <c r="D50" s="5"/>
      <c r="E50" s="6"/>
      <c r="F50" s="7"/>
      <c r="G50" s="5"/>
      <c r="H50" s="6"/>
      <c r="I50" s="7"/>
      <c r="J50" s="8"/>
    </row>
    <row r="51" spans="1:10" s="3" customFormat="1" ht="22.5" customHeight="1" x14ac:dyDescent="0.25">
      <c r="A51" s="12"/>
      <c r="B51" s="4"/>
      <c r="C51" s="2"/>
      <c r="D51" s="5"/>
      <c r="E51" s="6"/>
      <c r="F51" s="7"/>
      <c r="G51" s="5"/>
      <c r="H51" s="6"/>
      <c r="I51" s="7"/>
      <c r="J51" s="8"/>
    </row>
    <row r="52" spans="1:10" s="3" customFormat="1" ht="22.5" customHeight="1" x14ac:dyDescent="0.25">
      <c r="A52" s="12"/>
      <c r="B52" s="4"/>
      <c r="C52" s="2"/>
      <c r="D52" s="5"/>
      <c r="E52" s="6"/>
      <c r="F52" s="7"/>
      <c r="G52" s="5"/>
      <c r="H52" s="6"/>
      <c r="I52" s="7"/>
      <c r="J52" s="8"/>
    </row>
    <row r="53" spans="1:10" s="3" customFormat="1" ht="22.5" customHeight="1" x14ac:dyDescent="0.25">
      <c r="A53" s="12"/>
      <c r="B53" s="4"/>
      <c r="C53" s="2"/>
      <c r="D53" s="5"/>
      <c r="E53" s="6"/>
      <c r="F53" s="7"/>
      <c r="G53" s="5"/>
      <c r="H53" s="6"/>
      <c r="I53" s="7"/>
      <c r="J53" s="8"/>
    </row>
    <row r="54" spans="1:10" s="3" customFormat="1" ht="22.5" customHeight="1" x14ac:dyDescent="0.25">
      <c r="A54" s="12"/>
      <c r="B54" s="4"/>
      <c r="C54" s="2"/>
      <c r="D54" s="5"/>
      <c r="E54" s="6"/>
      <c r="F54" s="7"/>
      <c r="G54" s="5"/>
      <c r="H54" s="6"/>
      <c r="I54" s="7"/>
      <c r="J54" s="8"/>
    </row>
    <row r="55" spans="1:10" s="3" customFormat="1" ht="22.5" customHeight="1" x14ac:dyDescent="0.25">
      <c r="A55" s="12"/>
      <c r="B55" s="4"/>
      <c r="C55" s="2"/>
      <c r="D55" s="5"/>
      <c r="E55" s="6"/>
      <c r="F55" s="7"/>
      <c r="G55" s="5"/>
      <c r="H55" s="6"/>
      <c r="I55" s="7"/>
      <c r="J55" s="8"/>
    </row>
    <row r="56" spans="1:10" s="3" customFormat="1" ht="22.5" customHeight="1" x14ac:dyDescent="0.25">
      <c r="A56" s="12"/>
      <c r="B56" s="4"/>
      <c r="C56" s="2"/>
      <c r="D56" s="5"/>
      <c r="E56" s="6"/>
      <c r="F56" s="7"/>
      <c r="G56" s="5"/>
      <c r="H56" s="6"/>
      <c r="I56" s="7"/>
      <c r="J56" s="8"/>
    </row>
    <row r="57" spans="1:10" s="3" customFormat="1" ht="22.5" customHeight="1" x14ac:dyDescent="0.25">
      <c r="A57" s="12"/>
      <c r="B57" s="4"/>
      <c r="C57" s="2"/>
      <c r="D57" s="5"/>
      <c r="E57" s="6"/>
      <c r="F57" s="7"/>
      <c r="G57" s="5"/>
      <c r="H57" s="6"/>
      <c r="I57" s="7"/>
      <c r="J57" s="8"/>
    </row>
    <row r="58" spans="1:10" s="3" customFormat="1" ht="22.5" customHeight="1" x14ac:dyDescent="0.25">
      <c r="A58" s="12"/>
      <c r="B58" s="4"/>
      <c r="C58" s="2"/>
      <c r="D58" s="5"/>
      <c r="E58" s="6"/>
      <c r="F58" s="7"/>
      <c r="G58" s="5"/>
      <c r="H58" s="6"/>
      <c r="I58" s="7"/>
      <c r="J58" s="8"/>
    </row>
    <row r="59" spans="1:10" s="3" customFormat="1" ht="22.5" customHeight="1" x14ac:dyDescent="0.25">
      <c r="A59" s="12"/>
      <c r="B59" s="4"/>
      <c r="C59" s="2"/>
      <c r="D59" s="5"/>
      <c r="E59" s="6"/>
      <c r="F59" s="7"/>
      <c r="G59" s="5"/>
      <c r="H59" s="6"/>
      <c r="I59" s="7"/>
      <c r="J59" s="8"/>
    </row>
    <row r="60" spans="1:10" s="3" customFormat="1" ht="22.5" customHeight="1" x14ac:dyDescent="0.25">
      <c r="A60" s="12"/>
      <c r="B60" s="4"/>
      <c r="C60" s="2"/>
      <c r="D60" s="5"/>
      <c r="E60" s="6"/>
      <c r="F60" s="7"/>
      <c r="G60" s="5"/>
      <c r="H60" s="6"/>
      <c r="I60" s="7"/>
      <c r="J60" s="8"/>
    </row>
    <row r="61" spans="1:10" s="3" customFormat="1" ht="22.5" customHeight="1" x14ac:dyDescent="0.25">
      <c r="A61" s="12"/>
      <c r="B61" s="4"/>
      <c r="C61" s="2"/>
      <c r="D61" s="5"/>
      <c r="E61" s="6"/>
      <c r="F61" s="7"/>
      <c r="G61" s="5"/>
      <c r="H61" s="6"/>
      <c r="I61" s="7"/>
      <c r="J61" s="8"/>
    </row>
    <row r="62" spans="1:10" s="3" customFormat="1" ht="22.5" customHeight="1" x14ac:dyDescent="0.25">
      <c r="A62" s="12"/>
      <c r="B62" s="4"/>
      <c r="C62" s="2"/>
      <c r="D62" s="5"/>
      <c r="E62" s="6"/>
      <c r="F62" s="7"/>
      <c r="G62" s="5"/>
      <c r="H62" s="6"/>
      <c r="I62" s="7"/>
      <c r="J62" s="8"/>
    </row>
    <row r="63" spans="1:10" s="3" customFormat="1" ht="22.5" customHeight="1" x14ac:dyDescent="0.25">
      <c r="A63" s="12"/>
      <c r="B63" s="4"/>
      <c r="C63" s="2"/>
      <c r="D63" s="5"/>
      <c r="E63" s="6"/>
      <c r="F63" s="7"/>
      <c r="G63" s="5"/>
      <c r="H63" s="6"/>
      <c r="I63" s="7"/>
      <c r="J63" s="8"/>
    </row>
    <row r="64" spans="1:10" s="3" customFormat="1" ht="22.5" customHeight="1" x14ac:dyDescent="0.25">
      <c r="A64" s="12"/>
      <c r="B64" s="4"/>
      <c r="C64" s="2"/>
      <c r="D64" s="5"/>
      <c r="E64" s="6"/>
      <c r="F64" s="7"/>
      <c r="G64" s="5"/>
      <c r="H64" s="6"/>
      <c r="I64" s="7"/>
      <c r="J64" s="8"/>
    </row>
    <row r="65" spans="1:10" s="3" customFormat="1" ht="22.5" customHeight="1" x14ac:dyDescent="0.25">
      <c r="A65" s="12"/>
      <c r="B65" s="4"/>
      <c r="C65" s="2"/>
      <c r="D65" s="5"/>
      <c r="E65" s="6"/>
      <c r="F65" s="7"/>
      <c r="G65" s="5"/>
      <c r="H65" s="6"/>
      <c r="I65" s="7"/>
      <c r="J65" s="8"/>
    </row>
    <row r="66" spans="1:10" s="3" customFormat="1" ht="22.5" customHeight="1" x14ac:dyDescent="0.25">
      <c r="A66" s="12"/>
      <c r="B66" s="4"/>
      <c r="C66" s="2"/>
      <c r="D66" s="5"/>
      <c r="E66" s="6"/>
      <c r="F66" s="7"/>
      <c r="G66" s="5"/>
      <c r="H66" s="6"/>
      <c r="I66" s="7"/>
      <c r="J66" s="8"/>
    </row>
    <row r="67" spans="1:10" s="3" customFormat="1" ht="22.5" customHeight="1" x14ac:dyDescent="0.25">
      <c r="A67" s="12"/>
      <c r="B67" s="4"/>
      <c r="C67" s="2"/>
      <c r="D67" s="5"/>
      <c r="E67" s="6"/>
      <c r="F67" s="7"/>
      <c r="G67" s="5"/>
      <c r="H67" s="6"/>
      <c r="I67" s="7"/>
      <c r="J67" s="8"/>
    </row>
    <row r="68" spans="1:10" s="3" customFormat="1" ht="22.5" customHeight="1" x14ac:dyDescent="0.25">
      <c r="A68" s="12"/>
      <c r="B68" s="4"/>
      <c r="C68" s="2"/>
      <c r="D68" s="5"/>
      <c r="E68" s="6"/>
      <c r="F68" s="7"/>
      <c r="G68" s="5"/>
      <c r="H68" s="6"/>
      <c r="I68" s="7"/>
      <c r="J68" s="8"/>
    </row>
    <row r="69" spans="1:10" s="3" customFormat="1" ht="22.5" customHeight="1" x14ac:dyDescent="0.25">
      <c r="A69" s="12"/>
      <c r="B69" s="4"/>
      <c r="C69" s="2"/>
      <c r="D69" s="5"/>
      <c r="E69" s="6"/>
      <c r="F69" s="7"/>
      <c r="G69" s="5"/>
      <c r="H69" s="6"/>
      <c r="I69" s="7"/>
      <c r="J69" s="8"/>
    </row>
    <row r="70" spans="1:10" s="3" customFormat="1" ht="22.5" customHeight="1" x14ac:dyDescent="0.25">
      <c r="A70" s="12"/>
      <c r="B70" s="4"/>
      <c r="C70" s="2"/>
      <c r="D70" s="5"/>
      <c r="E70" s="6"/>
      <c r="F70" s="7"/>
      <c r="G70" s="5"/>
      <c r="H70" s="6"/>
      <c r="I70" s="7"/>
      <c r="J70" s="8"/>
    </row>
  </sheetData>
  <mergeCells count="4">
    <mergeCell ref="A1:J1"/>
    <mergeCell ref="B3:D3"/>
    <mergeCell ref="E3:G3"/>
    <mergeCell ref="H3:J3"/>
  </mergeCells>
  <phoneticPr fontId="23" type="noConversion"/>
  <conditionalFormatting sqref="D35:D38 D2 D41:D65536 D4:D8 D10:D13 D15:D18 D20:D23 D25:D28 D30:D33">
    <cfRule type="cellIs" dxfId="13" priority="7" stopIfTrue="1" operator="between">
      <formula>0.8</formula>
      <formula>0.99</formula>
    </cfRule>
  </conditionalFormatting>
  <conditionalFormatting sqref="G15:G18">
    <cfRule type="cellIs" dxfId="12" priority="6" stopIfTrue="1" operator="between">
      <formula>0.8</formula>
      <formula>0.99</formula>
    </cfRule>
  </conditionalFormatting>
  <conditionalFormatting sqref="J15:J18">
    <cfRule type="cellIs" dxfId="11" priority="5" stopIfTrue="1" operator="between">
      <formula>0.8</formula>
      <formula>0.99</formula>
    </cfRule>
  </conditionalFormatting>
  <conditionalFormatting sqref="J10:J13">
    <cfRule type="cellIs" dxfId="10" priority="4" stopIfTrue="1" operator="between">
      <formula>0.8</formula>
      <formula>0.99</formula>
    </cfRule>
  </conditionalFormatting>
  <conditionalFormatting sqref="J20 J22:J23">
    <cfRule type="cellIs" dxfId="9" priority="3" stopIfTrue="1" operator="between">
      <formula>0.8</formula>
      <formula>0.99</formula>
    </cfRule>
  </conditionalFormatting>
  <conditionalFormatting sqref="G25:G28">
    <cfRule type="cellIs" dxfId="8" priority="2" stopIfTrue="1" operator="between">
      <formula>0.8</formula>
      <formula>0.99</formula>
    </cfRule>
  </conditionalFormatting>
  <conditionalFormatting sqref="G20 G22:G23">
    <cfRule type="cellIs" dxfId="7" priority="1" stopIfTrue="1" operator="between">
      <formula>0.8</formula>
      <formula>0.99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workbookViewId="0">
      <selection activeCell="L3" sqref="L3"/>
    </sheetView>
  </sheetViews>
  <sheetFormatPr defaultRowHeight="15.75" x14ac:dyDescent="0.25"/>
  <cols>
    <col min="1" max="1" width="10" style="14" customWidth="1"/>
    <col min="2" max="2" width="8.375" style="11" customWidth="1"/>
    <col min="3" max="3" width="13.625" style="1" customWidth="1"/>
    <col min="4" max="4" width="12.625" style="5" customWidth="1"/>
    <col min="5" max="5" width="8.375" style="6" customWidth="1"/>
    <col min="6" max="6" width="13.625" style="7" customWidth="1"/>
    <col min="7" max="7" width="12.625" style="5" customWidth="1"/>
    <col min="8" max="8" width="8.375" style="6" customWidth="1"/>
    <col min="9" max="9" width="15.625" style="7" customWidth="1"/>
    <col min="10" max="10" width="12.625" style="8" customWidth="1"/>
    <col min="11" max="16384" width="9" style="9"/>
  </cols>
  <sheetData>
    <row r="1" spans="1:10" s="3" customFormat="1" ht="34.5" customHeight="1" x14ac:dyDescent="0.25">
      <c r="A1" s="124" t="s">
        <v>55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 s="115" customFormat="1" ht="22.5" customHeight="1" thickBot="1" x14ac:dyDescent="0.3">
      <c r="A2" s="108"/>
      <c r="B2" s="109"/>
      <c r="C2" s="110"/>
      <c r="D2" s="111"/>
      <c r="E2" s="112"/>
      <c r="F2" s="113"/>
      <c r="G2" s="111"/>
      <c r="H2" s="112"/>
      <c r="I2" s="113"/>
      <c r="J2" s="114">
        <f ca="1">TODAY()</f>
        <v>41550</v>
      </c>
    </row>
    <row r="3" spans="1:10" ht="22.5" customHeight="1" x14ac:dyDescent="0.25">
      <c r="A3" s="51"/>
      <c r="B3" s="117" t="s">
        <v>3</v>
      </c>
      <c r="C3" s="118"/>
      <c r="D3" s="118"/>
      <c r="E3" s="119" t="s">
        <v>4</v>
      </c>
      <c r="F3" s="118"/>
      <c r="G3" s="120"/>
      <c r="H3" s="121" t="s">
        <v>5</v>
      </c>
      <c r="I3" s="121"/>
      <c r="J3" s="122"/>
    </row>
    <row r="4" spans="1:10" s="11" customFormat="1" ht="22.5" customHeight="1" x14ac:dyDescent="0.25">
      <c r="A4" s="103"/>
      <c r="B4" s="39" t="s">
        <v>6</v>
      </c>
      <c r="C4" s="50" t="s">
        <v>7</v>
      </c>
      <c r="D4" s="64" t="s">
        <v>1</v>
      </c>
      <c r="E4" s="78" t="s">
        <v>6</v>
      </c>
      <c r="F4" s="50" t="s">
        <v>7</v>
      </c>
      <c r="G4" s="53" t="s">
        <v>1</v>
      </c>
      <c r="H4" s="72" t="s">
        <v>6</v>
      </c>
      <c r="I4" s="104" t="s">
        <v>7</v>
      </c>
      <c r="J4" s="53" t="s">
        <v>1</v>
      </c>
    </row>
    <row r="5" spans="1:10" ht="21" customHeight="1" x14ac:dyDescent="0.25">
      <c r="A5" s="54" t="s">
        <v>8</v>
      </c>
      <c r="B5" s="88">
        <v>0</v>
      </c>
      <c r="C5" s="89">
        <v>0</v>
      </c>
      <c r="D5" s="65">
        <f>C5/$C$9</f>
        <v>0</v>
      </c>
      <c r="E5" s="92">
        <v>6</v>
      </c>
      <c r="F5" s="93">
        <v>227496</v>
      </c>
      <c r="G5" s="55">
        <f>F5/$F$9</f>
        <v>9.4063321647224502E-2</v>
      </c>
      <c r="H5" s="73">
        <f t="shared" ref="H5:I7" si="0">B5+E5</f>
        <v>6</v>
      </c>
      <c r="I5" s="43">
        <f t="shared" si="0"/>
        <v>227496</v>
      </c>
      <c r="J5" s="55">
        <f>I5/$I$9</f>
        <v>7.6371257448846305E-2</v>
      </c>
    </row>
    <row r="6" spans="1:10" ht="21" customHeight="1" x14ac:dyDescent="0.25">
      <c r="A6" s="54" t="s">
        <v>9</v>
      </c>
      <c r="B6" s="90">
        <v>3</v>
      </c>
      <c r="C6" s="91">
        <v>104094</v>
      </c>
      <c r="D6" s="66">
        <f>$C6/$C$9</f>
        <v>0.18579057464535337</v>
      </c>
      <c r="E6" s="94">
        <v>30</v>
      </c>
      <c r="F6" s="95">
        <v>1102390</v>
      </c>
      <c r="G6" s="56">
        <f>F6/$F$9</f>
        <v>0.45580786102034243</v>
      </c>
      <c r="H6" s="74">
        <f t="shared" si="0"/>
        <v>33</v>
      </c>
      <c r="I6" s="34">
        <f t="shared" si="0"/>
        <v>1206484</v>
      </c>
      <c r="J6" s="56">
        <f>I6/$I$9</f>
        <v>0.40502118794138747</v>
      </c>
    </row>
    <row r="7" spans="1:10" ht="21" customHeight="1" x14ac:dyDescent="0.25">
      <c r="A7" s="54" t="s">
        <v>10</v>
      </c>
      <c r="B7" s="90">
        <v>8</v>
      </c>
      <c r="C7" s="91">
        <v>382948</v>
      </c>
      <c r="D7" s="66">
        <f>$C7/$C$9</f>
        <v>0.68349884699683727</v>
      </c>
      <c r="E7" s="94">
        <v>25</v>
      </c>
      <c r="F7" s="95">
        <v>908122</v>
      </c>
      <c r="G7" s="56">
        <f>F7/$F$9</f>
        <v>0.37548340094296523</v>
      </c>
      <c r="H7" s="74">
        <f t="shared" si="0"/>
        <v>33</v>
      </c>
      <c r="I7" s="34">
        <f t="shared" si="0"/>
        <v>1291070</v>
      </c>
      <c r="J7" s="56">
        <f>I7/$I$9</f>
        <v>0.43341702427507295</v>
      </c>
    </row>
    <row r="8" spans="1:10" ht="21" customHeight="1" x14ac:dyDescent="0.25">
      <c r="A8" s="54" t="s">
        <v>17</v>
      </c>
      <c r="B8" s="90">
        <v>2</v>
      </c>
      <c r="C8" s="91">
        <v>73234</v>
      </c>
      <c r="D8" s="66">
        <f>$C8/$C$9</f>
        <v>0.13071057835780936</v>
      </c>
      <c r="E8" s="94">
        <v>3</v>
      </c>
      <c r="F8" s="95">
        <v>180533</v>
      </c>
      <c r="G8" s="56">
        <f>F8/$F$9</f>
        <v>7.4645416389467867E-2</v>
      </c>
      <c r="H8" s="74">
        <f>B8+E8</f>
        <v>5</v>
      </c>
      <c r="I8" s="34">
        <f>C8+F8</f>
        <v>253767</v>
      </c>
      <c r="J8" s="56">
        <f>I8/$I$9</f>
        <v>8.5190530334693274E-2</v>
      </c>
    </row>
    <row r="9" spans="1:10" s="3" customFormat="1" ht="21" customHeight="1" x14ac:dyDescent="0.25">
      <c r="A9" s="57" t="s">
        <v>11</v>
      </c>
      <c r="B9" s="33">
        <f>SUM(B5:B8)</f>
        <v>13</v>
      </c>
      <c r="C9" s="44">
        <f>SUM(C5:C8)</f>
        <v>560276</v>
      </c>
      <c r="D9" s="102">
        <f>$C9/$C$29</f>
        <v>0.19385827360134417</v>
      </c>
      <c r="E9" s="79">
        <f>SUM(E5:E8)</f>
        <v>64</v>
      </c>
      <c r="F9" s="44">
        <f>SUM(F5:F8)</f>
        <v>2418541</v>
      </c>
      <c r="G9" s="102">
        <f>$F9/$F$29</f>
        <v>0.32814123252289185</v>
      </c>
      <c r="H9" s="75">
        <f>SUM(H5:H8)</f>
        <v>77</v>
      </c>
      <c r="I9" s="44">
        <f>SUM(I5:I8)</f>
        <v>2978817</v>
      </c>
      <c r="J9" s="102">
        <f>$I9/$I$29</f>
        <v>0.29031722345731847</v>
      </c>
    </row>
    <row r="10" spans="1:10" ht="21" customHeight="1" x14ac:dyDescent="0.25">
      <c r="A10" s="54" t="s">
        <v>8</v>
      </c>
      <c r="B10" s="90">
        <v>0</v>
      </c>
      <c r="C10" s="91">
        <v>0</v>
      </c>
      <c r="D10" s="66">
        <f>$C10/$C$14</f>
        <v>0</v>
      </c>
      <c r="E10" s="94">
        <v>2</v>
      </c>
      <c r="F10" s="95">
        <v>94624</v>
      </c>
      <c r="G10" s="55">
        <f>$F10/$F$14</f>
        <v>3.6122772532736075E-2</v>
      </c>
      <c r="H10" s="74">
        <f t="shared" ref="H10:I13" si="1">B10+E10</f>
        <v>2</v>
      </c>
      <c r="I10" s="34">
        <f t="shared" si="1"/>
        <v>94624</v>
      </c>
      <c r="J10" s="56">
        <f>$I10/$I$14</f>
        <v>2.7467213162340565E-2</v>
      </c>
    </row>
    <row r="11" spans="1:10" ht="21" customHeight="1" x14ac:dyDescent="0.25">
      <c r="A11" s="54" t="s">
        <v>9</v>
      </c>
      <c r="B11" s="90">
        <v>8</v>
      </c>
      <c r="C11" s="91">
        <v>472395</v>
      </c>
      <c r="D11" s="66">
        <f>$C11/$C$14</f>
        <v>0.57227467052063741</v>
      </c>
      <c r="E11" s="94">
        <v>35</v>
      </c>
      <c r="F11" s="95">
        <v>1677175</v>
      </c>
      <c r="G11" s="55">
        <f>$F11/$F$14</f>
        <v>0.64026262917010079</v>
      </c>
      <c r="H11" s="74">
        <f t="shared" si="1"/>
        <v>43</v>
      </c>
      <c r="I11" s="34">
        <f t="shared" si="1"/>
        <v>2149570</v>
      </c>
      <c r="J11" s="56">
        <f>$I11/$I$14</f>
        <v>0.62397169214335058</v>
      </c>
    </row>
    <row r="12" spans="1:10" ht="21" customHeight="1" x14ac:dyDescent="0.25">
      <c r="A12" s="54" t="s">
        <v>10</v>
      </c>
      <c r="B12" s="90">
        <v>4</v>
      </c>
      <c r="C12" s="96">
        <v>294493</v>
      </c>
      <c r="D12" s="66">
        <f>$C12/$C$14</f>
        <v>0.35675840037602868</v>
      </c>
      <c r="E12" s="94">
        <v>20</v>
      </c>
      <c r="F12" s="95">
        <v>672431</v>
      </c>
      <c r="G12" s="55">
        <f>$F12/$F$14</f>
        <v>0.25670096441664114</v>
      </c>
      <c r="H12" s="74">
        <f t="shared" si="1"/>
        <v>24</v>
      </c>
      <c r="I12" s="34">
        <f t="shared" si="1"/>
        <v>966924</v>
      </c>
      <c r="J12" s="56">
        <f>$I12/$I$14</f>
        <v>0.2806762303409599</v>
      </c>
    </row>
    <row r="13" spans="1:10" ht="21" customHeight="1" x14ac:dyDescent="0.25">
      <c r="A13" s="54" t="s">
        <v>17</v>
      </c>
      <c r="B13" s="90">
        <v>1</v>
      </c>
      <c r="C13" s="91">
        <v>58581</v>
      </c>
      <c r="D13" s="66">
        <f>$C13/$C$14</f>
        <v>7.0966929103333978E-2</v>
      </c>
      <c r="E13" s="94">
        <v>3</v>
      </c>
      <c r="F13" s="95">
        <v>175281</v>
      </c>
      <c r="G13" s="55">
        <f>$F13/$F$14</f>
        <v>6.6913633880521975E-2</v>
      </c>
      <c r="H13" s="74">
        <f t="shared" si="1"/>
        <v>4</v>
      </c>
      <c r="I13" s="34">
        <f t="shared" si="1"/>
        <v>233862</v>
      </c>
      <c r="J13" s="56">
        <f>$I13/$I$14</f>
        <v>6.7884864353348937E-2</v>
      </c>
    </row>
    <row r="14" spans="1:10" s="3" customFormat="1" ht="21" customHeight="1" x14ac:dyDescent="0.25">
      <c r="A14" s="57" t="s">
        <v>12</v>
      </c>
      <c r="B14" s="33">
        <f>SUM(B10:B13)</f>
        <v>13</v>
      </c>
      <c r="C14" s="44">
        <f t="shared" ref="C14:I14" si="2">SUM(C10:C13)</f>
        <v>825469</v>
      </c>
      <c r="D14" s="102">
        <f>$C14/$C$29</f>
        <v>0.2856163663112965</v>
      </c>
      <c r="E14" s="79">
        <f t="shared" si="2"/>
        <v>60</v>
      </c>
      <c r="F14" s="44">
        <f t="shared" si="2"/>
        <v>2619511</v>
      </c>
      <c r="G14" s="102">
        <f>$F14/$F$29</f>
        <v>0.35540830945072788</v>
      </c>
      <c r="H14" s="75">
        <f t="shared" si="2"/>
        <v>73</v>
      </c>
      <c r="I14" s="44">
        <f t="shared" si="2"/>
        <v>3444980</v>
      </c>
      <c r="J14" s="102">
        <f>$I14/$I$29</f>
        <v>0.33574973839144634</v>
      </c>
    </row>
    <row r="15" spans="1:10" ht="21" customHeight="1" x14ac:dyDescent="0.25">
      <c r="A15" s="54" t="s">
        <v>8</v>
      </c>
      <c r="B15" s="90">
        <v>5</v>
      </c>
      <c r="C15" s="91">
        <v>215018</v>
      </c>
      <c r="D15" s="66">
        <f>$C15/$C$19</f>
        <v>0.17007163766858424</v>
      </c>
      <c r="E15" s="94">
        <v>9</v>
      </c>
      <c r="F15" s="95">
        <v>499950</v>
      </c>
      <c r="G15" s="56">
        <f>$F15/$F$19</f>
        <v>0.24026574126270353</v>
      </c>
      <c r="H15" s="74">
        <f t="shared" ref="H15:I18" si="3">B15+E15</f>
        <v>14</v>
      </c>
      <c r="I15" s="34">
        <f t="shared" si="3"/>
        <v>714968</v>
      </c>
      <c r="J15" s="56">
        <f>$I15/$I$19</f>
        <v>0.21373591222982871</v>
      </c>
    </row>
    <row r="16" spans="1:10" ht="21" customHeight="1" x14ac:dyDescent="0.25">
      <c r="A16" s="54" t="s">
        <v>9</v>
      </c>
      <c r="B16" s="90">
        <v>11</v>
      </c>
      <c r="C16" s="91">
        <v>624987</v>
      </c>
      <c r="D16" s="66">
        <f>$C16/$C$19</f>
        <v>0.49434262532241696</v>
      </c>
      <c r="E16" s="94">
        <v>21</v>
      </c>
      <c r="F16" s="95">
        <v>980508</v>
      </c>
      <c r="G16" s="56">
        <f>$F16/$F$19</f>
        <v>0.47121208407642945</v>
      </c>
      <c r="H16" s="74">
        <f t="shared" si="3"/>
        <v>32</v>
      </c>
      <c r="I16" s="34">
        <f t="shared" si="3"/>
        <v>1605495</v>
      </c>
      <c r="J16" s="56">
        <f>$I16/$I$19</f>
        <v>0.47995426145705661</v>
      </c>
    </row>
    <row r="17" spans="1:11" ht="21" customHeight="1" x14ac:dyDescent="0.25">
      <c r="A17" s="54" t="s">
        <v>10</v>
      </c>
      <c r="B17" s="90">
        <v>6</v>
      </c>
      <c r="C17" s="96">
        <v>421857</v>
      </c>
      <c r="D17" s="66">
        <f>$C17/$C$19</f>
        <v>0.33367397544371141</v>
      </c>
      <c r="E17" s="94">
        <v>17</v>
      </c>
      <c r="F17" s="95">
        <v>504706</v>
      </c>
      <c r="G17" s="56">
        <f>$F17/$F$19</f>
        <v>0.24255137755722381</v>
      </c>
      <c r="H17" s="74">
        <f t="shared" si="3"/>
        <v>23</v>
      </c>
      <c r="I17" s="34">
        <f t="shared" si="3"/>
        <v>926563</v>
      </c>
      <c r="J17" s="56">
        <f>$I17/$I$19</f>
        <v>0.27699112134166393</v>
      </c>
    </row>
    <row r="18" spans="1:11" ht="21" customHeight="1" x14ac:dyDescent="0.25">
      <c r="A18" s="54" t="s">
        <v>17</v>
      </c>
      <c r="B18" s="90">
        <v>2</v>
      </c>
      <c r="C18" s="91">
        <v>2417</v>
      </c>
      <c r="D18" s="66">
        <f>$C18/$C$19</f>
        <v>1.9117615652874088E-3</v>
      </c>
      <c r="E18" s="94">
        <v>4</v>
      </c>
      <c r="F18" s="95">
        <v>95657</v>
      </c>
      <c r="G18" s="56">
        <f>$F18/$F$19</f>
        <v>4.5970797103643227E-2</v>
      </c>
      <c r="H18" s="74">
        <f t="shared" si="3"/>
        <v>6</v>
      </c>
      <c r="I18" s="34">
        <f t="shared" si="3"/>
        <v>98074</v>
      </c>
      <c r="J18" s="56">
        <f>$I18/$I$19</f>
        <v>2.9318704971450778E-2</v>
      </c>
    </row>
    <row r="19" spans="1:11" s="3" customFormat="1" ht="21" customHeight="1" x14ac:dyDescent="0.25">
      <c r="A19" s="57" t="s">
        <v>13</v>
      </c>
      <c r="B19" s="33">
        <f>SUM(B15:B18)</f>
        <v>24</v>
      </c>
      <c r="C19" s="44">
        <f t="shared" ref="C19:I19" si="4">SUM(C15:C18)</f>
        <v>1264279</v>
      </c>
      <c r="D19" s="102">
        <f>$C19/$C$29</f>
        <v>0.43744680173777528</v>
      </c>
      <c r="E19" s="79">
        <f t="shared" si="4"/>
        <v>51</v>
      </c>
      <c r="F19" s="44">
        <f t="shared" si="4"/>
        <v>2080821</v>
      </c>
      <c r="G19" s="102">
        <f>$F19/$F$29</f>
        <v>0.28232027805173299</v>
      </c>
      <c r="H19" s="75">
        <f t="shared" si="4"/>
        <v>75</v>
      </c>
      <c r="I19" s="44">
        <f t="shared" si="4"/>
        <v>3345100</v>
      </c>
      <c r="J19" s="102">
        <f>$I19/$I$29</f>
        <v>0.32601537596538355</v>
      </c>
    </row>
    <row r="20" spans="1:11" ht="21" customHeight="1" x14ac:dyDescent="0.25">
      <c r="A20" s="54" t="s">
        <v>8</v>
      </c>
      <c r="B20" s="90">
        <v>0</v>
      </c>
      <c r="C20" s="91">
        <v>0</v>
      </c>
      <c r="D20" s="66">
        <f>$C20/$C$24</f>
        <v>0</v>
      </c>
      <c r="E20" s="97">
        <v>1</v>
      </c>
      <c r="F20" s="98">
        <v>37849</v>
      </c>
      <c r="G20" s="56">
        <f>$F20/$F$24</f>
        <v>0.15046073606462232</v>
      </c>
      <c r="H20" s="74">
        <f t="shared" ref="H20:I23" si="5">B20+E20</f>
        <v>1</v>
      </c>
      <c r="I20" s="34">
        <f t="shared" si="5"/>
        <v>37849</v>
      </c>
      <c r="J20" s="56">
        <f>$I20/$I$24</f>
        <v>7.6981747623367278E-2</v>
      </c>
    </row>
    <row r="21" spans="1:11" ht="21" customHeight="1" x14ac:dyDescent="0.25">
      <c r="A21" s="54" t="s">
        <v>9</v>
      </c>
      <c r="B21" s="90">
        <v>1</v>
      </c>
      <c r="C21" s="91">
        <v>74551</v>
      </c>
      <c r="D21" s="66">
        <f>$C21/$C$24</f>
        <v>0.31048944641577958</v>
      </c>
      <c r="E21" s="97">
        <v>1</v>
      </c>
      <c r="F21" s="98">
        <v>68668</v>
      </c>
      <c r="G21" s="80">
        <f>$F21/$F$24</f>
        <v>0.27297518624231776</v>
      </c>
      <c r="H21" s="74">
        <f t="shared" si="5"/>
        <v>2</v>
      </c>
      <c r="I21" s="34">
        <f t="shared" si="5"/>
        <v>143219</v>
      </c>
      <c r="J21" s="56">
        <f>$I21/$I$24</f>
        <v>0.29129564619596388</v>
      </c>
    </row>
    <row r="22" spans="1:11" ht="21" customHeight="1" x14ac:dyDescent="0.25">
      <c r="A22" s="54" t="s">
        <v>10</v>
      </c>
      <c r="B22" s="90">
        <v>2</v>
      </c>
      <c r="C22" s="91">
        <v>95364</v>
      </c>
      <c r="D22" s="66">
        <f>$C22/$C$24</f>
        <v>0.39717127292718279</v>
      </c>
      <c r="E22" s="97">
        <v>3</v>
      </c>
      <c r="F22" s="98">
        <v>145037</v>
      </c>
      <c r="G22" s="56">
        <f>$F22/$F$24</f>
        <v>0.57656407769305995</v>
      </c>
      <c r="H22" s="74">
        <f t="shared" si="5"/>
        <v>5</v>
      </c>
      <c r="I22" s="34">
        <f t="shared" si="5"/>
        <v>240401</v>
      </c>
      <c r="J22" s="56">
        <f>$I22/$I$24</f>
        <v>0.48895582737734461</v>
      </c>
    </row>
    <row r="23" spans="1:11" ht="21" customHeight="1" x14ac:dyDescent="0.25">
      <c r="A23" s="54" t="s">
        <v>17</v>
      </c>
      <c r="B23" s="90">
        <v>1</v>
      </c>
      <c r="C23" s="91">
        <v>70193</v>
      </c>
      <c r="D23" s="66">
        <f>$C23/$C$24</f>
        <v>0.29233928065703768</v>
      </c>
      <c r="E23" s="94">
        <v>0</v>
      </c>
      <c r="F23" s="95">
        <v>0</v>
      </c>
      <c r="G23" s="56">
        <f>$F23/$F$24</f>
        <v>0</v>
      </c>
      <c r="H23" s="74">
        <f t="shared" si="5"/>
        <v>1</v>
      </c>
      <c r="I23" s="34">
        <f t="shared" si="5"/>
        <v>70193</v>
      </c>
      <c r="J23" s="56">
        <f>$I23/$I$24</f>
        <v>0.14276677880332422</v>
      </c>
    </row>
    <row r="24" spans="1:11" s="3" customFormat="1" ht="21" customHeight="1" x14ac:dyDescent="0.25">
      <c r="A24" s="57" t="s">
        <v>14</v>
      </c>
      <c r="B24" s="33">
        <f>SUM(B20:B23)</f>
        <v>4</v>
      </c>
      <c r="C24" s="44">
        <f t="shared" ref="C24:I24" si="6">SUM(C20:C23)</f>
        <v>240108</v>
      </c>
      <c r="D24" s="102">
        <f>$C24/$C$29</f>
        <v>8.3078558349584039E-2</v>
      </c>
      <c r="E24" s="79">
        <f t="shared" si="6"/>
        <v>5</v>
      </c>
      <c r="F24" s="44">
        <f t="shared" si="6"/>
        <v>251554</v>
      </c>
      <c r="G24" s="102">
        <f>$F24/$F$29</f>
        <v>3.4130179974647332E-2</v>
      </c>
      <c r="H24" s="75">
        <f t="shared" si="6"/>
        <v>9</v>
      </c>
      <c r="I24" s="44">
        <f t="shared" si="6"/>
        <v>491662</v>
      </c>
      <c r="J24" s="102">
        <f>$I24/$I$29</f>
        <v>4.7917662185851667E-2</v>
      </c>
      <c r="K24" s="19"/>
    </row>
    <row r="25" spans="1:11" ht="21" customHeight="1" x14ac:dyDescent="0.25">
      <c r="A25" s="54" t="s">
        <v>8</v>
      </c>
      <c r="B25" s="29">
        <f t="shared" ref="B25:C28" si="7">B5+B10+B15+B20</f>
        <v>5</v>
      </c>
      <c r="C25" s="48">
        <f t="shared" si="7"/>
        <v>215018</v>
      </c>
      <c r="D25" s="67">
        <f>$C25/$C$29</f>
        <v>7.4397293964427916E-2</v>
      </c>
      <c r="E25" s="81">
        <f t="shared" ref="E25:F28" si="8">E5+E10+E15+E20</f>
        <v>18</v>
      </c>
      <c r="F25" s="34">
        <f t="shared" si="8"/>
        <v>859919</v>
      </c>
      <c r="G25" s="82">
        <f>$C25/$C$29</f>
        <v>7.4397293964427916E-2</v>
      </c>
      <c r="H25" s="74">
        <f t="shared" ref="H25:I27" si="9">B25+E25</f>
        <v>23</v>
      </c>
      <c r="I25" s="34">
        <f t="shared" si="9"/>
        <v>1074937</v>
      </c>
      <c r="J25" s="56">
        <f>$I25/$I$29</f>
        <v>0.10476398020809588</v>
      </c>
    </row>
    <row r="26" spans="1:11" ht="21" customHeight="1" x14ac:dyDescent="0.25">
      <c r="A26" s="54" t="s">
        <v>9</v>
      </c>
      <c r="B26" s="29">
        <f t="shared" si="7"/>
        <v>23</v>
      </c>
      <c r="C26" s="48">
        <f t="shared" si="7"/>
        <v>1276027</v>
      </c>
      <c r="D26" s="67">
        <f>$C26/$C$29</f>
        <v>0.44151166797917879</v>
      </c>
      <c r="E26" s="81">
        <f t="shared" si="8"/>
        <v>87</v>
      </c>
      <c r="F26" s="34">
        <f t="shared" si="8"/>
        <v>3828741</v>
      </c>
      <c r="G26" s="82">
        <f>$C26/$C$29</f>
        <v>0.44151166797917879</v>
      </c>
      <c r="H26" s="74">
        <f t="shared" si="9"/>
        <v>110</v>
      </c>
      <c r="I26" s="34">
        <f t="shared" si="9"/>
        <v>5104768</v>
      </c>
      <c r="J26" s="56">
        <f>$I26/$I$29</f>
        <v>0.49751363449106428</v>
      </c>
    </row>
    <row r="27" spans="1:11" ht="21" customHeight="1" x14ac:dyDescent="0.25">
      <c r="A27" s="54" t="s">
        <v>10</v>
      </c>
      <c r="B27" s="29">
        <f t="shared" si="7"/>
        <v>20</v>
      </c>
      <c r="C27" s="48">
        <f t="shared" si="7"/>
        <v>1194662</v>
      </c>
      <c r="D27" s="67">
        <f>$C27/$C$29</f>
        <v>0.41335897460738819</v>
      </c>
      <c r="E27" s="81">
        <f t="shared" si="8"/>
        <v>65</v>
      </c>
      <c r="F27" s="34">
        <f t="shared" si="8"/>
        <v>2230296</v>
      </c>
      <c r="G27" s="82">
        <f>$C27/$C$29</f>
        <v>0.41335897460738819</v>
      </c>
      <c r="H27" s="74">
        <f t="shared" si="9"/>
        <v>85</v>
      </c>
      <c r="I27" s="34">
        <f t="shared" si="9"/>
        <v>3424958</v>
      </c>
      <c r="J27" s="56">
        <f>$I27/$I$29</f>
        <v>0.33379838271969392</v>
      </c>
    </row>
    <row r="28" spans="1:11" ht="21" customHeight="1" x14ac:dyDescent="0.25">
      <c r="A28" s="54" t="s">
        <v>17</v>
      </c>
      <c r="B28" s="29">
        <f t="shared" si="7"/>
        <v>6</v>
      </c>
      <c r="C28" s="48">
        <f t="shared" si="7"/>
        <v>204425</v>
      </c>
      <c r="D28" s="67">
        <f>$C28/$C$29</f>
        <v>7.0732063449005095E-2</v>
      </c>
      <c r="E28" s="81">
        <f t="shared" si="8"/>
        <v>10</v>
      </c>
      <c r="F28" s="34">
        <f t="shared" si="8"/>
        <v>451471</v>
      </c>
      <c r="G28" s="82">
        <f>$C28/$C$29</f>
        <v>7.0732063449005095E-2</v>
      </c>
      <c r="H28" s="74">
        <f>B28+E28</f>
        <v>16</v>
      </c>
      <c r="I28" s="34">
        <f>C28+F28</f>
        <v>655896</v>
      </c>
      <c r="J28" s="56">
        <f>$I28/$I$29</f>
        <v>6.3924002581145917E-2</v>
      </c>
    </row>
    <row r="29" spans="1:11" s="3" customFormat="1" ht="21" customHeight="1" x14ac:dyDescent="0.25">
      <c r="A29" s="58" t="s">
        <v>2</v>
      </c>
      <c r="B29" s="35">
        <f>SUM(B25:B28)</f>
        <v>54</v>
      </c>
      <c r="C29" s="42">
        <f>SUM(C25:C28)</f>
        <v>2890132</v>
      </c>
      <c r="D29" s="59">
        <f>$C29/$C$40</f>
        <v>1</v>
      </c>
      <c r="E29" s="83">
        <f>SUM(E25:E27)</f>
        <v>170</v>
      </c>
      <c r="F29" s="36">
        <f>SUM(F25:F28)</f>
        <v>7370427</v>
      </c>
      <c r="G29" s="59">
        <f>$F29/$F$40</f>
        <v>0.83673831282232281</v>
      </c>
      <c r="H29" s="76">
        <f>SUM(H25:H28)</f>
        <v>234</v>
      </c>
      <c r="I29" s="42">
        <f>SUM(I25:I28)</f>
        <v>10260559</v>
      </c>
      <c r="J29" s="59">
        <f>$I29/$I$40</f>
        <v>0.87707183040645786</v>
      </c>
    </row>
    <row r="30" spans="1:11" ht="21" customHeight="1" x14ac:dyDescent="0.25">
      <c r="A30" s="54" t="s">
        <v>8</v>
      </c>
      <c r="B30" s="99"/>
      <c r="C30" s="100"/>
      <c r="D30" s="69"/>
      <c r="E30" s="97">
        <v>0</v>
      </c>
      <c r="F30" s="98">
        <v>0</v>
      </c>
      <c r="G30" s="56">
        <f>F30/$F$34</f>
        <v>0</v>
      </c>
      <c r="H30" s="74">
        <f t="shared" ref="H30:I32" si="10">B30+E30</f>
        <v>0</v>
      </c>
      <c r="I30" s="34">
        <f t="shared" si="10"/>
        <v>0</v>
      </c>
      <c r="J30" s="56">
        <f>$I30/$I$34</f>
        <v>0</v>
      </c>
    </row>
    <row r="31" spans="1:11" ht="21" customHeight="1" x14ac:dyDescent="0.25">
      <c r="A31" s="54" t="s">
        <v>9</v>
      </c>
      <c r="B31" s="99"/>
      <c r="C31" s="100"/>
      <c r="D31" s="69"/>
      <c r="E31" s="97">
        <v>10</v>
      </c>
      <c r="F31" s="98">
        <v>289328</v>
      </c>
      <c r="G31" s="56">
        <f>F31/$F$34</f>
        <v>0.48034399462093352</v>
      </c>
      <c r="H31" s="74">
        <f t="shared" si="10"/>
        <v>10</v>
      </c>
      <c r="I31" s="34">
        <f t="shared" si="10"/>
        <v>289328</v>
      </c>
      <c r="J31" s="56">
        <f>$I31/$I$34</f>
        <v>0.48034399462093352</v>
      </c>
    </row>
    <row r="32" spans="1:11" ht="21" customHeight="1" x14ac:dyDescent="0.25">
      <c r="A32" s="54" t="s">
        <v>10</v>
      </c>
      <c r="B32" s="99"/>
      <c r="C32" s="100"/>
      <c r="D32" s="69"/>
      <c r="E32" s="97">
        <v>11</v>
      </c>
      <c r="F32" s="98">
        <v>313007</v>
      </c>
      <c r="G32" s="56">
        <f>F32/$F$34</f>
        <v>0.51965600537906642</v>
      </c>
      <c r="H32" s="74">
        <f t="shared" si="10"/>
        <v>11</v>
      </c>
      <c r="I32" s="34">
        <f t="shared" si="10"/>
        <v>313007</v>
      </c>
      <c r="J32" s="56">
        <f>$I32/$I$34</f>
        <v>0.51965600537906642</v>
      </c>
    </row>
    <row r="33" spans="1:10" ht="21" customHeight="1" x14ac:dyDescent="0.25">
      <c r="A33" s="54" t="s">
        <v>17</v>
      </c>
      <c r="B33" s="90">
        <v>0</v>
      </c>
      <c r="C33" s="91">
        <v>0</v>
      </c>
      <c r="D33" s="69"/>
      <c r="E33" s="94">
        <v>0</v>
      </c>
      <c r="F33" s="95">
        <v>0</v>
      </c>
      <c r="G33" s="56">
        <f>F33/$F$34</f>
        <v>0</v>
      </c>
      <c r="H33" s="74">
        <f>B33+E33</f>
        <v>0</v>
      </c>
      <c r="I33" s="34">
        <f>C33+F33</f>
        <v>0</v>
      </c>
      <c r="J33" s="56">
        <f>$I33/$I$34</f>
        <v>0</v>
      </c>
    </row>
    <row r="34" spans="1:10" s="3" customFormat="1" ht="21" customHeight="1" x14ac:dyDescent="0.25">
      <c r="A34" s="58" t="s">
        <v>15</v>
      </c>
      <c r="B34" s="35">
        <f>SUM(B30:B33)</f>
        <v>0</v>
      </c>
      <c r="C34" s="42">
        <f>SUM(C30:C33)</f>
        <v>0</v>
      </c>
      <c r="D34" s="70">
        <f>SUM(D30:D33)</f>
        <v>0</v>
      </c>
      <c r="E34" s="84">
        <f>SUM(E30:E33)</f>
        <v>21</v>
      </c>
      <c r="F34" s="36">
        <f>SUM(F30:F33)</f>
        <v>602335</v>
      </c>
      <c r="G34" s="59">
        <f>$F34/$F$40</f>
        <v>6.8380946131592346E-2</v>
      </c>
      <c r="H34" s="76">
        <f>SUM(H30:H33)</f>
        <v>21</v>
      </c>
      <c r="I34" s="42">
        <f>SUM(I30:I33)</f>
        <v>602335</v>
      </c>
      <c r="J34" s="59">
        <f>$I34/$I$40</f>
        <v>5.14875516010262E-2</v>
      </c>
    </row>
    <row r="35" spans="1:10" ht="21" customHeight="1" x14ac:dyDescent="0.25">
      <c r="A35" s="54" t="s">
        <v>8</v>
      </c>
      <c r="B35" s="99"/>
      <c r="C35" s="100"/>
      <c r="D35" s="69"/>
      <c r="E35" s="94">
        <v>2</v>
      </c>
      <c r="F35" s="95">
        <v>32274</v>
      </c>
      <c r="G35" s="56">
        <f>F35/$F$39</f>
        <v>3.8616395396280506E-2</v>
      </c>
      <c r="H35" s="74">
        <f t="shared" ref="H35:I37" si="11">B35+E35</f>
        <v>2</v>
      </c>
      <c r="I35" s="34">
        <f t="shared" si="11"/>
        <v>32274</v>
      </c>
      <c r="J35" s="56">
        <f>$I35/$I$39</f>
        <v>3.8616395396280506E-2</v>
      </c>
    </row>
    <row r="36" spans="1:10" ht="21" customHeight="1" x14ac:dyDescent="0.25">
      <c r="A36" s="54" t="s">
        <v>9</v>
      </c>
      <c r="B36" s="99"/>
      <c r="C36" s="100"/>
      <c r="D36" s="69"/>
      <c r="E36" s="94">
        <v>14</v>
      </c>
      <c r="F36" s="95">
        <v>575310</v>
      </c>
      <c r="G36" s="85">
        <f>F36/$F$39</f>
        <v>0.68836829755946394</v>
      </c>
      <c r="H36" s="74">
        <f t="shared" si="11"/>
        <v>14</v>
      </c>
      <c r="I36" s="34">
        <f t="shared" si="11"/>
        <v>575310</v>
      </c>
      <c r="J36" s="56">
        <f>$I36/$I$39</f>
        <v>0.68836829755946394</v>
      </c>
    </row>
    <row r="37" spans="1:10" ht="21" customHeight="1" x14ac:dyDescent="0.25">
      <c r="A37" s="54" t="s">
        <v>10</v>
      </c>
      <c r="B37" s="99"/>
      <c r="C37" s="100"/>
      <c r="D37" s="69"/>
      <c r="E37" s="94">
        <v>9</v>
      </c>
      <c r="F37" s="95">
        <v>227037</v>
      </c>
      <c r="G37" s="56">
        <f>F37/$F$39</f>
        <v>0.27165367049592049</v>
      </c>
      <c r="H37" s="74">
        <f t="shared" si="11"/>
        <v>9</v>
      </c>
      <c r="I37" s="34">
        <f t="shared" si="11"/>
        <v>227037</v>
      </c>
      <c r="J37" s="56">
        <f>$I37/$I$39</f>
        <v>0.27165367049592049</v>
      </c>
    </row>
    <row r="38" spans="1:10" ht="21" customHeight="1" x14ac:dyDescent="0.25">
      <c r="A38" s="54" t="s">
        <v>17</v>
      </c>
      <c r="B38" s="90">
        <v>0</v>
      </c>
      <c r="C38" s="91">
        <v>0</v>
      </c>
      <c r="D38" s="69"/>
      <c r="E38" s="94">
        <v>1</v>
      </c>
      <c r="F38" s="95">
        <v>1138</v>
      </c>
      <c r="G38" s="56">
        <f>F38/$F$39</f>
        <v>1.3616365483351061E-3</v>
      </c>
      <c r="H38" s="74">
        <f>B38+E38</f>
        <v>1</v>
      </c>
      <c r="I38" s="34">
        <f>C38+F38</f>
        <v>1138</v>
      </c>
      <c r="J38" s="56">
        <f>$I38/$I$39</f>
        <v>1.3616365483351061E-3</v>
      </c>
    </row>
    <row r="39" spans="1:10" s="3" customFormat="1" ht="21" customHeight="1" thickBot="1" x14ac:dyDescent="0.3">
      <c r="A39" s="58" t="s">
        <v>16</v>
      </c>
      <c r="B39" s="35">
        <f>SUM(B35:B38)</f>
        <v>0</v>
      </c>
      <c r="C39" s="42">
        <f>SUM(C35:C38)</f>
        <v>0</v>
      </c>
      <c r="D39" s="70">
        <f>SUM(D35:D38)</f>
        <v>0</v>
      </c>
      <c r="E39" s="84">
        <f>SUM(E35:E38)</f>
        <v>26</v>
      </c>
      <c r="F39" s="42">
        <f>SUM(F35:F38)</f>
        <v>835759</v>
      </c>
      <c r="G39" s="59">
        <f>$F39/$F$40</f>
        <v>9.4880741046084807E-2</v>
      </c>
      <c r="H39" s="76">
        <f>SUM(H35:H38)</f>
        <v>26</v>
      </c>
      <c r="I39" s="42">
        <f>SUM(I35:I38)</f>
        <v>835759</v>
      </c>
      <c r="J39" s="59">
        <f>$I39/$I$40</f>
        <v>7.1440617992515887E-2</v>
      </c>
    </row>
    <row r="40" spans="1:10" s="17" customFormat="1" ht="21" customHeight="1" thickTop="1" thickBot="1" x14ac:dyDescent="0.3">
      <c r="A40" s="60" t="s">
        <v>0</v>
      </c>
      <c r="B40" s="61">
        <f>B9+B14+B19+B24+B34+B39</f>
        <v>54</v>
      </c>
      <c r="C40" s="62">
        <f>C9+C14+C19+C24+C34+C39</f>
        <v>2890132</v>
      </c>
      <c r="D40" s="87">
        <f>D29+D34+D39</f>
        <v>1</v>
      </c>
      <c r="E40" s="86">
        <f>E9+E14+E19+E24+E34+E39</f>
        <v>227</v>
      </c>
      <c r="F40" s="63">
        <f>F9+F14+F19+F24+F34+F39</f>
        <v>8808521</v>
      </c>
      <c r="G40" s="87">
        <f>G29+G34+G39</f>
        <v>1</v>
      </c>
      <c r="H40" s="77">
        <f>H9+H14+H19+H24+H34+H39</f>
        <v>281</v>
      </c>
      <c r="I40" s="62">
        <f>I9+I14+I19+I24+I34+I39</f>
        <v>11698653</v>
      </c>
      <c r="J40" s="87">
        <f>J29+J34+J39</f>
        <v>1</v>
      </c>
    </row>
    <row r="41" spans="1:10" s="17" customFormat="1" ht="21" customHeight="1" x14ac:dyDescent="0.25">
      <c r="A41" s="21"/>
      <c r="B41" s="22"/>
      <c r="C41" s="23"/>
      <c r="D41" s="24"/>
      <c r="E41" s="25"/>
      <c r="F41" s="23"/>
      <c r="G41" s="24"/>
      <c r="H41" s="25"/>
      <c r="I41" s="23"/>
      <c r="J41" s="26"/>
    </row>
    <row r="42" spans="1:10" s="3" customFormat="1" ht="18.75" customHeight="1" x14ac:dyDescent="0.25">
      <c r="A42" s="20"/>
      <c r="B42" s="20"/>
      <c r="C42" s="2"/>
      <c r="D42" s="5"/>
      <c r="E42" s="6"/>
      <c r="F42" s="7"/>
      <c r="G42" s="5"/>
      <c r="H42" s="6"/>
      <c r="I42" s="10"/>
      <c r="J42" s="8"/>
    </row>
    <row r="43" spans="1:10" s="3" customFormat="1" ht="18.75" customHeight="1" x14ac:dyDescent="0.25">
      <c r="A43" s="20"/>
      <c r="B43" s="20"/>
      <c r="C43" s="2"/>
      <c r="D43" s="5"/>
      <c r="E43" s="15"/>
      <c r="F43" s="15"/>
      <c r="G43" s="5"/>
      <c r="H43" s="6"/>
      <c r="I43" s="7"/>
      <c r="J43" s="8"/>
    </row>
    <row r="44" spans="1:10" s="3" customFormat="1" ht="18.75" customHeight="1" x14ac:dyDescent="0.25">
      <c r="A44" s="20"/>
      <c r="B44" s="20"/>
      <c r="C44" s="2"/>
      <c r="D44" s="5"/>
      <c r="E44" s="15"/>
      <c r="F44" s="15"/>
      <c r="G44" s="5"/>
      <c r="H44" s="6"/>
      <c r="I44" s="7"/>
      <c r="J44" s="8"/>
    </row>
    <row r="45" spans="1:10" s="3" customFormat="1" ht="22.5" customHeight="1" x14ac:dyDescent="0.25">
      <c r="A45" s="12"/>
      <c r="B45" s="4"/>
      <c r="C45" s="4"/>
      <c r="D45" s="5"/>
      <c r="E45" s="15"/>
      <c r="F45" s="15"/>
      <c r="G45" s="5"/>
      <c r="H45" s="6"/>
      <c r="I45" s="7"/>
      <c r="J45" s="8"/>
    </row>
    <row r="46" spans="1:10" s="3" customFormat="1" ht="22.5" customHeight="1" x14ac:dyDescent="0.25">
      <c r="A46" s="12"/>
      <c r="B46" s="4"/>
      <c r="C46" s="4"/>
      <c r="D46" s="5"/>
      <c r="E46" s="6"/>
      <c r="F46" s="7"/>
      <c r="G46" s="5"/>
      <c r="H46" s="6"/>
      <c r="I46" s="7"/>
      <c r="J46" s="8"/>
    </row>
    <row r="47" spans="1:10" s="3" customFormat="1" ht="22.5" customHeight="1" x14ac:dyDescent="0.25">
      <c r="A47" s="12"/>
      <c r="B47" s="4"/>
      <c r="C47" s="4"/>
      <c r="D47" s="5"/>
      <c r="E47" s="6"/>
      <c r="F47" s="7"/>
      <c r="G47" s="5"/>
      <c r="H47" s="6"/>
      <c r="I47" s="7"/>
      <c r="J47" s="8"/>
    </row>
    <row r="48" spans="1:10" s="3" customFormat="1" ht="22.5" customHeight="1" x14ac:dyDescent="0.25">
      <c r="A48" s="12"/>
      <c r="B48" s="4"/>
      <c r="C48" s="4"/>
      <c r="D48" s="5"/>
      <c r="E48" s="6"/>
      <c r="F48" s="7"/>
      <c r="G48" s="5"/>
      <c r="H48" s="6"/>
      <c r="I48" s="7"/>
      <c r="J48" s="8"/>
    </row>
    <row r="49" spans="1:10" s="3" customFormat="1" ht="22.5" customHeight="1" x14ac:dyDescent="0.25">
      <c r="A49" s="12"/>
      <c r="B49" s="4"/>
      <c r="C49" s="2"/>
      <c r="D49" s="5"/>
      <c r="E49" s="6"/>
      <c r="F49" s="7"/>
      <c r="G49" s="5"/>
      <c r="H49" s="6"/>
      <c r="I49" s="7"/>
      <c r="J49" s="8"/>
    </row>
    <row r="50" spans="1:10" s="3" customFormat="1" ht="22.5" customHeight="1" x14ac:dyDescent="0.25">
      <c r="A50" s="12"/>
      <c r="B50" s="4"/>
      <c r="C50" s="2"/>
      <c r="D50" s="5"/>
      <c r="E50" s="6"/>
      <c r="F50" s="7"/>
      <c r="G50" s="5"/>
      <c r="H50" s="6"/>
      <c r="I50" s="7"/>
      <c r="J50" s="8"/>
    </row>
    <row r="51" spans="1:10" s="3" customFormat="1" ht="22.5" customHeight="1" x14ac:dyDescent="0.25">
      <c r="A51" s="12"/>
      <c r="B51" s="4"/>
      <c r="C51" s="2"/>
      <c r="D51" s="5"/>
      <c r="E51" s="6"/>
      <c r="F51" s="7"/>
      <c r="G51" s="5"/>
      <c r="H51" s="6"/>
      <c r="I51" s="7"/>
      <c r="J51" s="8"/>
    </row>
    <row r="52" spans="1:10" s="3" customFormat="1" ht="22.5" customHeight="1" x14ac:dyDescent="0.25">
      <c r="A52" s="12"/>
      <c r="B52" s="4"/>
      <c r="C52" s="2"/>
      <c r="D52" s="5"/>
      <c r="E52" s="6"/>
      <c r="F52" s="7"/>
      <c r="G52" s="5"/>
      <c r="H52" s="6"/>
      <c r="I52" s="7"/>
      <c r="J52" s="8"/>
    </row>
    <row r="53" spans="1:10" s="3" customFormat="1" ht="22.5" customHeight="1" x14ac:dyDescent="0.25">
      <c r="A53" s="12"/>
      <c r="B53" s="4"/>
      <c r="C53" s="2"/>
      <c r="D53" s="5"/>
      <c r="E53" s="6"/>
      <c r="F53" s="7"/>
      <c r="G53" s="5"/>
      <c r="H53" s="6"/>
      <c r="I53" s="7"/>
      <c r="J53" s="8"/>
    </row>
    <row r="54" spans="1:10" s="3" customFormat="1" ht="22.5" customHeight="1" x14ac:dyDescent="0.25">
      <c r="A54" s="12"/>
      <c r="B54" s="4"/>
      <c r="C54" s="2"/>
      <c r="D54" s="5"/>
      <c r="E54" s="6"/>
      <c r="F54" s="7"/>
      <c r="G54" s="5"/>
      <c r="H54" s="6"/>
      <c r="I54" s="7"/>
      <c r="J54" s="8"/>
    </row>
    <row r="55" spans="1:10" s="3" customFormat="1" ht="22.5" customHeight="1" x14ac:dyDescent="0.25">
      <c r="A55" s="12"/>
      <c r="B55" s="4"/>
      <c r="C55" s="2"/>
      <c r="D55" s="5"/>
      <c r="E55" s="6"/>
      <c r="F55" s="7"/>
      <c r="G55" s="5"/>
      <c r="H55" s="6"/>
      <c r="I55" s="7"/>
      <c r="J55" s="8"/>
    </row>
    <row r="56" spans="1:10" s="3" customFormat="1" ht="22.5" customHeight="1" x14ac:dyDescent="0.25">
      <c r="A56" s="12"/>
      <c r="B56" s="4"/>
      <c r="C56" s="2"/>
      <c r="D56" s="5"/>
      <c r="E56" s="6"/>
      <c r="F56" s="7"/>
      <c r="G56" s="5"/>
      <c r="H56" s="6"/>
      <c r="I56" s="7"/>
      <c r="J56" s="8"/>
    </row>
    <row r="57" spans="1:10" s="3" customFormat="1" ht="22.5" customHeight="1" x14ac:dyDescent="0.25">
      <c r="A57" s="12"/>
      <c r="B57" s="4"/>
      <c r="C57" s="2"/>
      <c r="D57" s="5"/>
      <c r="E57" s="6"/>
      <c r="F57" s="7"/>
      <c r="G57" s="5"/>
      <c r="H57" s="6"/>
      <c r="I57" s="7"/>
      <c r="J57" s="8"/>
    </row>
    <row r="58" spans="1:10" s="3" customFormat="1" ht="22.5" customHeight="1" x14ac:dyDescent="0.25">
      <c r="A58" s="12"/>
      <c r="B58" s="4"/>
      <c r="C58" s="2"/>
      <c r="D58" s="5"/>
      <c r="E58" s="6"/>
      <c r="F58" s="7"/>
      <c r="G58" s="5"/>
      <c r="H58" s="6"/>
      <c r="I58" s="7"/>
      <c r="J58" s="8"/>
    </row>
    <row r="59" spans="1:10" s="3" customFormat="1" ht="22.5" customHeight="1" x14ac:dyDescent="0.25">
      <c r="A59" s="12"/>
      <c r="B59" s="4"/>
      <c r="C59" s="2"/>
      <c r="D59" s="5"/>
      <c r="E59" s="6"/>
      <c r="F59" s="7"/>
      <c r="G59" s="5"/>
      <c r="H59" s="6"/>
      <c r="I59" s="7"/>
      <c r="J59" s="8"/>
    </row>
    <row r="60" spans="1:10" s="3" customFormat="1" ht="22.5" customHeight="1" x14ac:dyDescent="0.25">
      <c r="A60" s="12"/>
      <c r="B60" s="4"/>
      <c r="C60" s="2"/>
      <c r="D60" s="5"/>
      <c r="E60" s="6"/>
      <c r="F60" s="7"/>
      <c r="G60" s="5"/>
      <c r="H60" s="6"/>
      <c r="I60" s="7"/>
      <c r="J60" s="8"/>
    </row>
    <row r="61" spans="1:10" s="3" customFormat="1" ht="22.5" customHeight="1" x14ac:dyDescent="0.25">
      <c r="A61" s="12"/>
      <c r="B61" s="4"/>
      <c r="C61" s="2"/>
      <c r="D61" s="5"/>
      <c r="E61" s="6"/>
      <c r="F61" s="7"/>
      <c r="G61" s="5"/>
      <c r="H61" s="6"/>
      <c r="I61" s="7"/>
      <c r="J61" s="8"/>
    </row>
    <row r="62" spans="1:10" s="3" customFormat="1" ht="22.5" customHeight="1" x14ac:dyDescent="0.25">
      <c r="A62" s="12"/>
      <c r="B62" s="4"/>
      <c r="C62" s="2"/>
      <c r="D62" s="5"/>
      <c r="E62" s="6"/>
      <c r="F62" s="7"/>
      <c r="G62" s="5"/>
      <c r="H62" s="6"/>
      <c r="I62" s="7"/>
      <c r="J62" s="8"/>
    </row>
    <row r="63" spans="1:10" s="3" customFormat="1" ht="22.5" customHeight="1" x14ac:dyDescent="0.25">
      <c r="A63" s="12"/>
      <c r="B63" s="4"/>
      <c r="C63" s="2"/>
      <c r="D63" s="5"/>
      <c r="E63" s="6"/>
      <c r="F63" s="7"/>
      <c r="G63" s="5"/>
      <c r="H63" s="6"/>
      <c r="I63" s="7"/>
      <c r="J63" s="8"/>
    </row>
    <row r="64" spans="1:10" s="3" customFormat="1" ht="22.5" customHeight="1" x14ac:dyDescent="0.25">
      <c r="A64" s="12"/>
      <c r="B64" s="4"/>
      <c r="C64" s="2"/>
      <c r="D64" s="5"/>
      <c r="E64" s="6"/>
      <c r="F64" s="7"/>
      <c r="G64" s="5"/>
      <c r="H64" s="6"/>
      <c r="I64" s="7"/>
      <c r="J64" s="8"/>
    </row>
    <row r="65" spans="1:10" s="3" customFormat="1" ht="22.5" customHeight="1" x14ac:dyDescent="0.25">
      <c r="A65" s="12"/>
      <c r="B65" s="4"/>
      <c r="C65" s="2"/>
      <c r="D65" s="5"/>
      <c r="E65" s="6"/>
      <c r="F65" s="7"/>
      <c r="G65" s="5"/>
      <c r="H65" s="6"/>
      <c r="I65" s="7"/>
      <c r="J65" s="8"/>
    </row>
    <row r="66" spans="1:10" s="3" customFormat="1" ht="22.5" customHeight="1" x14ac:dyDescent="0.25">
      <c r="A66" s="12"/>
      <c r="B66" s="4"/>
      <c r="C66" s="2"/>
      <c r="D66" s="5"/>
      <c r="E66" s="6"/>
      <c r="F66" s="7"/>
      <c r="G66" s="5"/>
      <c r="H66" s="6"/>
      <c r="I66" s="7"/>
      <c r="J66" s="8"/>
    </row>
    <row r="67" spans="1:10" s="3" customFormat="1" ht="22.5" customHeight="1" x14ac:dyDescent="0.25">
      <c r="A67" s="12"/>
      <c r="B67" s="4"/>
      <c r="C67" s="2"/>
      <c r="D67" s="5"/>
      <c r="E67" s="6"/>
      <c r="F67" s="7"/>
      <c r="G67" s="5"/>
      <c r="H67" s="6"/>
      <c r="I67" s="7"/>
      <c r="J67" s="8"/>
    </row>
    <row r="68" spans="1:10" s="3" customFormat="1" ht="22.5" customHeight="1" x14ac:dyDescent="0.25">
      <c r="A68" s="12"/>
      <c r="B68" s="4"/>
      <c r="C68" s="2"/>
      <c r="D68" s="5"/>
      <c r="E68" s="6"/>
      <c r="F68" s="7"/>
      <c r="G68" s="5"/>
      <c r="H68" s="6"/>
      <c r="I68" s="7"/>
      <c r="J68" s="8"/>
    </row>
    <row r="69" spans="1:10" s="3" customFormat="1" ht="22.5" customHeight="1" x14ac:dyDescent="0.25">
      <c r="A69" s="12"/>
      <c r="B69" s="4"/>
      <c r="C69" s="2"/>
      <c r="D69" s="5"/>
      <c r="E69" s="6"/>
      <c r="F69" s="7"/>
      <c r="G69" s="5"/>
      <c r="H69" s="6"/>
      <c r="I69" s="7"/>
      <c r="J69" s="8"/>
    </row>
    <row r="70" spans="1:10" s="3" customFormat="1" ht="22.5" customHeight="1" x14ac:dyDescent="0.25">
      <c r="A70" s="12"/>
      <c r="B70" s="4"/>
      <c r="C70" s="2"/>
      <c r="D70" s="5"/>
      <c r="E70" s="6"/>
      <c r="F70" s="7"/>
      <c r="G70" s="5"/>
      <c r="H70" s="6"/>
      <c r="I70" s="7"/>
      <c r="J70" s="8"/>
    </row>
  </sheetData>
  <mergeCells count="4">
    <mergeCell ref="A1:J1"/>
    <mergeCell ref="B3:D3"/>
    <mergeCell ref="E3:G3"/>
    <mergeCell ref="H3:J3"/>
  </mergeCells>
  <phoneticPr fontId="26" type="noConversion"/>
  <conditionalFormatting sqref="D35:D38 D2 D41:D65536 D4:D8 D10:D13 D15:D18 D20:D23 D25:D28 D30:D33">
    <cfRule type="cellIs" dxfId="6" priority="7" stopIfTrue="1" operator="between">
      <formula>0.8</formula>
      <formula>0.99</formula>
    </cfRule>
  </conditionalFormatting>
  <conditionalFormatting sqref="G15:G18">
    <cfRule type="cellIs" dxfId="5" priority="6" stopIfTrue="1" operator="between">
      <formula>0.8</formula>
      <formula>0.99</formula>
    </cfRule>
  </conditionalFormatting>
  <conditionalFormatting sqref="J15:J18">
    <cfRule type="cellIs" dxfId="4" priority="5" stopIfTrue="1" operator="between">
      <formula>0.8</formula>
      <formula>0.99</formula>
    </cfRule>
  </conditionalFormatting>
  <conditionalFormatting sqref="J10:J13">
    <cfRule type="cellIs" dxfId="3" priority="4" stopIfTrue="1" operator="between">
      <formula>0.8</formula>
      <formula>0.99</formula>
    </cfRule>
  </conditionalFormatting>
  <conditionalFormatting sqref="J20 J22:J23">
    <cfRule type="cellIs" dxfId="2" priority="3" stopIfTrue="1" operator="between">
      <formula>0.8</formula>
      <formula>0.99</formula>
    </cfRule>
  </conditionalFormatting>
  <conditionalFormatting sqref="G25:G28">
    <cfRule type="cellIs" dxfId="1" priority="2" stopIfTrue="1" operator="between">
      <formula>0.8</formula>
      <formula>0.99</formula>
    </cfRule>
  </conditionalFormatting>
  <conditionalFormatting sqref="G20 G22:G23">
    <cfRule type="cellIs" dxfId="0" priority="1" stopIfTrue="1" operator="between">
      <formula>0.8</formula>
      <formula>0.99</formula>
    </cfRule>
  </conditionalFormatting>
  <pageMargins left="0.7" right="0.7" top="0.75" bottom="0.75" header="0.3" footer="0.3"/>
  <ignoredErrors>
    <ignoredError sqref="J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已命名的範圍</vt:lpstr>
      </vt:variant>
      <vt:variant>
        <vt:i4>7</vt:i4>
      </vt:variant>
    </vt:vector>
  </HeadingPairs>
  <TitlesOfParts>
    <vt:vector size="16" baseType="lpstr">
      <vt:lpstr>2013-01</vt:lpstr>
      <vt:lpstr>2013-02</vt:lpstr>
      <vt:lpstr>2013-03</vt:lpstr>
      <vt:lpstr>2013-04</vt:lpstr>
      <vt:lpstr>2013-05</vt:lpstr>
      <vt:lpstr>2013-06</vt:lpstr>
      <vt:lpstr>2013-07</vt:lpstr>
      <vt:lpstr>2013-08</vt:lpstr>
      <vt:lpstr>2013-09</vt:lpstr>
      <vt:lpstr>'2013-01'!Print_Area</vt:lpstr>
      <vt:lpstr>'2013-02'!Print_Area</vt:lpstr>
      <vt:lpstr>'2013-03'!Print_Area</vt:lpstr>
      <vt:lpstr>'2013-04'!Print_Area</vt:lpstr>
      <vt:lpstr>'2013-05'!Print_Area</vt:lpstr>
      <vt:lpstr>'2013-06'!Print_Area</vt:lpstr>
      <vt:lpstr>'2013-07'!Print_Area</vt:lpstr>
    </vt:vector>
  </TitlesOfParts>
  <Company>依德股份有限公司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吳美玲</dc:creator>
  <cp:lastModifiedBy>Cynthia</cp:lastModifiedBy>
  <cp:lastPrinted>2011-03-08T05:19:02Z</cp:lastPrinted>
  <dcterms:created xsi:type="dcterms:W3CDTF">2010-10-29T03:20:35Z</dcterms:created>
  <dcterms:modified xsi:type="dcterms:W3CDTF">2013-10-03T05:05:40Z</dcterms:modified>
</cp:coreProperties>
</file>