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 FIRST\Desktop\PAYPAL\"/>
    </mc:Choice>
  </mc:AlternateContent>
  <xr:revisionPtr revIDLastSave="0" documentId="13_ncr:1_{0284784E-8CE4-440F-ACFB-D0A5ED699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" i="1" l="1"/>
  <c r="T27" i="1"/>
  <c r="Q15" i="1"/>
  <c r="O15" i="1"/>
  <c r="O18" i="1"/>
  <c r="M15" i="1"/>
  <c r="M7" i="1"/>
  <c r="I15" i="1"/>
  <c r="J27" i="1"/>
  <c r="H27" i="1"/>
  <c r="G15" i="1"/>
  <c r="E15" i="1"/>
  <c r="C8" i="1"/>
  <c r="F9" i="1" l="1"/>
  <c r="V9" i="1" l="1"/>
  <c r="X9" i="1"/>
  <c r="Z9" i="1"/>
  <c r="V19" i="1"/>
  <c r="X19" i="1"/>
  <c r="Z19" i="1"/>
  <c r="N9" i="1"/>
  <c r="P9" i="1"/>
  <c r="R9" i="1"/>
  <c r="T9" i="1"/>
  <c r="N19" i="1"/>
  <c r="P19" i="1"/>
  <c r="R19" i="1"/>
  <c r="T19" i="1"/>
  <c r="L9" i="1"/>
  <c r="L19" i="1"/>
  <c r="J9" i="1" l="1"/>
  <c r="H9" i="1"/>
  <c r="D9" i="1"/>
  <c r="D10" i="1" s="1"/>
  <c r="H19" i="1"/>
  <c r="F19" i="1"/>
  <c r="D19" i="1"/>
  <c r="J19" i="1" l="1"/>
  <c r="D21" i="1"/>
  <c r="D29" i="1" s="1"/>
  <c r="F2" i="1" s="1"/>
  <c r="F10" i="1" s="1"/>
  <c r="F21" i="1" s="1"/>
  <c r="F29" i="1" s="1"/>
  <c r="H2" i="1" s="1"/>
  <c r="H10" i="1" s="1"/>
  <c r="H21" i="1" s="1"/>
  <c r="H29" i="1" s="1"/>
  <c r="J2" i="1" l="1"/>
  <c r="J10" i="1" s="1"/>
  <c r="J21" i="1" l="1"/>
  <c r="J29" i="1" s="1"/>
  <c r="L2" i="1" s="1"/>
  <c r="L10" i="1" s="1"/>
  <c r="L21" i="1" s="1"/>
  <c r="L29" i="1" s="1"/>
  <c r="N2" i="1" s="1"/>
  <c r="N10" i="1" s="1"/>
  <c r="N21" i="1" s="1"/>
  <c r="N29" i="1" s="1"/>
  <c r="P2" i="1" s="1"/>
  <c r="P10" i="1" s="1"/>
  <c r="P21" i="1" s="1"/>
  <c r="P29" i="1" s="1"/>
  <c r="R2" i="1" s="1"/>
  <c r="R10" i="1" s="1"/>
  <c r="R21" i="1" s="1"/>
  <c r="R29" i="1" s="1"/>
  <c r="T2" i="1" s="1"/>
  <c r="T10" i="1" s="1"/>
  <c r="T21" i="1" s="1"/>
  <c r="T29" i="1" s="1"/>
  <c r="V2" i="1" s="1"/>
  <c r="V10" i="1" s="1"/>
  <c r="V21" i="1" s="1"/>
  <c r="V29" i="1" s="1"/>
  <c r="X2" i="1" s="1"/>
  <c r="X10" i="1" s="1"/>
  <c r="X21" i="1" s="1"/>
  <c r="X29" i="1" s="1"/>
  <c r="Z2" i="1" s="1"/>
  <c r="Z10" i="1" s="1"/>
  <c r="Z21" i="1" s="1"/>
  <c r="Z29" i="1" s="1"/>
</calcChain>
</file>

<file path=xl/sharedStrings.xml><?xml version="1.0" encoding="utf-8"?>
<sst xmlns="http://schemas.openxmlformats.org/spreadsheetml/2006/main" count="31" uniqueCount="31">
  <si>
    <t>Withdraw Funds to Bank Account</t>
  </si>
  <si>
    <t>Paypal Ending Balance (matched bank)</t>
  </si>
  <si>
    <t>Paypal Beginning Balance</t>
  </si>
  <si>
    <t>Add Funds from a Bank Account</t>
  </si>
  <si>
    <t>Recover Negative Balance</t>
  </si>
  <si>
    <t>Deduction:</t>
  </si>
  <si>
    <t>Income:</t>
  </si>
  <si>
    <t>Merchant Fee Refund</t>
  </si>
  <si>
    <t>Shopping Cart Payment Fee</t>
  </si>
  <si>
    <t>Web Accept Payment Fee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</si>
  <si>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</si>
  <si>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</si>
  <si>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</si>
  <si>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</si>
  <si>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</si>
  <si>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</si>
  <si>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</si>
  <si>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</si>
  <si>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</si>
  <si>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</si>
  <si>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</si>
  <si>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</si>
  <si>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ACCT #</t>
  </si>
  <si>
    <t>Payment Refund</t>
  </si>
  <si>
    <t>Website Payrment</t>
  </si>
  <si>
    <t>General Payment</t>
  </si>
  <si>
    <t>Ebay Auction</t>
  </si>
  <si>
    <t>Cancellation of Hold / Release</t>
  </si>
  <si>
    <t>External Hold / Hold on Balance</t>
  </si>
  <si>
    <t>Chargeback Settlement / Fee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</si>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</sst>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2" xfId="1" applyFont="1" applyBorder="1"/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3" fontId="2" fillId="0" borderId="1" xfId="1" applyFont="1" applyBorder="1"/>
    <xf numFmtId="43" fontId="2" fillId="0" borderId="3" xfId="1" applyFont="1" applyBorder="1"/>
    <xf numFmtId="43" fontId="3" fillId="0" borderId="1" xfId="1" applyFont="1" applyBorder="1" applyAlignment="1">
      <alignment horizontal="right"/>
    </xf>
    <xf numFmtId="43" fontId="3" fillId="0" borderId="2" xfId="1" applyFon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43" fontId="0" fillId="0" borderId="9" xfId="1" applyFont="1" applyBorder="1" applyAlignment="1">
      <alignment horizontal="center"/>
    </xf>
    <xf numFmtId="43" fontId="0" fillId="0" borderId="1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"/>
  <sheetViews>
    <sheetView tabSelected="1" view="pageLayout" zoomScaleNormal="100" workbookViewId="0">
      <selection activeCell="H12" sqref="H12"/>
    </sheetView>
  </sheetViews>
  <sheetFormatPr defaultColWidth="9.140625" defaultRowHeight="15" x14ac:dyDescent="0.25"/>
  <cols>
    <col min="1" max="1" width="27.85546875" customWidth="1"/>
    <col min="2" max="2" width="7.5703125" style="17" customWidth="1"/>
    <col min="3" max="8" width="10.140625" style="1" customWidth="1"/>
    <col min="9" max="9" width="11" style="1" customWidth="1"/>
    <col min="10" max="10" width="11.42578125" style="1" customWidth="1"/>
    <col min="11" max="11" width="11" customWidth="1"/>
    <col min="12" max="12" width="11.5703125" customWidth="1"/>
    <col min="13" max="13" width="10.140625" customWidth="1"/>
    <col min="14" max="14" width="11.5703125" customWidth="1"/>
    <col min="15" max="15" width="10.140625" customWidth="1"/>
    <col min="16" max="16" width="11" customWidth="1"/>
    <col min="17" max="26" width="10.140625" customWidth="1"/>
    <col min="27" max="30" width="0" hidden="1" customWidth="1"/>
  </cols>
  <sheetData>
    <row r="1" spans="1:30" x14ac:dyDescent="0.25">
      <c r="A1" s="7"/>
      <c r="B1" s="14" t="s">
        <v>22</v>
      </c>
      <c r="C1" s="18" t="s">
        <v>10</v>
      </c>
      <c r="D1" s="19"/>
      <c r="E1" s="18" t="s">
        <v>11</v>
      </c>
      <c r="F1" s="19"/>
      <c r="G1" s="18" t="s">
        <v>12</v>
      </c>
      <c r="H1" s="19"/>
      <c r="I1" s="18" t="s">
        <v>13</v>
      </c>
      <c r="J1" s="19"/>
      <c r="K1" s="18" t="s">
        <v>14</v>
      </c>
      <c r="L1" s="19"/>
      <c r="M1" s="18" t="s">
        <v>15</v>
      </c>
      <c r="N1" s="19"/>
      <c r="O1" s="18" t="s">
        <v>16</v>
      </c>
      <c r="P1" s="19"/>
      <c r="Q1" s="18" t="s">
        <v>17</v>
      </c>
      <c r="R1" s="19"/>
      <c r="S1" s="18" t="s">
        <v>18</v>
      </c>
      <c r="T1" s="19"/>
      <c r="U1" s="18" t="s">
        <v>19</v>
      </c>
      <c r="V1" s="19"/>
      <c r="W1" s="18" t="s">
        <v>20</v>
      </c>
      <c r="X1" s="19"/>
      <c r="Y1" s="18" t="s">
        <v>21</v>
      </c>
      <c r="Z1" s="19"/>
      <c r="AA1" s="18"/>
      <c r="AB1" s="19"/>
      <c r="AC1" s="18"/>
      <c r="AD1" s="19"/>
    </row>
    <row r="2" spans="1:30" x14ac:dyDescent="0.25">
      <c r="A2" s="8" t="s">
        <v>2</v>
      </c>
      <c r="B2" s="15"/>
      <c r="C2" s="2"/>
      <c r="D2" s="3">
        <v>311.64999999999998</v>
      </c>
      <c r="E2" s="2"/>
      <c r="F2" s="3">
        <f>D29</f>
        <v>193.84000000000015</v>
      </c>
      <c r="G2" s="2"/>
      <c r="H2" s="3">
        <f>F29</f>
        <v>1074.2900000000002</v>
      </c>
      <c r="I2" s="2"/>
      <c r="J2" s="3">
        <f>H29</f>
        <v>347.13000000000102</v>
      </c>
      <c r="K2" s="2"/>
      <c r="L2" s="3">
        <f>J29</f>
        <v>396.64999999999964</v>
      </c>
      <c r="M2" s="2"/>
      <c r="N2" s="3">
        <f t="shared" ref="N2" si="0">L29</f>
        <v>855.86999999999898</v>
      </c>
      <c r="O2" s="2"/>
      <c r="P2" s="3">
        <f t="shared" ref="P2" si="1">N29</f>
        <v>364.97999999999774</v>
      </c>
      <c r="Q2" s="2"/>
      <c r="R2" s="3">
        <f t="shared" ref="R2" si="2">P29</f>
        <v>1581.6799999999948</v>
      </c>
      <c r="S2" s="2"/>
      <c r="T2" s="3">
        <f t="shared" ref="T2" si="3">R29</f>
        <v>210.99999999999272</v>
      </c>
      <c r="U2" s="2"/>
      <c r="V2" s="3">
        <f>T29</f>
        <v>-7.2759576141834259E-12</v>
      </c>
      <c r="W2" s="2"/>
      <c r="X2" s="3">
        <f>V29</f>
        <v>22.999999999992724</v>
      </c>
      <c r="Y2" s="2"/>
      <c r="Z2" s="3">
        <f t="shared" ref="Z2" si="4">X29</f>
        <v>124.14999999999281</v>
      </c>
      <c r="AA2" s="2"/>
      <c r="AB2" s="3"/>
      <c r="AC2" s="2"/>
      <c r="AD2" s="3"/>
    </row>
    <row r="3" spans="1:30" x14ac:dyDescent="0.25">
      <c r="A3" s="8"/>
      <c r="B3" s="15"/>
      <c r="C3" s="2"/>
      <c r="D3" s="3"/>
      <c r="E3" s="2"/>
      <c r="F3" s="3"/>
      <c r="G3" s="2"/>
      <c r="H3" s="3"/>
      <c r="I3" s="10"/>
      <c r="J3" s="3"/>
      <c r="K3" s="10"/>
      <c r="L3" s="3"/>
      <c r="M3" s="10"/>
      <c r="N3" s="3"/>
      <c r="O3" s="10"/>
      <c r="P3" s="3"/>
      <c r="Q3" s="10"/>
      <c r="R3" s="3"/>
      <c r="S3" s="10"/>
      <c r="T3" s="3"/>
      <c r="U3" s="10"/>
      <c r="V3" s="3"/>
      <c r="W3" s="10"/>
      <c r="X3" s="3"/>
      <c r="Y3" s="10"/>
      <c r="Z3" s="3"/>
      <c r="AA3" s="10"/>
      <c r="AB3" s="3"/>
      <c r="AC3" s="10"/>
      <c r="AD3" s="3"/>
    </row>
    <row r="4" spans="1:30" x14ac:dyDescent="0.25">
      <c r="A4" s="8" t="s">
        <v>6</v>
      </c>
      <c r="B4" s="15"/>
      <c r="C4" s="2"/>
      <c r="D4" s="3"/>
      <c r="E4" s="2"/>
      <c r="F4" s="3"/>
      <c r="G4" s="2"/>
      <c r="H4" s="3"/>
      <c r="I4" s="10"/>
      <c r="J4" s="3"/>
      <c r="K4" s="10"/>
      <c r="L4" s="3"/>
      <c r="M4" s="10"/>
      <c r="N4" s="3"/>
      <c r="O4" s="10"/>
      <c r="P4" s="3"/>
      <c r="Q4" s="10"/>
      <c r="R4" s="3"/>
      <c r="S4" s="10"/>
      <c r="T4" s="3"/>
      <c r="U4" s="10"/>
      <c r="V4" s="3"/>
      <c r="W4" s="10"/>
      <c r="X4" s="3"/>
      <c r="Y4" s="10"/>
      <c r="Z4" s="3"/>
      <c r="AA4" s="10"/>
      <c r="AB4" s="3"/>
      <c r="AC4" s="10"/>
      <c r="AD4" s="3"/>
    </row>
    <row r="5" spans="1:30" x14ac:dyDescent="0.25">
      <c r="A5" s="8" t="s">
        <v>26</v>
      </c>
      <c r="B5" s="15">
        <v>49002</v>
      </c>
      <c r="C5" s="2">
        <v>1500.16</v>
      </c>
      <c r="D5" s="3"/>
      <c r="E5" s="2">
        <v>2062.4299999999998</v>
      </c>
      <c r="F5" s="3"/>
      <c r="G5" s="2">
        <v>6995.71</v>
      </c>
      <c r="H5" s="3"/>
      <c r="I5" s="10">
        <v>10390.99</v>
      </c>
      <c r="J5" s="3"/>
      <c r="K5" s="10">
        <v>12357.48</v>
      </c>
      <c r="L5" s="3"/>
      <c r="M5" s="10">
        <v>8660.7999999999993</v>
      </c>
      <c r="N5" s="3"/>
      <c r="O5" s="10">
        <v>8876.7999999999993</v>
      </c>
      <c r="P5" s="3"/>
      <c r="Q5" s="10">
        <v>6830.32</v>
      </c>
      <c r="R5" s="3"/>
      <c r="S5" s="10">
        <f>5577.51-105.19</f>
        <v>5472.3200000000006</v>
      </c>
      <c r="T5" s="3"/>
      <c r="U5" s="10">
        <v>3609.86</v>
      </c>
      <c r="V5" s="3"/>
      <c r="W5" s="10">
        <v>1049.82</v>
      </c>
      <c r="X5" s="3"/>
      <c r="Y5" s="10">
        <v>896.04</v>
      </c>
      <c r="Z5" s="3"/>
      <c r="AA5" s="10"/>
      <c r="AB5" s="3"/>
      <c r="AC5" s="10"/>
      <c r="AD5" s="3"/>
    </row>
    <row r="6" spans="1:30" x14ac:dyDescent="0.25">
      <c r="A6" s="8" t="s">
        <v>24</v>
      </c>
      <c r="B6" s="15">
        <v>49002</v>
      </c>
      <c r="C6" s="2"/>
      <c r="D6" s="3"/>
      <c r="E6" s="2">
        <v>709.45</v>
      </c>
      <c r="F6" s="3"/>
      <c r="G6" s="2">
        <v>846.7</v>
      </c>
      <c r="H6" s="3"/>
      <c r="I6" s="10">
        <v>120</v>
      </c>
      <c r="J6" s="3"/>
      <c r="K6" s="10"/>
      <c r="L6" s="3"/>
      <c r="M6" s="10"/>
      <c r="N6" s="3"/>
      <c r="O6" s="10">
        <v>55</v>
      </c>
      <c r="P6" s="3"/>
      <c r="Q6" s="10">
        <v>55</v>
      </c>
      <c r="R6" s="3"/>
      <c r="S6" s="10"/>
      <c r="T6" s="3"/>
      <c r="U6" s="10"/>
      <c r="V6" s="3"/>
      <c r="W6" s="10"/>
      <c r="X6" s="3"/>
      <c r="Y6" s="10"/>
      <c r="Z6" s="3"/>
      <c r="AA6" s="10"/>
      <c r="AB6" s="3"/>
      <c r="AC6" s="10"/>
      <c r="AD6" s="3"/>
    </row>
    <row r="7" spans="1:30" x14ac:dyDescent="0.25">
      <c r="A7" s="8" t="s">
        <v>25</v>
      </c>
      <c r="B7" s="15">
        <v>49002</v>
      </c>
      <c r="C7" s="2">
        <v>1744.14</v>
      </c>
      <c r="D7" s="3"/>
      <c r="E7" s="2">
        <v>5.0999999999999996</v>
      </c>
      <c r="F7" s="3"/>
      <c r="G7" s="2">
        <v>913.44</v>
      </c>
      <c r="H7" s="3"/>
      <c r="I7" s="10">
        <v>2502.3200000000002</v>
      </c>
      <c r="J7" s="3"/>
      <c r="K7" s="10">
        <v>1521.91</v>
      </c>
      <c r="L7" s="3"/>
      <c r="M7" s="10">
        <f>2219.72+30</f>
        <v>2249.7199999999998</v>
      </c>
      <c r="N7" s="3"/>
      <c r="O7" s="10">
        <v>1825.37</v>
      </c>
      <c r="P7" s="3"/>
      <c r="Q7" s="10">
        <v>1892.12</v>
      </c>
      <c r="R7" s="3"/>
      <c r="S7" s="10">
        <v>1352.11</v>
      </c>
      <c r="T7" s="3"/>
      <c r="U7" s="10">
        <v>1729.68</v>
      </c>
      <c r="V7" s="3"/>
      <c r="W7" s="10">
        <v>1774.2</v>
      </c>
      <c r="X7" s="3"/>
      <c r="Y7" s="10">
        <v>1603.96</v>
      </c>
      <c r="Z7" s="3"/>
      <c r="AA7" s="10"/>
      <c r="AB7" s="3"/>
      <c r="AC7" s="10"/>
      <c r="AD7" s="3"/>
    </row>
    <row r="8" spans="1:30" x14ac:dyDescent="0.25">
      <c r="A8" s="8" t="s">
        <v>27</v>
      </c>
      <c r="B8" s="15">
        <v>51802</v>
      </c>
      <c r="C8" s="2">
        <f>30.69</f>
        <v>30.69</v>
      </c>
      <c r="D8" s="3"/>
      <c r="E8" s="2"/>
      <c r="F8" s="3"/>
      <c r="G8" s="2"/>
      <c r="H8" s="3"/>
      <c r="I8" s="10">
        <v>175.98</v>
      </c>
      <c r="J8" s="3"/>
      <c r="K8" s="10">
        <v>62.67</v>
      </c>
      <c r="L8" s="3"/>
      <c r="M8" s="10">
        <v>39.03</v>
      </c>
      <c r="N8" s="3"/>
      <c r="O8" s="10">
        <v>218.43</v>
      </c>
      <c r="P8" s="3"/>
      <c r="Q8" s="10">
        <v>177.05</v>
      </c>
      <c r="R8" s="3"/>
      <c r="S8" s="10">
        <v>170.59</v>
      </c>
      <c r="T8" s="3"/>
      <c r="U8" s="10">
        <v>243.77</v>
      </c>
      <c r="V8" s="3"/>
      <c r="W8" s="10">
        <v>272.45999999999998</v>
      </c>
      <c r="X8" s="3"/>
      <c r="Y8" s="10">
        <v>90.77</v>
      </c>
      <c r="Z8" s="3"/>
      <c r="AA8" s="10"/>
      <c r="AB8" s="3"/>
      <c r="AC8" s="10"/>
      <c r="AD8" s="3"/>
    </row>
    <row r="9" spans="1:30" x14ac:dyDescent="0.25">
      <c r="A9" s="8" t="s">
        <v>7</v>
      </c>
      <c r="B9" s="15">
        <v>51802</v>
      </c>
      <c r="C9" s="4"/>
      <c r="D9" s="5">
        <f>SUM(C5:C9)</f>
        <v>3274.9900000000002</v>
      </c>
      <c r="E9" s="4"/>
      <c r="F9" s="5">
        <f>SUM(E5:E9)</f>
        <v>2776.98</v>
      </c>
      <c r="G9" s="4"/>
      <c r="H9" s="5">
        <f>SUM(G5:G9)</f>
        <v>8755.85</v>
      </c>
      <c r="I9" s="11"/>
      <c r="J9" s="5">
        <f>SUM(I5:I9)</f>
        <v>13189.289999999999</v>
      </c>
      <c r="K9" s="11"/>
      <c r="L9" s="5">
        <f>SUM(K5:K9)</f>
        <v>13942.06</v>
      </c>
      <c r="M9" s="11"/>
      <c r="N9" s="5">
        <f t="shared" ref="N9" si="5">SUM(M5:M9)</f>
        <v>10949.55</v>
      </c>
      <c r="O9" s="11"/>
      <c r="P9" s="5">
        <f t="shared" ref="P9" si="6">SUM(O5:O9)</f>
        <v>10975.599999999999</v>
      </c>
      <c r="Q9" s="11"/>
      <c r="R9" s="5">
        <f t="shared" ref="R9" si="7">SUM(Q5:Q9)</f>
        <v>8954.489999999998</v>
      </c>
      <c r="S9" s="11">
        <v>95.65</v>
      </c>
      <c r="T9" s="5">
        <f t="shared" ref="T9" si="8">SUM(S5:S9)</f>
        <v>7090.67</v>
      </c>
      <c r="U9" s="11"/>
      <c r="V9" s="5">
        <f>SUM(U5:U9)</f>
        <v>5583.31</v>
      </c>
      <c r="W9" s="11">
        <v>595.69000000000005</v>
      </c>
      <c r="X9" s="5">
        <f>SUM(W5:W9)</f>
        <v>3692.17</v>
      </c>
      <c r="Y9" s="11">
        <v>409.44</v>
      </c>
      <c r="Z9" s="5">
        <f t="shared" ref="Z9" si="9">SUM(Y5:Y9)</f>
        <v>3000.21</v>
      </c>
      <c r="AA9" s="11"/>
      <c r="AB9" s="5"/>
      <c r="AC9" s="11"/>
      <c r="AD9" s="5"/>
    </row>
    <row r="10" spans="1:30" x14ac:dyDescent="0.25">
      <c r="A10" s="8"/>
      <c r="B10" s="15"/>
      <c r="C10" s="2"/>
      <c r="D10" s="3">
        <f>SUM(D2:D9)</f>
        <v>3586.6400000000003</v>
      </c>
      <c r="E10" s="2"/>
      <c r="F10" s="3">
        <f>SUM(F2:F9)</f>
        <v>2970.82</v>
      </c>
      <c r="G10" s="2"/>
      <c r="H10" s="3">
        <f>SUM(H2:H9)</f>
        <v>9830.1400000000012</v>
      </c>
      <c r="I10" s="10"/>
      <c r="J10" s="3">
        <f>SUM(J2:J9)</f>
        <v>13536.42</v>
      </c>
      <c r="K10" s="10"/>
      <c r="L10" s="3">
        <f>SUM(L2:L9)</f>
        <v>14338.71</v>
      </c>
      <c r="M10" s="10"/>
      <c r="N10" s="3">
        <f t="shared" ref="N10" si="10">SUM(N2:N9)</f>
        <v>11805.419999999998</v>
      </c>
      <c r="O10" s="10"/>
      <c r="P10" s="3">
        <f t="shared" ref="P10" si="11">SUM(P2:P9)</f>
        <v>11340.579999999996</v>
      </c>
      <c r="Q10" s="10"/>
      <c r="R10" s="3">
        <f t="shared" ref="R10" si="12">SUM(R2:R9)</f>
        <v>10536.169999999993</v>
      </c>
      <c r="S10" s="10"/>
      <c r="T10" s="3">
        <f t="shared" ref="T10" si="13">SUM(T2:T9)</f>
        <v>7301.6699999999928</v>
      </c>
      <c r="U10" s="10"/>
      <c r="V10" s="3">
        <f>SUM(V2:V9)</f>
        <v>5583.3099999999931</v>
      </c>
      <c r="W10" s="10"/>
      <c r="X10" s="3">
        <f>SUM(X2:X9)</f>
        <v>3715.1699999999928</v>
      </c>
      <c r="Y10" s="10"/>
      <c r="Z10" s="3">
        <f t="shared" ref="Z10" si="14">SUM(Z2:Z9)</f>
        <v>3124.3599999999929</v>
      </c>
      <c r="AA10" s="10"/>
      <c r="AB10" s="3"/>
      <c r="AC10" s="10"/>
      <c r="AD10" s="3"/>
    </row>
    <row r="11" spans="1:30" x14ac:dyDescent="0.25">
      <c r="A11" s="8"/>
      <c r="B11" s="15"/>
      <c r="C11" s="2"/>
      <c r="D11" s="3"/>
      <c r="E11" s="2"/>
      <c r="F11" s="3"/>
      <c r="G11" s="2"/>
      <c r="H11" s="3"/>
      <c r="I11" s="10"/>
      <c r="J11" s="3"/>
      <c r="K11" s="10"/>
      <c r="L11" s="3"/>
      <c r="M11" s="10"/>
      <c r="N11" s="3"/>
      <c r="O11" s="10"/>
      <c r="P11" s="3"/>
      <c r="Q11" s="10"/>
      <c r="R11" s="3"/>
      <c r="S11" s="10"/>
      <c r="T11" s="3"/>
      <c r="U11" s="10"/>
      <c r="V11" s="3"/>
      <c r="W11" s="10"/>
      <c r="X11" s="3"/>
      <c r="Y11" s="10"/>
      <c r="Z11" s="3"/>
      <c r="AA11" s="10"/>
      <c r="AB11" s="3"/>
      <c r="AC11" s="10"/>
      <c r="AD11" s="3"/>
    </row>
    <row r="12" spans="1:30" x14ac:dyDescent="0.25">
      <c r="A12" s="8"/>
      <c r="B12" s="15"/>
      <c r="C12" s="2"/>
      <c r="D12" s="3"/>
      <c r="E12" s="2"/>
      <c r="F12" s="3"/>
      <c r="G12" s="2"/>
      <c r="H12" s="3"/>
      <c r="I12" s="10"/>
      <c r="J12" s="3"/>
      <c r="K12" s="10"/>
      <c r="L12" s="3"/>
      <c r="M12" s="10"/>
      <c r="N12" s="3"/>
      <c r="O12" s="10"/>
      <c r="P12" s="3"/>
      <c r="Q12" s="10"/>
      <c r="R12" s="3"/>
      <c r="S12" s="10"/>
      <c r="T12" s="3"/>
      <c r="U12" s="10"/>
      <c r="V12" s="3"/>
      <c r="W12" s="10"/>
      <c r="X12" s="3"/>
      <c r="Y12" s="10"/>
      <c r="Z12" s="3"/>
      <c r="AA12" s="10"/>
      <c r="AB12" s="3"/>
      <c r="AC12" s="10"/>
      <c r="AD12" s="3"/>
    </row>
    <row r="13" spans="1:30" x14ac:dyDescent="0.25">
      <c r="A13" s="8" t="s">
        <v>5</v>
      </c>
      <c r="B13" s="15"/>
      <c r="C13" s="2"/>
      <c r="D13" s="3"/>
      <c r="E13" s="2"/>
      <c r="F13" s="3"/>
      <c r="G13" s="2"/>
      <c r="H13" s="3"/>
      <c r="I13" s="10"/>
      <c r="J13" s="3"/>
      <c r="K13" s="10"/>
      <c r="L13" s="3"/>
      <c r="M13" s="10"/>
      <c r="N13" s="3"/>
      <c r="O13" s="10"/>
      <c r="P13" s="3"/>
      <c r="Q13" s="10"/>
      <c r="R13" s="3"/>
      <c r="S13" s="10"/>
      <c r="T13" s="3"/>
      <c r="U13" s="10"/>
      <c r="V13" s="3"/>
      <c r="W13" s="10"/>
      <c r="X13" s="3"/>
      <c r="Y13" s="10"/>
      <c r="Z13" s="3"/>
      <c r="AA13" s="10"/>
      <c r="AB13" s="3"/>
      <c r="AC13" s="10"/>
      <c r="AD13" s="3"/>
    </row>
    <row r="14" spans="1:30" x14ac:dyDescent="0.25">
      <c r="A14" s="8" t="s">
        <v>8</v>
      </c>
      <c r="B14" s="15">
        <v>51802</v>
      </c>
      <c r="C14" s="2">
        <v>57.59</v>
      </c>
      <c r="D14" s="3"/>
      <c r="E14" s="2">
        <v>71.25</v>
      </c>
      <c r="F14" s="3"/>
      <c r="G14" s="2">
        <v>238.27</v>
      </c>
      <c r="H14" s="3"/>
      <c r="I14" s="10">
        <v>371.74</v>
      </c>
      <c r="J14" s="3"/>
      <c r="K14" s="10">
        <v>436.35</v>
      </c>
      <c r="L14" s="3"/>
      <c r="M14" s="10">
        <v>313.60000000000002</v>
      </c>
      <c r="N14" s="3"/>
      <c r="O14" s="10">
        <v>311.3</v>
      </c>
      <c r="P14" s="3"/>
      <c r="Q14" s="10">
        <v>240.37</v>
      </c>
      <c r="R14" s="3"/>
      <c r="S14" s="10">
        <v>194.06</v>
      </c>
      <c r="T14" s="3"/>
      <c r="U14" s="10">
        <v>133.47999999999999</v>
      </c>
      <c r="V14" s="3"/>
      <c r="W14" s="10">
        <v>34.369999999999997</v>
      </c>
      <c r="X14" s="3"/>
      <c r="Y14" s="10">
        <v>25.45</v>
      </c>
      <c r="Z14" s="3"/>
      <c r="AA14" s="10"/>
      <c r="AB14" s="3"/>
      <c r="AC14" s="10"/>
      <c r="AD14" s="3"/>
    </row>
    <row r="15" spans="1:30" x14ac:dyDescent="0.25">
      <c r="A15" s="8" t="s">
        <v>9</v>
      </c>
      <c r="B15" s="15">
        <v>51802</v>
      </c>
      <c r="C15" s="2">
        <v>58.4</v>
      </c>
      <c r="D15" s="3"/>
      <c r="E15" s="2">
        <f>0.52+25.19</f>
        <v>25.71</v>
      </c>
      <c r="F15" s="3"/>
      <c r="G15" s="2">
        <f>30.53+28.47</f>
        <v>59</v>
      </c>
      <c r="H15" s="3"/>
      <c r="I15" s="10">
        <f>83.14+5.58</f>
        <v>88.72</v>
      </c>
      <c r="J15" s="3"/>
      <c r="K15" s="10">
        <v>51.04</v>
      </c>
      <c r="L15" s="3"/>
      <c r="M15" s="10">
        <f>72.49+1.17</f>
        <v>73.66</v>
      </c>
      <c r="N15" s="3"/>
      <c r="O15" s="10">
        <f>61.49+1.9</f>
        <v>63.39</v>
      </c>
      <c r="P15" s="3"/>
      <c r="Q15" s="10">
        <f>63.78+1.9</f>
        <v>65.680000000000007</v>
      </c>
      <c r="R15" s="3"/>
      <c r="S15" s="10">
        <v>53.49</v>
      </c>
      <c r="T15" s="3"/>
      <c r="U15" s="10">
        <v>61.89</v>
      </c>
      <c r="V15" s="3"/>
      <c r="W15" s="10">
        <v>59.88</v>
      </c>
      <c r="X15" s="3"/>
      <c r="Y15" s="10">
        <v>52.81</v>
      </c>
      <c r="Z15" s="3"/>
      <c r="AA15" s="10"/>
      <c r="AB15" s="3"/>
      <c r="AC15" s="10"/>
      <c r="AD15" s="3"/>
    </row>
    <row r="16" spans="1:30" x14ac:dyDescent="0.25">
      <c r="A16" s="8" t="s">
        <v>30</v>
      </c>
      <c r="B16" s="15">
        <v>68020</v>
      </c>
      <c r="C16" s="2">
        <v>75.709999999999994</v>
      </c>
      <c r="D16" s="3"/>
      <c r="E16" s="2">
        <v>99.06</v>
      </c>
      <c r="F16" s="3"/>
      <c r="G16" s="2">
        <v>374.6</v>
      </c>
      <c r="H16" s="3"/>
      <c r="I16" s="10">
        <v>520.66</v>
      </c>
      <c r="J16" s="3"/>
      <c r="K16" s="10">
        <v>577.76</v>
      </c>
      <c r="L16" s="3"/>
      <c r="M16" s="10">
        <v>402.85</v>
      </c>
      <c r="N16" s="3"/>
      <c r="O16" s="10">
        <v>439.72</v>
      </c>
      <c r="P16" s="3"/>
      <c r="Q16" s="10">
        <v>345.32</v>
      </c>
      <c r="R16" s="3"/>
      <c r="S16" s="10">
        <v>317.64999999999998</v>
      </c>
      <c r="T16" s="3"/>
      <c r="U16" s="10">
        <v>215.85</v>
      </c>
      <c r="V16" s="3"/>
      <c r="W16" s="10">
        <v>45.34</v>
      </c>
      <c r="X16" s="3"/>
      <c r="Y16" s="10">
        <v>52.99</v>
      </c>
      <c r="Z16" s="3"/>
      <c r="AA16" s="10"/>
      <c r="AB16" s="3"/>
      <c r="AC16" s="10"/>
      <c r="AD16" s="3"/>
    </row>
    <row r="17" spans="1:30" x14ac:dyDescent="0.25">
      <c r="A17" s="8" t="s">
        <v>23</v>
      </c>
      <c r="B17" s="15">
        <v>49900</v>
      </c>
      <c r="C17" s="2">
        <v>34.72</v>
      </c>
      <c r="D17" s="3"/>
      <c r="E17" s="2">
        <v>2.5</v>
      </c>
      <c r="F17" s="3"/>
      <c r="G17" s="2">
        <v>240.46</v>
      </c>
      <c r="H17" s="3"/>
      <c r="I17" s="10"/>
      <c r="J17" s="13"/>
      <c r="K17" s="10">
        <v>300.91000000000003</v>
      </c>
      <c r="L17" s="13"/>
      <c r="M17" s="10">
        <v>50.84</v>
      </c>
      <c r="N17" s="13"/>
      <c r="O17" s="10">
        <v>293.37</v>
      </c>
      <c r="P17" s="13"/>
      <c r="Q17" s="10">
        <v>341.74</v>
      </c>
      <c r="R17" s="13"/>
      <c r="S17" s="10">
        <v>323.29000000000002</v>
      </c>
      <c r="T17" s="13"/>
      <c r="U17" s="10"/>
      <c r="V17" s="13"/>
      <c r="W17" s="10">
        <v>218.08</v>
      </c>
      <c r="X17" s="13"/>
      <c r="Y17" s="10">
        <v>435.8</v>
      </c>
      <c r="Z17" s="13"/>
      <c r="AA17" s="10"/>
      <c r="AB17" s="13"/>
      <c r="AC17" s="10"/>
      <c r="AD17" s="13"/>
    </row>
    <row r="18" spans="1:30" x14ac:dyDescent="0.25">
      <c r="A18" s="8" t="s">
        <v>29</v>
      </c>
      <c r="B18" s="15">
        <v>51802</v>
      </c>
      <c r="C18" s="2"/>
      <c r="D18" s="3"/>
      <c r="E18" s="2"/>
      <c r="F18" s="3"/>
      <c r="G18" s="2"/>
      <c r="H18" s="3"/>
      <c r="I18" s="10">
        <v>175.98</v>
      </c>
      <c r="J18" s="3"/>
      <c r="K18" s="10"/>
      <c r="L18" s="3"/>
      <c r="M18" s="10"/>
      <c r="N18" s="3"/>
      <c r="O18" s="10">
        <f>70.04+20</f>
        <v>90.04</v>
      </c>
      <c r="P18" s="3"/>
      <c r="Q18" s="10"/>
      <c r="R18" s="3"/>
      <c r="S18" s="10">
        <v>146.97999999999999</v>
      </c>
      <c r="T18" s="3"/>
      <c r="U18" s="10">
        <v>26</v>
      </c>
      <c r="V18" s="3"/>
      <c r="W18" s="10">
        <v>272.45999999999998</v>
      </c>
      <c r="X18" s="3"/>
      <c r="Y18" s="10">
        <v>165.23</v>
      </c>
      <c r="Z18" s="3"/>
      <c r="AA18" s="10"/>
      <c r="AB18" s="3"/>
      <c r="AC18" s="10"/>
      <c r="AD18" s="3"/>
    </row>
    <row r="19" spans="1:30" x14ac:dyDescent="0.25">
      <c r="A19" s="8" t="s">
        <v>28</v>
      </c>
      <c r="B19" s="15">
        <v>51802</v>
      </c>
      <c r="C19" s="4"/>
      <c r="D19" s="5">
        <f>SUM(C14:C19)</f>
        <v>226.42</v>
      </c>
      <c r="E19" s="4"/>
      <c r="F19" s="5">
        <f>SUM(E14:E19)</f>
        <v>198.52</v>
      </c>
      <c r="G19" s="4"/>
      <c r="H19" s="5">
        <f>SUM(G14:G19)</f>
        <v>912.33</v>
      </c>
      <c r="I19" s="11">
        <v>62.67</v>
      </c>
      <c r="J19" s="5">
        <f>SUM(I14:I19)</f>
        <v>1219.77</v>
      </c>
      <c r="K19" s="11"/>
      <c r="L19" s="5">
        <f>SUM(K14:K19)</f>
        <v>1366.0600000000002</v>
      </c>
      <c r="M19" s="11">
        <v>108.66</v>
      </c>
      <c r="N19" s="5">
        <f t="shared" ref="N19" si="15">SUM(M14:M19)</f>
        <v>949.61</v>
      </c>
      <c r="O19" s="11">
        <v>148.80000000000001</v>
      </c>
      <c r="P19" s="5">
        <f t="shared" ref="P19" si="16">SUM(O14:O19)</f>
        <v>1346.6200000000001</v>
      </c>
      <c r="Q19" s="11">
        <v>347.64</v>
      </c>
      <c r="R19" s="5">
        <f t="shared" ref="R19" si="17">SUM(Q14:Q19)</f>
        <v>1340.75</v>
      </c>
      <c r="S19" s="11">
        <v>95.65</v>
      </c>
      <c r="T19" s="5">
        <f t="shared" ref="T19" si="18">SUM(S14:S19)</f>
        <v>1131.1200000000001</v>
      </c>
      <c r="U19" s="11">
        <v>96.79</v>
      </c>
      <c r="V19" s="5">
        <f>SUM(U14:U19)</f>
        <v>534.01</v>
      </c>
      <c r="W19" s="11">
        <v>595.69000000000005</v>
      </c>
      <c r="X19" s="5">
        <f>SUM(W14:W19)</f>
        <v>1225.8200000000002</v>
      </c>
      <c r="Y19" s="11">
        <v>520.55999999999995</v>
      </c>
      <c r="Z19" s="5">
        <f t="shared" ref="Z19" si="19">SUM(Y14:Y19)</f>
        <v>1252.8399999999999</v>
      </c>
      <c r="AA19" s="11"/>
      <c r="AB19" s="5"/>
      <c r="AC19" s="11"/>
      <c r="AD19" s="5"/>
    </row>
    <row r="20" spans="1:30" x14ac:dyDescent="0.25">
      <c r="A20" s="8"/>
      <c r="B20" s="15"/>
      <c r="C20" s="2"/>
      <c r="D20" s="3"/>
      <c r="E20" s="2"/>
      <c r="F20" s="3"/>
      <c r="G20" s="2"/>
      <c r="H20" s="3"/>
      <c r="I20" s="10"/>
      <c r="J20" s="3"/>
      <c r="K20" s="10"/>
      <c r="L20" s="3"/>
      <c r="M20" s="10"/>
      <c r="N20" s="3"/>
      <c r="O20" s="10"/>
      <c r="P20" s="3"/>
      <c r="Q20" s="10"/>
      <c r="R20" s="3"/>
      <c r="S20" s="10"/>
      <c r="T20" s="3"/>
      <c r="U20" s="10"/>
      <c r="V20" s="3"/>
      <c r="W20" s="10"/>
      <c r="X20" s="3"/>
      <c r="Y20" s="10"/>
      <c r="Z20" s="3"/>
      <c r="AA20" s="10"/>
      <c r="AB20" s="3"/>
      <c r="AC20" s="10"/>
      <c r="AD20" s="3"/>
    </row>
    <row r="21" spans="1:30" x14ac:dyDescent="0.25">
      <c r="A21" s="8"/>
      <c r="B21" s="15"/>
      <c r="C21" s="2"/>
      <c r="D21" s="3">
        <f>D10-D19</f>
        <v>3360.2200000000003</v>
      </c>
      <c r="E21" s="2"/>
      <c r="F21" s="3">
        <f>F10-F19</f>
        <v>2772.3</v>
      </c>
      <c r="G21" s="2"/>
      <c r="H21" s="3">
        <f>H10-H19</f>
        <v>8917.8100000000013</v>
      </c>
      <c r="I21" s="2"/>
      <c r="J21" s="3">
        <f>J10-J19</f>
        <v>12316.65</v>
      </c>
      <c r="K21" s="2"/>
      <c r="L21" s="3">
        <f>L10-L19</f>
        <v>12972.65</v>
      </c>
      <c r="M21" s="2"/>
      <c r="N21" s="3">
        <f t="shared" ref="N21" si="20">N10-N19</f>
        <v>10855.809999999998</v>
      </c>
      <c r="O21" s="2"/>
      <c r="P21" s="3">
        <f t="shared" ref="P21" si="21">P10-P19</f>
        <v>9993.9599999999955</v>
      </c>
      <c r="Q21" s="2"/>
      <c r="R21" s="3">
        <f t="shared" ref="R21" si="22">R10-R19</f>
        <v>9195.4199999999928</v>
      </c>
      <c r="S21" s="2"/>
      <c r="T21" s="3">
        <f t="shared" ref="T21" si="23">T10-T19</f>
        <v>6170.5499999999929</v>
      </c>
      <c r="U21" s="2"/>
      <c r="V21" s="3">
        <f>V10-V19</f>
        <v>5049.2999999999929</v>
      </c>
      <c r="W21" s="2"/>
      <c r="X21" s="3">
        <f>X10-X19</f>
        <v>2489.3499999999926</v>
      </c>
      <c r="Y21" s="2"/>
      <c r="Z21" s="3">
        <f t="shared" ref="Z21" si="24">Z10-Z19</f>
        <v>1871.5199999999929</v>
      </c>
      <c r="AA21" s="2"/>
      <c r="AB21" s="3"/>
      <c r="AC21" s="2"/>
      <c r="AD21" s="3"/>
    </row>
    <row r="22" spans="1:30" x14ac:dyDescent="0.25">
      <c r="A22" s="8"/>
      <c r="B22" s="15"/>
      <c r="C22" s="2"/>
      <c r="D22" s="3"/>
      <c r="E22" s="2"/>
      <c r="F22" s="3"/>
      <c r="G22" s="2"/>
      <c r="H22" s="3"/>
      <c r="I22" s="2"/>
      <c r="J22" s="3"/>
      <c r="K22" s="2"/>
      <c r="L22" s="3"/>
      <c r="M22" s="2"/>
      <c r="N22" s="3"/>
      <c r="O22" s="2"/>
      <c r="P22" s="3"/>
      <c r="Q22" s="2"/>
      <c r="R22" s="3"/>
      <c r="S22" s="2"/>
      <c r="T22" s="3"/>
      <c r="U22" s="2"/>
      <c r="V22" s="3"/>
      <c r="W22" s="2"/>
      <c r="X22" s="3"/>
      <c r="Y22" s="2"/>
      <c r="Z22" s="3"/>
      <c r="AA22" s="2"/>
      <c r="AB22" s="3"/>
      <c r="AC22" s="2"/>
      <c r="AD22" s="3"/>
    </row>
    <row r="23" spans="1:30" x14ac:dyDescent="0.25">
      <c r="A23" s="8" t="s">
        <v>3</v>
      </c>
      <c r="B23" s="15"/>
      <c r="C23" s="2"/>
      <c r="D23" s="3">
        <v>0</v>
      </c>
      <c r="E23" s="2"/>
      <c r="F23" s="3">
        <v>25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40.5</v>
      </c>
      <c r="O23" s="2"/>
      <c r="P23" s="3">
        <v>0</v>
      </c>
      <c r="Q23" s="2"/>
      <c r="R23" s="3">
        <v>0</v>
      </c>
      <c r="S23" s="2"/>
      <c r="T23" s="3">
        <v>73</v>
      </c>
      <c r="U23" s="2"/>
      <c r="V23" s="3"/>
      <c r="W23" s="2"/>
      <c r="X23" s="3">
        <v>0</v>
      </c>
      <c r="Y23" s="2"/>
      <c r="Z23" s="3">
        <v>160</v>
      </c>
      <c r="AA23" s="2"/>
      <c r="AB23" s="3"/>
      <c r="AC23" s="2"/>
      <c r="AD23" s="3"/>
    </row>
    <row r="24" spans="1:30" x14ac:dyDescent="0.25">
      <c r="A24" s="8"/>
      <c r="B24" s="15"/>
      <c r="C24" s="2"/>
      <c r="D24" s="3"/>
      <c r="E24" s="2"/>
      <c r="F24" s="3"/>
      <c r="G24" s="2"/>
      <c r="H24" s="3"/>
      <c r="I24" s="2"/>
      <c r="J24" s="3"/>
      <c r="K24" s="2"/>
      <c r="L24" s="3"/>
      <c r="M24" s="2"/>
      <c r="N24" s="3"/>
      <c r="O24" s="2"/>
      <c r="P24" s="3"/>
      <c r="Q24" s="2"/>
      <c r="R24" s="3"/>
      <c r="S24" s="2"/>
      <c r="T24" s="3"/>
      <c r="U24" s="2"/>
      <c r="V24" s="3"/>
      <c r="W24" s="2"/>
      <c r="X24" s="3"/>
      <c r="Y24" s="2"/>
      <c r="Z24" s="3"/>
      <c r="AA24" s="2"/>
      <c r="AB24" s="3"/>
      <c r="AC24" s="2"/>
      <c r="AD24" s="3"/>
    </row>
    <row r="25" spans="1:30" x14ac:dyDescent="0.25">
      <c r="A25" s="8" t="s">
        <v>4</v>
      </c>
      <c r="B25" s="15"/>
      <c r="C25" s="2"/>
      <c r="D25" s="3">
        <v>0</v>
      </c>
      <c r="E25" s="2"/>
      <c r="F25" s="3">
        <v>0</v>
      </c>
      <c r="G25" s="2"/>
      <c r="H25" s="3">
        <v>0</v>
      </c>
      <c r="I25" s="12"/>
      <c r="J25" s="3"/>
      <c r="K25" s="12"/>
      <c r="L25" s="3"/>
      <c r="M25" s="12"/>
      <c r="N25" s="3"/>
      <c r="O25" s="12"/>
      <c r="P25" s="3"/>
      <c r="Q25" s="12"/>
      <c r="R25" s="3"/>
      <c r="S25" s="12"/>
      <c r="T25" s="3"/>
      <c r="U25" s="12"/>
      <c r="V25" s="3"/>
      <c r="W25" s="12"/>
      <c r="X25" s="3"/>
      <c r="Y25" s="12"/>
      <c r="Z25" s="3"/>
      <c r="AA25" s="12"/>
      <c r="AB25" s="3"/>
      <c r="AC25" s="12"/>
      <c r="AD25" s="3"/>
    </row>
    <row r="26" spans="1:30" x14ac:dyDescent="0.25">
      <c r="A26" s="8"/>
      <c r="B26" s="15"/>
      <c r="C26" s="2"/>
      <c r="D26" s="3"/>
      <c r="E26" s="2"/>
      <c r="F26" s="3"/>
      <c r="G26" s="2"/>
      <c r="H26" s="3"/>
      <c r="I26" s="2"/>
      <c r="J26" s="3"/>
      <c r="K26" s="2"/>
      <c r="L26" s="3"/>
      <c r="M26" s="2"/>
      <c r="N26" s="3"/>
      <c r="O26" s="2"/>
      <c r="P26" s="3"/>
      <c r="Q26" s="2"/>
      <c r="R26" s="3"/>
      <c r="S26" s="2"/>
      <c r="T26" s="3"/>
      <c r="U26" s="2"/>
      <c r="V26" s="3"/>
      <c r="W26" s="2"/>
      <c r="X26" s="3"/>
      <c r="Y26" s="2"/>
      <c r="Z26" s="3"/>
      <c r="AA26" s="2"/>
      <c r="AB26" s="3"/>
      <c r="AC26" s="2"/>
      <c r="AD26" s="3"/>
    </row>
    <row r="27" spans="1:30" x14ac:dyDescent="0.25">
      <c r="A27" s="8" t="s">
        <v>0</v>
      </c>
      <c r="B27" s="15"/>
      <c r="C27" s="2"/>
      <c r="D27" s="3">
        <v>3166.38</v>
      </c>
      <c r="E27" s="12"/>
      <c r="F27" s="3">
        <v>1723.01</v>
      </c>
      <c r="G27" s="2"/>
      <c r="H27" s="3">
        <f>8917.81-347.13</f>
        <v>8570.68</v>
      </c>
      <c r="I27" s="2"/>
      <c r="J27" s="3">
        <f>11572.87+347.13</f>
        <v>11920</v>
      </c>
      <c r="K27" s="2"/>
      <c r="L27" s="3">
        <v>12116.78</v>
      </c>
      <c r="M27" s="2"/>
      <c r="N27" s="3">
        <v>10531.33</v>
      </c>
      <c r="O27" s="2"/>
      <c r="P27" s="3">
        <v>8412.2800000000007</v>
      </c>
      <c r="Q27" s="2"/>
      <c r="R27" s="3">
        <v>8984.42</v>
      </c>
      <c r="S27" s="2"/>
      <c r="T27" s="3">
        <f>6243.55</f>
        <v>6243.55</v>
      </c>
      <c r="U27" s="2"/>
      <c r="V27" s="3">
        <v>5026.3</v>
      </c>
      <c r="W27" s="2"/>
      <c r="X27" s="3">
        <v>2365.1999999999998</v>
      </c>
      <c r="Y27" s="2"/>
      <c r="Z27" s="3">
        <v>1705.85</v>
      </c>
      <c r="AA27" s="2"/>
      <c r="AB27" s="3"/>
      <c r="AC27" s="2"/>
      <c r="AD27" s="3"/>
    </row>
    <row r="28" spans="1:30" x14ac:dyDescent="0.25">
      <c r="A28" s="8"/>
      <c r="B28" s="15"/>
      <c r="C28" s="2"/>
      <c r="D28" s="3"/>
      <c r="E28" s="2"/>
      <c r="F28" s="3"/>
      <c r="G28" s="2"/>
      <c r="H28" s="3"/>
      <c r="I28" s="2"/>
      <c r="J28" s="3"/>
      <c r="K28" s="2"/>
      <c r="L28" s="3"/>
      <c r="M28" s="2"/>
      <c r="N28" s="3"/>
      <c r="O28" s="2"/>
      <c r="P28" s="3"/>
      <c r="Q28" s="2"/>
      <c r="R28" s="3"/>
      <c r="S28" s="2"/>
      <c r="T28" s="3"/>
      <c r="U28" s="2"/>
      <c r="V28" s="3"/>
      <c r="W28" s="2"/>
      <c r="X28" s="3"/>
      <c r="Y28" s="2"/>
      <c r="Z28" s="3"/>
      <c r="AA28" s="2"/>
      <c r="AB28" s="3"/>
      <c r="AC28" s="2"/>
      <c r="AD28" s="3"/>
    </row>
    <row r="29" spans="1:30" ht="15.75" thickBot="1" x14ac:dyDescent="0.3">
      <c r="A29" s="8" t="s">
        <v>1</v>
      </c>
      <c r="B29" s="15"/>
      <c r="C29" s="2"/>
      <c r="D29" s="6">
        <f>D21+D23+D25-D27</f>
        <v>193.84000000000015</v>
      </c>
      <c r="E29" s="2"/>
      <c r="F29" s="6">
        <f>F21+F23+F25-F27</f>
        <v>1074.2900000000002</v>
      </c>
      <c r="G29" s="2"/>
      <c r="H29" s="6">
        <f>H21+H23+H25-H27</f>
        <v>347.13000000000102</v>
      </c>
      <c r="I29" s="2"/>
      <c r="J29" s="6">
        <f>J21+J23+J25-J27</f>
        <v>396.64999999999964</v>
      </c>
      <c r="K29" s="2"/>
      <c r="L29" s="6">
        <f>L21+L23+L25-L27</f>
        <v>855.86999999999898</v>
      </c>
      <c r="M29" s="2"/>
      <c r="N29" s="6">
        <f t="shared" ref="N29" si="25">N21+N23+N25-N27</f>
        <v>364.97999999999774</v>
      </c>
      <c r="O29" s="2"/>
      <c r="P29" s="6">
        <f t="shared" ref="P29" si="26">P21+P23+P25-P27</f>
        <v>1581.6799999999948</v>
      </c>
      <c r="Q29" s="2"/>
      <c r="R29" s="6">
        <f t="shared" ref="R29" si="27">R21+R23+R25-R27</f>
        <v>210.99999999999272</v>
      </c>
      <c r="S29" s="2"/>
      <c r="T29" s="6">
        <f t="shared" ref="T29" si="28">T21+T23+T25-T27</f>
        <v>-7.2759576141834259E-12</v>
      </c>
      <c r="U29" s="2"/>
      <c r="V29" s="6">
        <f>V21+V23+V25-V27</f>
        <v>22.999999999992724</v>
      </c>
      <c r="W29" s="2"/>
      <c r="X29" s="6">
        <f>X21+X23+X25-X27</f>
        <v>124.14999999999281</v>
      </c>
      <c r="Y29" s="2"/>
      <c r="Z29" s="6">
        <f t="shared" ref="Z29" si="29">Z21+Z23+Z25-Z27</f>
        <v>325.66999999999302</v>
      </c>
      <c r="AA29" s="2"/>
      <c r="AB29" s="6"/>
      <c r="AC29" s="2"/>
      <c r="AD29" s="6"/>
    </row>
    <row r="30" spans="1:30" ht="15.75" thickTop="1" x14ac:dyDescent="0.25">
      <c r="A30" s="9"/>
      <c r="B30" s="16"/>
      <c r="C30" s="4"/>
      <c r="D30" s="5"/>
      <c r="E30" s="4"/>
      <c r="F30" s="5"/>
      <c r="G30" s="4"/>
      <c r="H30" s="5"/>
      <c r="I30" s="4"/>
      <c r="J30" s="5"/>
      <c r="K30" s="4"/>
      <c r="L30" s="5"/>
      <c r="M30" s="4"/>
      <c r="N30" s="5"/>
      <c r="O30" s="4"/>
      <c r="P30" s="5"/>
      <c r="Q30" s="4"/>
      <c r="R30" s="5"/>
      <c r="S30" s="4"/>
      <c r="T30" s="5"/>
      <c r="U30" s="4"/>
      <c r="V30" s="5"/>
      <c r="W30" s="4"/>
      <c r="X30" s="5"/>
      <c r="Y30" s="4"/>
      <c r="Z30" s="5"/>
      <c r="AA30" s="4"/>
      <c r="AB30" s="5"/>
      <c r="AC30" s="4"/>
      <c r="AD30" s="5"/>
    </row>
  </sheetData>
  <mergeCells count="14">
    <mergeCell ref="C1:D1"/>
    <mergeCell ref="E1:F1"/>
    <mergeCell ref="G1:H1"/>
    <mergeCell ref="I1:J1"/>
    <mergeCell ref="K1:L1"/>
    <mergeCell ref="W1:X1"/>
    <mergeCell ref="Y1:Z1"/>
    <mergeCell ref="AA1:AB1"/>
    <mergeCell ref="AC1:AD1"/>
    <mergeCell ref="M1:N1"/>
    <mergeCell ref="O1:P1"/>
    <mergeCell ref="Q1:R1"/>
    <mergeCell ref="S1:T1"/>
    <mergeCell ref="U1:V1"/>
  </mergeCells>
  <pageMargins left="0.25" right="0.25" top="0.9375" bottom="0.75" header="0.3" footer="0.3"/>
  <pageSetup scale="46" orientation="landscape" r:id="rId1"/>
  <headerFooter>
    <oddHeader xml:space="preserve">&amp;CCUTIE PET Paypal Analysis
2020
CUTIE PET
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First</dc:creator>
  <cp:lastModifiedBy>LA FIRST</cp:lastModifiedBy>
  <cp:lastPrinted>2021-07-13T19:20:12Z</cp:lastPrinted>
  <dcterms:created xsi:type="dcterms:W3CDTF">2016-03-08T01:37:46Z</dcterms:created>
  <dcterms:modified xsi:type="dcterms:W3CDTF">2021-07-13T19:20:15Z</dcterms:modified>
</cp:coreProperties>
</file>