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activeTab="15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3" hidden="1">'8票'!$A$1:$W$1657</definedName>
    <definedName name="_xlnm._FilterDatabase" localSheetId="5" hidden="1">'8銀'!$B$5:$H$341</definedName>
    <definedName name="_xlnm._FilterDatabase" localSheetId="23" hidden="1">'8正'!$A$1:$S$176</definedName>
  </definedNames>
  <calcPr calcId="144525"/>
</workbook>
</file>

<file path=xl/calcChain.xml><?xml version="1.0" encoding="utf-8"?>
<calcChain xmlns="http://schemas.openxmlformats.org/spreadsheetml/2006/main">
  <c r="F38" i="134" l="1"/>
  <c r="F37" i="134"/>
  <c r="F172" i="136"/>
  <c r="E94" i="136"/>
  <c r="F146" i="136"/>
  <c r="F99" i="136"/>
  <c r="L481" i="129" l="1"/>
  <c r="D23" i="16" l="1"/>
  <c r="D11" i="16"/>
  <c r="O19" i="136"/>
  <c r="Q8" i="16"/>
  <c r="E12" i="135"/>
  <c r="D10" i="135"/>
  <c r="D3" i="15"/>
  <c r="C2" i="15"/>
  <c r="Q11" i="16"/>
  <c r="B11" i="16"/>
  <c r="B8" i="16"/>
  <c r="D4" i="16"/>
  <c r="D3" i="16"/>
  <c r="D5" i="16" s="1"/>
  <c r="B5" i="16" s="1"/>
  <c r="F26" i="136"/>
  <c r="C49" i="32"/>
  <c r="C48" i="32"/>
  <c r="C47" i="32"/>
  <c r="C46" i="32"/>
  <c r="C45" i="32"/>
  <c r="C27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70" i="136"/>
  <c r="G1353" i="130"/>
  <c r="J1515" i="130"/>
  <c r="K1515" i="130"/>
  <c r="L1515" i="130"/>
  <c r="N1515" i="130"/>
  <c r="G1515" i="130"/>
  <c r="H1515" i="130"/>
  <c r="I1515" i="130"/>
  <c r="F634" i="129"/>
  <c r="E634" i="129"/>
  <c r="C22" i="32"/>
  <c r="F3" i="15" l="1"/>
  <c r="E113" i="136"/>
  <c r="E57" i="136"/>
  <c r="F53" i="136"/>
  <c r="F174" i="136" l="1"/>
  <c r="F168" i="136"/>
  <c r="F164" i="136"/>
  <c r="F162" i="136"/>
  <c r="F159" i="136"/>
  <c r="E156" i="136"/>
  <c r="F157" i="136" s="1"/>
  <c r="F155" i="136"/>
  <c r="F153" i="136"/>
  <c r="E150" i="136"/>
  <c r="F151" i="136" s="1"/>
  <c r="E148" i="136"/>
  <c r="F149" i="136" s="1"/>
  <c r="G146" i="136"/>
  <c r="F131" i="136"/>
  <c r="F127" i="136"/>
  <c r="K7" i="136" s="1"/>
  <c r="O24" i="136" s="1"/>
  <c r="G124" i="136"/>
  <c r="E104" i="136"/>
  <c r="E101" i="136"/>
  <c r="F97" i="136"/>
  <c r="G99" i="136" s="1"/>
  <c r="G87" i="136"/>
  <c r="F82" i="136"/>
  <c r="G82" i="136" s="1"/>
  <c r="F73" i="136"/>
  <c r="F71" i="136"/>
  <c r="F69" i="136"/>
  <c r="F66" i="136"/>
  <c r="F64" i="136"/>
  <c r="F62" i="136"/>
  <c r="F60" i="136"/>
  <c r="E52" i="136"/>
  <c r="E50" i="136"/>
  <c r="F51" i="136" s="1"/>
  <c r="O47" i="136"/>
  <c r="E48" i="136"/>
  <c r="K30" i="136" s="1"/>
  <c r="F47" i="136"/>
  <c r="O41" i="136"/>
  <c r="O34" i="136"/>
  <c r="O35" i="136" s="1"/>
  <c r="F42" i="136"/>
  <c r="F33" i="136"/>
  <c r="O30" i="136"/>
  <c r="F31" i="136"/>
  <c r="G33" i="136" s="1"/>
  <c r="O29" i="136"/>
  <c r="K29" i="136"/>
  <c r="O28" i="136"/>
  <c r="K28" i="136"/>
  <c r="K27" i="136"/>
  <c r="K26" i="136"/>
  <c r="K25" i="136"/>
  <c r="K24" i="136"/>
  <c r="O23" i="136"/>
  <c r="K23" i="136"/>
  <c r="O22" i="136"/>
  <c r="K22" i="136"/>
  <c r="F21" i="136"/>
  <c r="F19" i="136"/>
  <c r="O16" i="136"/>
  <c r="K15" i="136"/>
  <c r="E15" i="136"/>
  <c r="O14" i="136"/>
  <c r="K14" i="136"/>
  <c r="G13" i="136"/>
  <c r="K9" i="136"/>
  <c r="C31" i="32" s="1"/>
  <c r="C33" i="32" s="1"/>
  <c r="O8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F215" i="135" s="1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F184" i="135" s="1"/>
  <c r="E177" i="135"/>
  <c r="E176" i="135"/>
  <c r="E175" i="135"/>
  <c r="E174" i="135"/>
  <c r="E173" i="135"/>
  <c r="F133" i="135"/>
  <c r="D133" i="135"/>
  <c r="F132" i="135"/>
  <c r="E132" i="135"/>
  <c r="D132" i="135"/>
  <c r="F131" i="135"/>
  <c r="D131" i="135"/>
  <c r="E131" i="135" s="1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5" i="134"/>
  <c r="X5" i="134" s="1"/>
  <c r="K13" i="136" l="1"/>
  <c r="O13" i="136" s="1"/>
  <c r="F197" i="135"/>
  <c r="F204" i="135"/>
  <c r="D35" i="135"/>
  <c r="E133" i="135"/>
  <c r="P35" i="136"/>
  <c r="G131" i="136"/>
  <c r="G21" i="136"/>
  <c r="K5" i="136"/>
  <c r="K4" i="136"/>
  <c r="G159" i="136"/>
  <c r="O6" i="136"/>
  <c r="C52" i="32" s="1"/>
  <c r="P41" i="136"/>
  <c r="G107" i="136"/>
  <c r="O15" i="136"/>
  <c r="P19" i="136" s="1"/>
  <c r="K34" i="136"/>
  <c r="O5" i="136"/>
  <c r="F166" i="136"/>
  <c r="O4" i="136" s="1"/>
  <c r="C44" i="32" s="1"/>
  <c r="K3" i="136"/>
  <c r="C2" i="32" s="1"/>
  <c r="C5" i="32" s="1"/>
  <c r="G73" i="136"/>
  <c r="K16" i="136"/>
  <c r="O25" i="136"/>
  <c r="K17" i="136" s="1"/>
  <c r="O31" i="136"/>
  <c r="K31" i="136" s="1"/>
  <c r="P31" i="136" s="1"/>
  <c r="K6" i="136"/>
  <c r="G42" i="136"/>
  <c r="F49" i="136"/>
  <c r="O3" i="136" s="1"/>
  <c r="C34" i="32" s="1"/>
  <c r="V19" i="134"/>
  <c r="P18" i="134"/>
  <c r="R17" i="134"/>
  <c r="L18" i="134"/>
  <c r="N18" i="134"/>
  <c r="U28" i="134"/>
  <c r="X28" i="134" s="1"/>
  <c r="U21" i="134"/>
  <c r="X21" i="134" s="1"/>
  <c r="N17" i="134"/>
  <c r="L17" i="134"/>
  <c r="X35" i="134"/>
  <c r="U29" i="134"/>
  <c r="X29" i="134" s="1"/>
  <c r="P16" i="134"/>
  <c r="U16" i="134" s="1"/>
  <c r="U15" i="134"/>
  <c r="N14" i="134"/>
  <c r="L14" i="134"/>
  <c r="N13" i="134"/>
  <c r="L13" i="134"/>
  <c r="F205" i="135" l="1"/>
  <c r="F216" i="135" s="1"/>
  <c r="C21" i="32"/>
  <c r="C30" i="32" s="1"/>
  <c r="C13" i="32"/>
  <c r="C20" i="32" s="1"/>
  <c r="C51" i="32"/>
  <c r="C6" i="32"/>
  <c r="C12" i="32" s="1"/>
  <c r="G174" i="136"/>
  <c r="K11" i="136"/>
  <c r="K20" i="136"/>
  <c r="K21" i="136" s="1"/>
  <c r="K18" i="136"/>
  <c r="G54" i="136"/>
  <c r="U18" i="134"/>
  <c r="U17" i="134"/>
  <c r="U25" i="134"/>
  <c r="X25" i="134" s="1"/>
  <c r="U24" i="134"/>
  <c r="L11" i="134"/>
  <c r="N10" i="134"/>
  <c r="L10" i="134"/>
  <c r="J6" i="134"/>
  <c r="T6" i="134"/>
  <c r="N6" i="134"/>
  <c r="P6" i="134"/>
  <c r="L6" i="134"/>
  <c r="H6" i="134"/>
  <c r="D6" i="134"/>
  <c r="F6" i="134"/>
  <c r="N4" i="134"/>
  <c r="L4" i="134"/>
  <c r="U20" i="134"/>
  <c r="U19" i="134" s="1"/>
  <c r="X19" i="134" s="1"/>
  <c r="H3" i="134"/>
  <c r="J3" i="134"/>
  <c r="L3" i="134"/>
  <c r="P3" i="134"/>
  <c r="N3" i="134"/>
  <c r="K32" i="136" l="1"/>
  <c r="K35" i="136" s="1"/>
  <c r="K19" i="136"/>
  <c r="U4" i="134"/>
  <c r="U3" i="134"/>
  <c r="X3" i="134" s="1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F39" i="134" s="1"/>
  <c r="X24" i="134"/>
  <c r="F45" i="134" s="1"/>
  <c r="X27" i="134"/>
  <c r="X26" i="134"/>
  <c r="U23" i="134"/>
  <c r="X23" i="134" s="1"/>
  <c r="X20" i="134"/>
  <c r="P1" i="134"/>
  <c r="H1" i="134"/>
  <c r="F1" i="134"/>
  <c r="T1" i="134"/>
  <c r="N1" i="134"/>
  <c r="L1" i="134"/>
  <c r="U12" i="134"/>
  <c r="X12" i="134" s="1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X4" i="134"/>
  <c r="F40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O11" i="136" s="1"/>
  <c r="P11" i="136" s="1"/>
  <c r="K36" i="136"/>
  <c r="F44" i="134"/>
  <c r="F43" i="134"/>
  <c r="D50" i="134"/>
  <c r="X15" i="134"/>
  <c r="F48" i="134" s="1"/>
  <c r="F42" i="134"/>
  <c r="U13" i="134"/>
  <c r="X13" i="134" s="1"/>
  <c r="X16" i="134"/>
  <c r="F46" i="134"/>
  <c r="U14" i="134"/>
  <c r="X14" i="134" s="1"/>
  <c r="X17" i="134"/>
  <c r="X18" i="134"/>
  <c r="H48" i="134"/>
  <c r="H50" i="134" s="1"/>
  <c r="V105" i="134"/>
  <c r="X104" i="134"/>
  <c r="X97" i="134"/>
  <c r="W90" i="134"/>
  <c r="W105" i="134" s="1"/>
  <c r="X54" i="134"/>
  <c r="T104" i="134"/>
  <c r="J1" i="134"/>
  <c r="T97" i="134"/>
  <c r="U105" i="134"/>
  <c r="T90" i="134"/>
  <c r="V106" i="134" l="1"/>
  <c r="F47" i="134"/>
  <c r="F49" i="134"/>
  <c r="X1" i="134"/>
  <c r="U1" i="134"/>
  <c r="U106" i="134" s="1"/>
  <c r="X90" i="134"/>
  <c r="X105" i="134"/>
  <c r="V109" i="134" l="1"/>
  <c r="Z106" i="134"/>
  <c r="F50" i="134"/>
  <c r="F51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8" i="133" l="1"/>
  <c r="B79" i="133" s="1"/>
  <c r="B75" i="133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I35" i="133" s="1"/>
  <c r="H32" i="133"/>
  <c r="H31" i="133"/>
  <c r="H30" i="133"/>
  <c r="I32" i="133" s="1"/>
  <c r="H29" i="133"/>
  <c r="H28" i="133"/>
  <c r="H27" i="133"/>
  <c r="I29" i="133" s="1"/>
  <c r="H26" i="133"/>
  <c r="H25" i="133"/>
  <c r="H24" i="133"/>
  <c r="I26" i="133" s="1"/>
  <c r="H23" i="133"/>
  <c r="H22" i="133"/>
  <c r="H21" i="133"/>
  <c r="I23" i="133" s="1"/>
  <c r="H20" i="133"/>
  <c r="H19" i="133"/>
  <c r="H18" i="133"/>
  <c r="I20" i="133" s="1"/>
  <c r="H17" i="133"/>
  <c r="H16" i="133"/>
  <c r="H15" i="133"/>
  <c r="I17" i="133" s="1"/>
  <c r="H14" i="133"/>
  <c r="H13" i="133"/>
  <c r="H12" i="133"/>
  <c r="I14" i="133" s="1"/>
  <c r="H11" i="133"/>
  <c r="H10" i="133"/>
  <c r="H9" i="133"/>
  <c r="I11" i="133" s="1"/>
  <c r="H8" i="133"/>
  <c r="H7" i="133"/>
  <c r="H6" i="133"/>
  <c r="I8" i="133" s="1"/>
  <c r="H5" i="133"/>
  <c r="H4" i="133"/>
  <c r="H3" i="133"/>
  <c r="I5" i="133" s="1"/>
  <c r="G1" i="133"/>
  <c r="F1" i="133"/>
  <c r="E1" i="133"/>
  <c r="D1" i="133"/>
  <c r="C1" i="133"/>
  <c r="C62" i="133" l="1"/>
  <c r="I1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O677" i="129" s="1"/>
  <c r="G676" i="129"/>
  <c r="G675" i="129"/>
  <c r="O675" i="129" s="1"/>
  <c r="G674" i="129"/>
  <c r="G673" i="129"/>
  <c r="O673" i="129" s="1"/>
  <c r="G672" i="129"/>
  <c r="G671" i="129"/>
  <c r="G670" i="129"/>
  <c r="G669" i="129"/>
  <c r="G668" i="129"/>
  <c r="G667" i="129"/>
  <c r="O667" i="129" s="1"/>
  <c r="G666" i="129"/>
  <c r="G665" i="129"/>
  <c r="O665" i="129" s="1"/>
  <c r="G664" i="129"/>
  <c r="G663" i="129"/>
  <c r="G662" i="129"/>
  <c r="G661" i="129"/>
  <c r="O661" i="129" s="1"/>
  <c r="G658" i="129"/>
  <c r="G657" i="129"/>
  <c r="O657" i="129" s="1"/>
  <c r="G656" i="129"/>
  <c r="G655" i="129"/>
  <c r="G654" i="129"/>
  <c r="G653" i="129"/>
  <c r="O653" i="129" s="1"/>
  <c r="G652" i="129"/>
  <c r="G651" i="129"/>
  <c r="G650" i="129"/>
  <c r="G649" i="129"/>
  <c r="O649" i="129" s="1"/>
  <c r="G648" i="129"/>
  <c r="G647" i="129"/>
  <c r="O647" i="129" s="1"/>
  <c r="G646" i="129"/>
  <c r="G645" i="129"/>
  <c r="G644" i="129"/>
  <c r="G643" i="129"/>
  <c r="O643" i="129" s="1"/>
  <c r="G642" i="129"/>
  <c r="G641" i="129"/>
  <c r="O641" i="129" s="1"/>
  <c r="G640" i="129"/>
  <c r="G639" i="129"/>
  <c r="G638" i="129"/>
  <c r="G637" i="129"/>
  <c r="G636" i="129"/>
  <c r="G635" i="129"/>
  <c r="G634" i="129"/>
  <c r="G633" i="129"/>
  <c r="O633" i="129" s="1"/>
  <c r="G632" i="129"/>
  <c r="G631" i="129"/>
  <c r="O631" i="129" s="1"/>
  <c r="G630" i="129"/>
  <c r="G629" i="129"/>
  <c r="G628" i="129"/>
  <c r="G627" i="129"/>
  <c r="G626" i="129"/>
  <c r="G625" i="129"/>
  <c r="O625" i="129" s="1"/>
  <c r="G624" i="129"/>
  <c r="G623" i="129"/>
  <c r="O623" i="129" s="1"/>
  <c r="G622" i="129"/>
  <c r="G621" i="129"/>
  <c r="G620" i="129"/>
  <c r="G619" i="129"/>
  <c r="G618" i="129"/>
  <c r="G617" i="129"/>
  <c r="O617" i="129" s="1"/>
  <c r="G616" i="129"/>
  <c r="G615" i="129"/>
  <c r="O615" i="129" s="1"/>
  <c r="G614" i="129"/>
  <c r="G613" i="129"/>
  <c r="O613" i="129" s="1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O104" i="129" s="1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O82" i="129" s="1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G16" i="129"/>
  <c r="O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G119" i="127"/>
  <c r="E11" i="126"/>
  <c r="D11" i="126"/>
  <c r="U7" i="125"/>
  <c r="W48" i="125"/>
  <c r="W49" i="125"/>
  <c r="W50" i="125"/>
  <c r="W51" i="125"/>
  <c r="W52" i="125"/>
  <c r="W53" i="125"/>
  <c r="W54" i="125"/>
  <c r="W55" i="125"/>
  <c r="W56" i="125"/>
  <c r="W57" i="125"/>
  <c r="W58" i="125"/>
  <c r="W59" i="125"/>
  <c r="W60" i="125"/>
  <c r="W61" i="125"/>
  <c r="W62" i="125"/>
  <c r="W63" i="125"/>
  <c r="W64" i="125"/>
  <c r="W65" i="125"/>
  <c r="W66" i="125"/>
  <c r="W67" i="125"/>
  <c r="W68" i="125"/>
  <c r="W69" i="125"/>
  <c r="W70" i="125"/>
  <c r="W72" i="125"/>
  <c r="W73" i="125"/>
  <c r="W74" i="125"/>
  <c r="W75" i="125"/>
  <c r="W76" i="125"/>
  <c r="W77" i="125"/>
  <c r="W78" i="125"/>
  <c r="W79" i="125"/>
  <c r="W80" i="125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F37" i="127"/>
  <c r="G37" i="127" s="1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F46" i="15"/>
  <c r="F47" i="15" s="1"/>
  <c r="C50" i="15"/>
  <c r="F50" i="15"/>
  <c r="D51" i="15"/>
  <c r="F51" i="15" s="1"/>
  <c r="E52" i="15"/>
  <c r="F62" i="15"/>
  <c r="D63" i="15"/>
  <c r="F63" i="15" s="1"/>
  <c r="D64" i="15"/>
  <c r="D66" i="15" s="1"/>
  <c r="H66" i="15" s="1"/>
  <c r="E64" i="15"/>
  <c r="F64" i="15"/>
  <c r="F65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O31" i="127" s="1"/>
  <c r="K31" i="127" s="1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43" i="32" s="1"/>
  <c r="G140" i="127"/>
  <c r="F143" i="127"/>
  <c r="E144" i="127"/>
  <c r="F145" i="127"/>
  <c r="F151" i="127"/>
  <c r="F153" i="127"/>
  <c r="F156" i="127"/>
  <c r="F158" i="127"/>
  <c r="F162" i="127"/>
  <c r="F166" i="127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K31" i="118"/>
  <c r="O31" i="118"/>
  <c r="F33" i="118"/>
  <c r="G33" i="118" s="1"/>
  <c r="O35" i="118"/>
  <c r="O36" i="118" s="1"/>
  <c r="E36" i="118"/>
  <c r="F40" i="118"/>
  <c r="F42" i="118"/>
  <c r="O4" i="118" s="1"/>
  <c r="K40" i="32" s="1"/>
  <c r="K48" i="32" s="1"/>
  <c r="O42" i="118"/>
  <c r="F45" i="118"/>
  <c r="K7" i="118" s="1"/>
  <c r="O25" i="118" s="1"/>
  <c r="O26" i="118" s="1"/>
  <c r="K18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4" i="109"/>
  <c r="O6" i="109"/>
  <c r="O7" i="109"/>
  <c r="O8" i="109"/>
  <c r="K9" i="109"/>
  <c r="F13" i="109"/>
  <c r="G13" i="109" s="1"/>
  <c r="K14" i="109"/>
  <c r="K15" i="109"/>
  <c r="F16" i="109"/>
  <c r="F18" i="109"/>
  <c r="O18" i="109"/>
  <c r="F20" i="109"/>
  <c r="K7" i="109" s="1"/>
  <c r="O23" i="109" s="1"/>
  <c r="O21" i="109"/>
  <c r="K22" i="109"/>
  <c r="F24" i="109"/>
  <c r="K24" i="109"/>
  <c r="K25" i="109"/>
  <c r="E26" i="109"/>
  <c r="G38" i="109" s="1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K34" i="109" s="1"/>
  <c r="F52" i="109"/>
  <c r="F55" i="109"/>
  <c r="F57" i="109"/>
  <c r="F59" i="109"/>
  <c r="E61" i="109"/>
  <c r="F62" i="109"/>
  <c r="G70" i="109"/>
  <c r="F70" i="109"/>
  <c r="F75" i="109"/>
  <c r="F77" i="109"/>
  <c r="E78" i="109"/>
  <c r="F79" i="109" s="1"/>
  <c r="G83" i="109" s="1"/>
  <c r="F81" i="109"/>
  <c r="F83" i="109"/>
  <c r="F89" i="109"/>
  <c r="F91" i="109"/>
  <c r="G91" i="109"/>
  <c r="F102" i="109"/>
  <c r="K3" i="109" s="1"/>
  <c r="G117" i="109"/>
  <c r="F120" i="109"/>
  <c r="G132" i="109"/>
  <c r="F132" i="109"/>
  <c r="F135" i="109"/>
  <c r="E136" i="109"/>
  <c r="F139" i="109"/>
  <c r="F141" i="109"/>
  <c r="F143" i="109"/>
  <c r="F146" i="109"/>
  <c r="F148" i="109"/>
  <c r="K5" i="109" s="1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9" i="16" s="1"/>
  <c r="B29" i="16" s="1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0" i="16"/>
  <c r="D41" i="16"/>
  <c r="B41" i="16" s="1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M142" i="16"/>
  <c r="J143" i="16"/>
  <c r="L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N159" i="16"/>
  <c r="N164" i="16" s="1"/>
  <c r="P159" i="16"/>
  <c r="P164" i="16" s="1"/>
  <c r="Q159" i="16"/>
  <c r="Q164" i="16" s="1"/>
  <c r="C160" i="16"/>
  <c r="D160" i="16"/>
  <c r="C161" i="16"/>
  <c r="L164" i="16"/>
  <c r="D165" i="16"/>
  <c r="E166" i="16"/>
  <c r="E167" i="16" s="1"/>
  <c r="G166" i="16"/>
  <c r="G167" i="16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P178" i="16"/>
  <c r="E180" i="16"/>
  <c r="F180" i="16"/>
  <c r="F160" i="16" s="1"/>
  <c r="F166" i="16" s="1"/>
  <c r="F167" i="16" s="1"/>
  <c r="G180" i="16"/>
  <c r="H180" i="16"/>
  <c r="I180" i="16"/>
  <c r="J180" i="16"/>
  <c r="D181" i="16"/>
  <c r="D179" i="16" s="1"/>
  <c r="D159" i="16" s="1"/>
  <c r="F181" i="16"/>
  <c r="J182" i="16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O188" i="16"/>
  <c r="O194" i="16" s="1"/>
  <c r="O174" i="16" s="1"/>
  <c r="R188" i="16"/>
  <c r="C189" i="16"/>
  <c r="M189" i="16"/>
  <c r="P189" i="16"/>
  <c r="R194" i="16"/>
  <c r="R174" i="16" s="1"/>
  <c r="D195" i="16"/>
  <c r="D175" i="16" s="1"/>
  <c r="C197" i="16"/>
  <c r="D197" i="16"/>
  <c r="D203" i="16"/>
  <c r="B203" i="16" s="1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P207" i="16"/>
  <c r="P188" i="16"/>
  <c r="P194" i="16" s="1"/>
  <c r="Q207" i="16"/>
  <c r="R207" i="16"/>
  <c r="D208" i="16"/>
  <c r="K208" i="16"/>
  <c r="K189" i="16" s="1"/>
  <c r="O208" i="16"/>
  <c r="P208" i="16"/>
  <c r="R208" i="16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F172" i="126" s="1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2" i="126" s="1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L1" i="125" s="1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X7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P1" i="125" s="1"/>
  <c r="R13" i="125"/>
  <c r="D14" i="125"/>
  <c r="F14" i="125"/>
  <c r="H14" i="125"/>
  <c r="J14" i="125"/>
  <c r="L14" i="125"/>
  <c r="N15" i="125"/>
  <c r="U15" i="125" s="1"/>
  <c r="X15" i="125" s="1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44" i="125" s="1"/>
  <c r="D39" i="125"/>
  <c r="X66" i="125"/>
  <c r="X64" i="125"/>
  <c r="X63" i="125"/>
  <c r="X68" i="125"/>
  <c r="X62" i="125"/>
  <c r="X70" i="125"/>
  <c r="X61" i="125"/>
  <c r="X69" i="125"/>
  <c r="X60" i="125"/>
  <c r="X71" i="125"/>
  <c r="X65" i="125"/>
  <c r="X67" i="125"/>
  <c r="X82" i="125"/>
  <c r="X74" i="125"/>
  <c r="X79" i="125"/>
  <c r="X80" i="125"/>
  <c r="X77" i="125"/>
  <c r="X72" i="125"/>
  <c r="X75" i="125"/>
  <c r="X76" i="125"/>
  <c r="X81" i="125"/>
  <c r="X83" i="125"/>
  <c r="X73" i="125"/>
  <c r="X78" i="125"/>
  <c r="X54" i="125"/>
  <c r="X55" i="125"/>
  <c r="X58" i="125"/>
  <c r="X59" i="125"/>
  <c r="X48" i="125"/>
  <c r="X53" i="125"/>
  <c r="X51" i="125"/>
  <c r="X52" i="125"/>
  <c r="X56" i="125"/>
  <c r="X49" i="125"/>
  <c r="X57" i="125"/>
  <c r="X50" i="125"/>
  <c r="U84" i="125"/>
  <c r="V84" i="125"/>
  <c r="W84" i="125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T98" i="125" s="1"/>
  <c r="V98" i="125"/>
  <c r="W98" i="125"/>
  <c r="V99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U7" i="112"/>
  <c r="X7" i="112" s="1"/>
  <c r="H8" i="112"/>
  <c r="N8" i="112"/>
  <c r="P8" i="112"/>
  <c r="P1" i="112" s="1"/>
  <c r="R8" i="112"/>
  <c r="D9" i="112"/>
  <c r="U9" i="112"/>
  <c r="X9" i="112" s="1"/>
  <c r="L10" i="112"/>
  <c r="L1" i="112" s="1"/>
  <c r="U10" i="112"/>
  <c r="X10" i="112"/>
  <c r="H11" i="112"/>
  <c r="J11" i="112"/>
  <c r="L11" i="112"/>
  <c r="N11" i="112"/>
  <c r="N1" i="112" s="1"/>
  <c r="P11" i="112"/>
  <c r="R11" i="112"/>
  <c r="R1" i="112" s="1"/>
  <c r="D12" i="112"/>
  <c r="U12" i="112" s="1"/>
  <c r="X12" i="112" s="1"/>
  <c r="U13" i="112"/>
  <c r="X13" i="112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/>
  <c r="X16" i="112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/>
  <c r="X20" i="112" s="1"/>
  <c r="L20" i="112"/>
  <c r="U21" i="112"/>
  <c r="X21" i="112"/>
  <c r="U22" i="112"/>
  <c r="X22" i="112" s="1"/>
  <c r="L23" i="112"/>
  <c r="U23" i="112"/>
  <c r="X23" i="112" s="1"/>
  <c r="J24" i="112"/>
  <c r="U24" i="112" s="1"/>
  <c r="X24" i="112" s="1"/>
  <c r="N24" i="112"/>
  <c r="D25" i="112"/>
  <c r="U25" i="112"/>
  <c r="X25" i="112" s="1"/>
  <c r="T26" i="112"/>
  <c r="U26" i="112"/>
  <c r="X26" i="112"/>
  <c r="L27" i="112"/>
  <c r="N27" i="112"/>
  <c r="L28" i="112"/>
  <c r="N28" i="112"/>
  <c r="N29" i="112"/>
  <c r="U29" i="112" s="1"/>
  <c r="X29" i="112" s="1"/>
  <c r="T29" i="112"/>
  <c r="D30" i="112"/>
  <c r="F30" i="112"/>
  <c r="F1" i="112"/>
  <c r="H30" i="112"/>
  <c r="J30" i="112"/>
  <c r="L30" i="112"/>
  <c r="U30" i="112"/>
  <c r="X30" i="112" s="1"/>
  <c r="J31" i="112"/>
  <c r="U31" i="112"/>
  <c r="X31" i="112"/>
  <c r="F60" i="112" s="1"/>
  <c r="U32" i="112"/>
  <c r="X32" i="112"/>
  <c r="J33" i="112"/>
  <c r="U33" i="112" s="1"/>
  <c r="X33" i="112" s="1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/>
  <c r="X42" i="112"/>
  <c r="X44" i="112"/>
  <c r="X45" i="112"/>
  <c r="X46" i="112"/>
  <c r="X47" i="112"/>
  <c r="X36" i="112" s="1"/>
  <c r="H60" i="112" s="1"/>
  <c r="H62" i="112" s="1"/>
  <c r="X48" i="112"/>
  <c r="D50" i="112"/>
  <c r="F50" i="112"/>
  <c r="D53" i="112"/>
  <c r="D62" i="112" s="1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W117" i="112" s="1"/>
  <c r="X103" i="112"/>
  <c r="X104" i="112"/>
  <c r="X105" i="112"/>
  <c r="X106" i="112"/>
  <c r="X107" i="112"/>
  <c r="X108" i="112"/>
  <c r="U109" i="112"/>
  <c r="V109" i="112"/>
  <c r="T109" i="112" s="1"/>
  <c r="W109" i="112"/>
  <c r="X110" i="112"/>
  <c r="X111" i="112"/>
  <c r="X112" i="112"/>
  <c r="X113" i="112"/>
  <c r="X114" i="112"/>
  <c r="X115" i="112"/>
  <c r="U116" i="112"/>
  <c r="T116" i="112" s="1"/>
  <c r="V116" i="112"/>
  <c r="W116" i="112"/>
  <c r="U117" i="112"/>
  <c r="C1" i="120"/>
  <c r="D1" i="120"/>
  <c r="E1" i="120"/>
  <c r="F1" i="120"/>
  <c r="G1" i="120"/>
  <c r="H3" i="120"/>
  <c r="H4" i="120"/>
  <c r="H1" i="120" s="1"/>
  <c r="H5" i="120"/>
  <c r="H6" i="120"/>
  <c r="H7" i="120"/>
  <c r="I8" i="120" s="1"/>
  <c r="H8" i="120"/>
  <c r="H9" i="120"/>
  <c r="H10" i="120"/>
  <c r="I11" i="120" s="1"/>
  <c r="H11" i="120"/>
  <c r="H12" i="120"/>
  <c r="H13" i="120"/>
  <c r="I14" i="120" s="1"/>
  <c r="H14" i="120"/>
  <c r="H15" i="120"/>
  <c r="H16" i="120"/>
  <c r="I17" i="120" s="1"/>
  <c r="H17" i="120"/>
  <c r="H18" i="120"/>
  <c r="H19" i="120"/>
  <c r="I20" i="120" s="1"/>
  <c r="H20" i="120"/>
  <c r="H21" i="120"/>
  <c r="H22" i="120"/>
  <c r="I23" i="120" s="1"/>
  <c r="H23" i="120"/>
  <c r="H24" i="120"/>
  <c r="H25" i="120"/>
  <c r="I26" i="120" s="1"/>
  <c r="H26" i="120"/>
  <c r="H27" i="120"/>
  <c r="H28" i="120"/>
  <c r="I29" i="120" s="1"/>
  <c r="H29" i="120"/>
  <c r="H30" i="120"/>
  <c r="H31" i="120"/>
  <c r="I32" i="120" s="1"/>
  <c r="H32" i="120"/>
  <c r="H33" i="120"/>
  <c r="H34" i="120"/>
  <c r="I35" i="120" s="1"/>
  <c r="H35" i="120"/>
  <c r="H36" i="120"/>
  <c r="H37" i="120"/>
  <c r="I38" i="120" s="1"/>
  <c r="H38" i="120"/>
  <c r="H39" i="120"/>
  <c r="I39" i="120"/>
  <c r="H40" i="120"/>
  <c r="I40" i="120" s="1"/>
  <c r="G41" i="120"/>
  <c r="C42" i="120"/>
  <c r="C62" i="120" s="1"/>
  <c r="D42" i="120"/>
  <c r="E42" i="120"/>
  <c r="E41" i="120" s="1"/>
  <c r="F42" i="120"/>
  <c r="F41" i="120" s="1"/>
  <c r="C43" i="120"/>
  <c r="H43" i="120" s="1"/>
  <c r="C63" i="120"/>
  <c r="D43" i="120"/>
  <c r="E43" i="120"/>
  <c r="F43" i="120"/>
  <c r="C44" i="120"/>
  <c r="C64" i="120" s="1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/>
  <c r="C56" i="120"/>
  <c r="H56" i="120" s="1"/>
  <c r="H57" i="120"/>
  <c r="H58" i="120"/>
  <c r="C59" i="120"/>
  <c r="H60" i="120"/>
  <c r="C66" i="120"/>
  <c r="B70" i="120"/>
  <c r="B73" i="120"/>
  <c r="C1" i="110"/>
  <c r="D1" i="110"/>
  <c r="E1" i="110"/>
  <c r="F1" i="110"/>
  <c r="G1" i="110"/>
  <c r="H3" i="110"/>
  <c r="H4" i="110"/>
  <c r="I5" i="110" s="1"/>
  <c r="H5" i="110"/>
  <c r="H6" i="110"/>
  <c r="I8" i="110" s="1"/>
  <c r="H7" i="110"/>
  <c r="H8" i="110"/>
  <c r="H9" i="110"/>
  <c r="I11" i="110" s="1"/>
  <c r="H10" i="110"/>
  <c r="H11" i="110"/>
  <c r="H12" i="110"/>
  <c r="I14" i="110" s="1"/>
  <c r="H13" i="110"/>
  <c r="H14" i="110"/>
  <c r="H15" i="110"/>
  <c r="I17" i="110" s="1"/>
  <c r="H16" i="110"/>
  <c r="H17" i="110"/>
  <c r="H18" i="110"/>
  <c r="I20" i="110" s="1"/>
  <c r="H19" i="110"/>
  <c r="H20" i="110"/>
  <c r="H21" i="110"/>
  <c r="I23" i="110" s="1"/>
  <c r="H22" i="110"/>
  <c r="H23" i="110"/>
  <c r="H24" i="110"/>
  <c r="I26" i="110" s="1"/>
  <c r="H25" i="110"/>
  <c r="H26" i="110"/>
  <c r="H27" i="110"/>
  <c r="I29" i="110" s="1"/>
  <c r="H28" i="110"/>
  <c r="H29" i="110"/>
  <c r="H30" i="110"/>
  <c r="I32" i="110" s="1"/>
  <c r="H31" i="110"/>
  <c r="H32" i="110"/>
  <c r="H33" i="110"/>
  <c r="I35" i="110" s="1"/>
  <c r="H34" i="110"/>
  <c r="H35" i="110"/>
  <c r="H36" i="110"/>
  <c r="I38" i="110" s="1"/>
  <c r="H37" i="110"/>
  <c r="H38" i="110"/>
  <c r="H39" i="110"/>
  <c r="I39" i="110" s="1"/>
  <c r="H40" i="110"/>
  <c r="I40" i="110"/>
  <c r="G41" i="110"/>
  <c r="C42" i="110"/>
  <c r="D42" i="110"/>
  <c r="E42" i="110"/>
  <c r="E41" i="110" s="1"/>
  <c r="F42" i="110"/>
  <c r="C43" i="110"/>
  <c r="D43" i="110"/>
  <c r="H43" i="110" s="1"/>
  <c r="E43" i="110"/>
  <c r="F43" i="110"/>
  <c r="C44" i="110"/>
  <c r="C64" i="110" s="1"/>
  <c r="D44" i="110"/>
  <c r="E44" i="110"/>
  <c r="F44" i="110"/>
  <c r="F41" i="110"/>
  <c r="C45" i="110"/>
  <c r="C46" i="110"/>
  <c r="H46" i="110"/>
  <c r="K46" i="110"/>
  <c r="H48" i="110"/>
  <c r="H49" i="110"/>
  <c r="H50" i="110"/>
  <c r="C51" i="110"/>
  <c r="C65" i="110" s="1"/>
  <c r="C54" i="110"/>
  <c r="C53" i="110" s="1"/>
  <c r="H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G3" i="123"/>
  <c r="C1" i="124"/>
  <c r="C7" i="124"/>
  <c r="G9" i="124"/>
  <c r="J9" i="124"/>
  <c r="K9" i="124"/>
  <c r="N11" i="124"/>
  <c r="N9" i="124" s="1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C6" i="124" s="1"/>
  <c r="T141" i="124"/>
  <c r="C4" i="124" s="1"/>
  <c r="N143" i="124"/>
  <c r="N144" i="124"/>
  <c r="N141" i="124" s="1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1" i="124" s="1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O1029" i="124" s="1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R1161" i="124" s="1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O1353" i="124" s="1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O14" i="119" s="1"/>
  <c r="M14" i="119"/>
  <c r="G15" i="119"/>
  <c r="O15" i="119"/>
  <c r="M15" i="119"/>
  <c r="G16" i="119"/>
  <c r="M16" i="119"/>
  <c r="O16" i="119"/>
  <c r="G17" i="119"/>
  <c r="M17" i="119"/>
  <c r="G18" i="119"/>
  <c r="M18" i="119"/>
  <c r="O19" i="119"/>
  <c r="G20" i="119"/>
  <c r="M20" i="119"/>
  <c r="O20" i="119" s="1"/>
  <c r="G21" i="119"/>
  <c r="O21" i="119" s="1"/>
  <c r="M21" i="119"/>
  <c r="O22" i="119"/>
  <c r="G23" i="119"/>
  <c r="O23" i="119" s="1"/>
  <c r="M23" i="119"/>
  <c r="G24" i="119"/>
  <c r="O24" i="119" s="1"/>
  <c r="M24" i="119"/>
  <c r="G25" i="119"/>
  <c r="O25" i="119" s="1"/>
  <c r="M25" i="119"/>
  <c r="G26" i="119"/>
  <c r="M26" i="119"/>
  <c r="G27" i="119"/>
  <c r="M27" i="119"/>
  <c r="G28" i="119"/>
  <c r="O28" i="119" s="1"/>
  <c r="M28" i="119"/>
  <c r="G29" i="119"/>
  <c r="M29" i="119"/>
  <c r="O29" i="119" s="1"/>
  <c r="G30" i="119"/>
  <c r="O30" i="119" s="1"/>
  <c r="G31" i="119"/>
  <c r="O31" i="119" s="1"/>
  <c r="M31" i="119"/>
  <c r="G32" i="119"/>
  <c r="O32" i="119"/>
  <c r="M32" i="119"/>
  <c r="G33" i="119"/>
  <c r="O33" i="119" s="1"/>
  <c r="M33" i="119"/>
  <c r="G34" i="119"/>
  <c r="O34" i="119" s="1"/>
  <c r="M34" i="119"/>
  <c r="G35" i="119"/>
  <c r="M35" i="119"/>
  <c r="O35" i="119" s="1"/>
  <c r="G36" i="119"/>
  <c r="M36" i="119"/>
  <c r="O36" i="119"/>
  <c r="G37" i="119"/>
  <c r="O37" i="119" s="1"/>
  <c r="G38" i="119"/>
  <c r="O38" i="119" s="1"/>
  <c r="G39" i="119"/>
  <c r="M39" i="119"/>
  <c r="G40" i="119"/>
  <c r="O40" i="119" s="1"/>
  <c r="M40" i="119"/>
  <c r="G41" i="119"/>
  <c r="M41" i="119"/>
  <c r="O41" i="119" s="1"/>
  <c r="G42" i="119"/>
  <c r="O42" i="119" s="1"/>
  <c r="M42" i="119"/>
  <c r="G43" i="119"/>
  <c r="O43" i="119"/>
  <c r="M43" i="119"/>
  <c r="G44" i="119"/>
  <c r="M44" i="119"/>
  <c r="O44" i="119"/>
  <c r="G45" i="119"/>
  <c r="M45" i="119"/>
  <c r="O45" i="119" s="1"/>
  <c r="G46" i="119"/>
  <c r="O46" i="119" s="1"/>
  <c r="M46" i="119"/>
  <c r="G47" i="119"/>
  <c r="M47" i="119"/>
  <c r="G48" i="119"/>
  <c r="M48" i="119"/>
  <c r="O48" i="119"/>
  <c r="G49" i="119"/>
  <c r="M49" i="119"/>
  <c r="O49" i="119"/>
  <c r="G50" i="119"/>
  <c r="O50" i="119" s="1"/>
  <c r="M50" i="119"/>
  <c r="G51" i="119"/>
  <c r="O51" i="119"/>
  <c r="M51" i="119"/>
  <c r="G52" i="119"/>
  <c r="M52" i="119"/>
  <c r="O52" i="119" s="1"/>
  <c r="G53" i="119"/>
  <c r="M53" i="119"/>
  <c r="O53" i="119"/>
  <c r="G54" i="119"/>
  <c r="O54" i="119" s="1"/>
  <c r="M54" i="119"/>
  <c r="G55" i="119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O67" i="119" s="1"/>
  <c r="G68" i="119"/>
  <c r="O68" i="119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O82" i="119" s="1"/>
  <c r="M82" i="119"/>
  <c r="G83" i="119"/>
  <c r="O83" i="119" s="1"/>
  <c r="M83" i="119"/>
  <c r="G84" i="119"/>
  <c r="O84" i="119"/>
  <c r="M84" i="119"/>
  <c r="G85" i="119"/>
  <c r="M85" i="119"/>
  <c r="O85" i="119"/>
  <c r="G86" i="119"/>
  <c r="M86" i="119"/>
  <c r="G87" i="119"/>
  <c r="M87" i="119"/>
  <c r="G88" i="119"/>
  <c r="O88" i="119"/>
  <c r="G89" i="119"/>
  <c r="G90" i="119"/>
  <c r="M90" i="119"/>
  <c r="O90" i="119"/>
  <c r="G91" i="119"/>
  <c r="M91" i="119"/>
  <c r="G92" i="119"/>
  <c r="O92" i="119"/>
  <c r="M92" i="119"/>
  <c r="G93" i="119"/>
  <c r="M93" i="119"/>
  <c r="O93" i="119" s="1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O97" i="119" s="1"/>
  <c r="G98" i="119"/>
  <c r="O98" i="119" s="1"/>
  <c r="M98" i="119"/>
  <c r="G99" i="119"/>
  <c r="O99" i="119"/>
  <c r="M99" i="119"/>
  <c r="G100" i="119"/>
  <c r="M100" i="119"/>
  <c r="G101" i="119"/>
  <c r="O101" i="119" s="1"/>
  <c r="M101" i="119"/>
  <c r="G102" i="119"/>
  <c r="O102" i="119" s="1"/>
  <c r="M102" i="119"/>
  <c r="G103" i="119"/>
  <c r="O103" i="119" s="1"/>
  <c r="M103" i="119"/>
  <c r="G104" i="119"/>
  <c r="M104" i="119"/>
  <c r="G105" i="119"/>
  <c r="M105" i="119"/>
  <c r="G106" i="119"/>
  <c r="M106" i="119"/>
  <c r="O106" i="119" s="1"/>
  <c r="G107" i="119"/>
  <c r="M107" i="119"/>
  <c r="O107" i="119"/>
  <c r="G108" i="119"/>
  <c r="O108" i="119"/>
  <c r="M108" i="119"/>
  <c r="G109" i="119"/>
  <c r="O109" i="119" s="1"/>
  <c r="M109" i="119"/>
  <c r="G112" i="119"/>
  <c r="M112" i="119"/>
  <c r="O112" i="119" s="1"/>
  <c r="G113" i="119"/>
  <c r="M113" i="119"/>
  <c r="O113" i="119"/>
  <c r="M114" i="119"/>
  <c r="O114" i="119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M117" i="119" s="1"/>
  <c r="G121" i="119"/>
  <c r="M121" i="119"/>
  <c r="O121" i="119"/>
  <c r="G122" i="119"/>
  <c r="M122" i="119"/>
  <c r="G123" i="119"/>
  <c r="M123" i="119"/>
  <c r="G124" i="119"/>
  <c r="O124" i="119" s="1"/>
  <c r="M124" i="119"/>
  <c r="G125" i="119"/>
  <c r="M125" i="119"/>
  <c r="O125" i="119" s="1"/>
  <c r="G126" i="119"/>
  <c r="M126" i="119"/>
  <c r="G127" i="119"/>
  <c r="M127" i="119"/>
  <c r="G128" i="119"/>
  <c r="M128" i="119"/>
  <c r="O128" i="119" s="1"/>
  <c r="G129" i="119"/>
  <c r="M129" i="119"/>
  <c r="O129" i="119"/>
  <c r="G130" i="119"/>
  <c r="M130" i="119"/>
  <c r="G131" i="119"/>
  <c r="O131" i="119"/>
  <c r="M131" i="119"/>
  <c r="G132" i="119"/>
  <c r="M132" i="119"/>
  <c r="O132" i="119"/>
  <c r="G133" i="119"/>
  <c r="O133" i="119" s="1"/>
  <c r="M133" i="119"/>
  <c r="G134" i="119"/>
  <c r="O134" i="119" s="1"/>
  <c r="M134" i="119"/>
  <c r="G135" i="119"/>
  <c r="M135" i="119"/>
  <c r="O135" i="119" s="1"/>
  <c r="G136" i="119"/>
  <c r="M136" i="119"/>
  <c r="O136" i="119"/>
  <c r="G137" i="119"/>
  <c r="M137" i="119"/>
  <c r="G138" i="119"/>
  <c r="M138" i="119"/>
  <c r="G139" i="119"/>
  <c r="M139" i="119"/>
  <c r="O139" i="119" s="1"/>
  <c r="G140" i="119"/>
  <c r="O140" i="119" s="1"/>
  <c r="M140" i="119"/>
  <c r="G141" i="119"/>
  <c r="M141" i="119"/>
  <c r="G142" i="119"/>
  <c r="O142" i="119"/>
  <c r="M142" i="119"/>
  <c r="G143" i="119"/>
  <c r="M143" i="119"/>
  <c r="O143" i="119" s="1"/>
  <c r="G144" i="119"/>
  <c r="M144" i="119"/>
  <c r="O144" i="119"/>
  <c r="G145" i="119"/>
  <c r="O145" i="119" s="1"/>
  <c r="M145" i="119"/>
  <c r="G146" i="119"/>
  <c r="O146" i="119" s="1"/>
  <c r="M146" i="119"/>
  <c r="G147" i="119"/>
  <c r="M147" i="119"/>
  <c r="O147" i="119" s="1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O151" i="119" s="1"/>
  <c r="G152" i="119"/>
  <c r="M152" i="119"/>
  <c r="O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M157" i="119"/>
  <c r="O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O162" i="119" s="1"/>
  <c r="M162" i="119"/>
  <c r="G163" i="119"/>
  <c r="M163" i="119"/>
  <c r="O163" i="119"/>
  <c r="G164" i="119"/>
  <c r="O164" i="119"/>
  <c r="M164" i="119"/>
  <c r="G165" i="119"/>
  <c r="O165" i="119" s="1"/>
  <c r="M165" i="119"/>
  <c r="G166" i="119"/>
  <c r="M166" i="119"/>
  <c r="G167" i="119"/>
  <c r="O167" i="119"/>
  <c r="M167" i="119"/>
  <c r="G168" i="119"/>
  <c r="M168" i="119"/>
  <c r="O168" i="119" s="1"/>
  <c r="G169" i="119"/>
  <c r="M169" i="119"/>
  <c r="O169" i="119"/>
  <c r="G170" i="119"/>
  <c r="O170" i="119" s="1"/>
  <c r="M170" i="119"/>
  <c r="G171" i="119"/>
  <c r="O171" i="119" s="1"/>
  <c r="M171" i="119"/>
  <c r="G172" i="119"/>
  <c r="M172" i="119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/>
  <c r="M201" i="119"/>
  <c r="O201" i="119" s="1"/>
  <c r="M202" i="119"/>
  <c r="O202" i="119" s="1"/>
  <c r="M203" i="119"/>
  <c r="O203" i="119" s="1"/>
  <c r="M204" i="119"/>
  <c r="O204" i="119"/>
  <c r="M205" i="119"/>
  <c r="O205" i="119" s="1"/>
  <c r="M206" i="119"/>
  <c r="O206" i="119" s="1"/>
  <c r="M207" i="119"/>
  <c r="O207" i="119" s="1"/>
  <c r="M208" i="119"/>
  <c r="O208" i="119"/>
  <c r="M209" i="119"/>
  <c r="O209" i="119" s="1"/>
  <c r="M210" i="119"/>
  <c r="O210" i="119" s="1"/>
  <c r="M211" i="119"/>
  <c r="O211" i="119" s="1"/>
  <c r="M212" i="119"/>
  <c r="O212" i="119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/>
  <c r="M225" i="119"/>
  <c r="O225" i="119" s="1"/>
  <c r="M226" i="119"/>
  <c r="O226" i="119" s="1"/>
  <c r="M227" i="119"/>
  <c r="O227" i="119" s="1"/>
  <c r="M228" i="119"/>
  <c r="O228" i="119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O250" i="119"/>
  <c r="M250" i="119"/>
  <c r="G251" i="119"/>
  <c r="O251" i="119" s="1"/>
  <c r="M251" i="119"/>
  <c r="G252" i="119"/>
  <c r="M252" i="119"/>
  <c r="G253" i="119"/>
  <c r="M253" i="119"/>
  <c r="G254" i="119"/>
  <c r="M254" i="119"/>
  <c r="O254" i="119"/>
  <c r="G255" i="119"/>
  <c r="O255" i="119" s="1"/>
  <c r="M255" i="119"/>
  <c r="G256" i="119"/>
  <c r="O256" i="119" s="1"/>
  <c r="M256" i="119"/>
  <c r="G257" i="119"/>
  <c r="O257" i="119"/>
  <c r="M257" i="119"/>
  <c r="M258" i="119"/>
  <c r="O258" i="119" s="1"/>
  <c r="G259" i="119"/>
  <c r="O259" i="119"/>
  <c r="M259" i="119"/>
  <c r="G260" i="119"/>
  <c r="M260" i="119"/>
  <c r="O260" i="119"/>
  <c r="G261" i="119"/>
  <c r="O261" i="119" s="1"/>
  <c r="M261" i="119"/>
  <c r="G262" i="119"/>
  <c r="O262" i="119" s="1"/>
  <c r="M262" i="119"/>
  <c r="G263" i="119"/>
  <c r="O263" i="119"/>
  <c r="M263" i="119"/>
  <c r="M264" i="119"/>
  <c r="O264" i="119" s="1"/>
  <c r="G265" i="119"/>
  <c r="O265" i="119" s="1"/>
  <c r="M265" i="119"/>
  <c r="G266" i="119"/>
  <c r="M266" i="119"/>
  <c r="G267" i="119"/>
  <c r="O267" i="119"/>
  <c r="M267" i="119"/>
  <c r="G268" i="119"/>
  <c r="O268" i="119" s="1"/>
  <c r="M268" i="119"/>
  <c r="M269" i="119"/>
  <c r="O269" i="119"/>
  <c r="G270" i="119"/>
  <c r="O270" i="119"/>
  <c r="M270" i="119"/>
  <c r="G271" i="119"/>
  <c r="O271" i="119" s="1"/>
  <c r="M271" i="119"/>
  <c r="G272" i="119"/>
  <c r="M272" i="119"/>
  <c r="O272" i="119" s="1"/>
  <c r="M273" i="119"/>
  <c r="O273" i="119" s="1"/>
  <c r="M274" i="119"/>
  <c r="O274" i="119" s="1"/>
  <c r="M275" i="119"/>
  <c r="O275" i="119" s="1"/>
  <c r="G276" i="119"/>
  <c r="O276" i="119" s="1"/>
  <c r="M276" i="119"/>
  <c r="G277" i="119"/>
  <c r="M277" i="119"/>
  <c r="O277" i="119" s="1"/>
  <c r="G278" i="119"/>
  <c r="O278" i="119" s="1"/>
  <c r="M278" i="119"/>
  <c r="G279" i="119"/>
  <c r="O279" i="119" s="1"/>
  <c r="M279" i="119"/>
  <c r="G280" i="119"/>
  <c r="O280" i="119" s="1"/>
  <c r="M280" i="119"/>
  <c r="G281" i="119"/>
  <c r="O281" i="119"/>
  <c r="M281" i="119"/>
  <c r="M282" i="119"/>
  <c r="O282" i="119" s="1"/>
  <c r="G283" i="119"/>
  <c r="O283" i="119" s="1"/>
  <c r="M283" i="119"/>
  <c r="G284" i="119"/>
  <c r="O284" i="119"/>
  <c r="M284" i="119"/>
  <c r="G285" i="119"/>
  <c r="O285" i="119" s="1"/>
  <c r="M285" i="119"/>
  <c r="G286" i="119"/>
  <c r="O286" i="119" s="1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M292" i="119"/>
  <c r="O292" i="119"/>
  <c r="G293" i="119"/>
  <c r="O293" i="119"/>
  <c r="M293" i="119"/>
  <c r="G294" i="119"/>
  <c r="O294" i="119" s="1"/>
  <c r="M294" i="119"/>
  <c r="G295" i="119"/>
  <c r="M295" i="119"/>
  <c r="O295" i="119" s="1"/>
  <c r="G296" i="119"/>
  <c r="M296" i="119"/>
  <c r="O296" i="119"/>
  <c r="G297" i="119"/>
  <c r="O297" i="119"/>
  <c r="M297" i="119"/>
  <c r="G298" i="119"/>
  <c r="O298" i="119" s="1"/>
  <c r="M298" i="119"/>
  <c r="G299" i="119"/>
  <c r="M299" i="119"/>
  <c r="O299" i="119" s="1"/>
  <c r="G300" i="119"/>
  <c r="O300" i="119" s="1"/>
  <c r="M300" i="119"/>
  <c r="G301" i="119"/>
  <c r="O301" i="119"/>
  <c r="M301" i="119"/>
  <c r="G302" i="119"/>
  <c r="O302" i="119" s="1"/>
  <c r="M302" i="119"/>
  <c r="G303" i="119"/>
  <c r="M303" i="119"/>
  <c r="O303" i="119" s="1"/>
  <c r="G304" i="119"/>
  <c r="O304" i="119" s="1"/>
  <c r="M304" i="119"/>
  <c r="G305" i="119"/>
  <c r="M305" i="119"/>
  <c r="G306" i="119"/>
  <c r="O306" i="119"/>
  <c r="M306" i="119"/>
  <c r="G307" i="119"/>
  <c r="M307" i="119"/>
  <c r="O307" i="119"/>
  <c r="G308" i="119"/>
  <c r="O308" i="119" s="1"/>
  <c r="M308" i="119"/>
  <c r="G309" i="119"/>
  <c r="O309" i="119" s="1"/>
  <c r="M309" i="119"/>
  <c r="G310" i="119"/>
  <c r="O310" i="119"/>
  <c r="M310" i="119"/>
  <c r="M311" i="119"/>
  <c r="O311" i="119" s="1"/>
  <c r="G312" i="119"/>
  <c r="O312" i="119" s="1"/>
  <c r="M312" i="119"/>
  <c r="G313" i="119"/>
  <c r="M313" i="119"/>
  <c r="O313" i="119" s="1"/>
  <c r="G314" i="119"/>
  <c r="M314" i="119"/>
  <c r="O314" i="119"/>
  <c r="G315" i="119"/>
  <c r="O315" i="119"/>
  <c r="M315" i="119"/>
  <c r="G316" i="119"/>
  <c r="O316" i="119" s="1"/>
  <c r="M316" i="119"/>
  <c r="G317" i="119"/>
  <c r="M317" i="119"/>
  <c r="O317" i="119" s="1"/>
  <c r="G318" i="119"/>
  <c r="M318" i="119"/>
  <c r="O318" i="119"/>
  <c r="G319" i="119"/>
  <c r="O319" i="119"/>
  <c r="M319" i="119"/>
  <c r="G320" i="119"/>
  <c r="M320" i="119"/>
  <c r="G321" i="119"/>
  <c r="O321" i="119" s="1"/>
  <c r="M321" i="119"/>
  <c r="G322" i="119"/>
  <c r="O322" i="119" s="1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O330" i="119" s="1"/>
  <c r="M330" i="119"/>
  <c r="G331" i="119"/>
  <c r="O331" i="119" s="1"/>
  <c r="M331" i="119"/>
  <c r="G332" i="119"/>
  <c r="O332" i="119"/>
  <c r="M332" i="119"/>
  <c r="G333" i="119"/>
  <c r="M333" i="119"/>
  <c r="G334" i="119"/>
  <c r="O334" i="119" s="1"/>
  <c r="M334" i="119"/>
  <c r="G335" i="119"/>
  <c r="M335" i="119"/>
  <c r="O335" i="119" s="1"/>
  <c r="G336" i="119"/>
  <c r="M336" i="119"/>
  <c r="O336" i="119"/>
  <c r="G337" i="119"/>
  <c r="O337" i="119"/>
  <c r="M337" i="119"/>
  <c r="G338" i="119"/>
  <c r="O338" i="119" s="1"/>
  <c r="M338" i="119"/>
  <c r="G339" i="119"/>
  <c r="M339" i="119"/>
  <c r="O339" i="119" s="1"/>
  <c r="G340" i="119"/>
  <c r="M340" i="119"/>
  <c r="O340" i="119"/>
  <c r="G341" i="119"/>
  <c r="O341" i="119"/>
  <c r="M341" i="119"/>
  <c r="G342" i="119"/>
  <c r="O342" i="119" s="1"/>
  <c r="M342" i="119"/>
  <c r="G343" i="119"/>
  <c r="M343" i="119"/>
  <c r="O343" i="119" s="1"/>
  <c r="G344" i="119"/>
  <c r="O344" i="119" s="1"/>
  <c r="M344" i="119"/>
  <c r="G345" i="119"/>
  <c r="O345" i="119"/>
  <c r="M345" i="119"/>
  <c r="G346" i="119"/>
  <c r="O346" i="119" s="1"/>
  <c r="M346" i="119"/>
  <c r="G347" i="119"/>
  <c r="M347" i="119"/>
  <c r="O347" i="119" s="1"/>
  <c r="G348" i="119"/>
  <c r="O348" i="119" s="1"/>
  <c r="M348" i="119"/>
  <c r="G349" i="119"/>
  <c r="M349" i="119"/>
  <c r="G350" i="119"/>
  <c r="O350" i="119"/>
  <c r="M350" i="119"/>
  <c r="G351" i="119"/>
  <c r="M351" i="119"/>
  <c r="O351" i="119"/>
  <c r="G352" i="119"/>
  <c r="O352" i="119" s="1"/>
  <c r="M352" i="119"/>
  <c r="G353" i="119"/>
  <c r="O353" i="119" s="1"/>
  <c r="M353" i="119"/>
  <c r="G354" i="119"/>
  <c r="O354" i="119"/>
  <c r="M354" i="119"/>
  <c r="G355" i="119"/>
  <c r="M355" i="119"/>
  <c r="O355" i="119"/>
  <c r="G356" i="119"/>
  <c r="O356" i="119" s="1"/>
  <c r="M356" i="119"/>
  <c r="G357" i="119"/>
  <c r="O357" i="119" s="1"/>
  <c r="M357" i="119"/>
  <c r="G358" i="119"/>
  <c r="M358" i="119"/>
  <c r="O358" i="119" s="1"/>
  <c r="G359" i="119"/>
  <c r="M359" i="119"/>
  <c r="O359" i="119"/>
  <c r="G360" i="119"/>
  <c r="O360" i="119"/>
  <c r="M360" i="119"/>
  <c r="G361" i="119"/>
  <c r="O361" i="119" s="1"/>
  <c r="M361" i="119"/>
  <c r="G362" i="119"/>
  <c r="M362" i="119"/>
  <c r="O362" i="119" s="1"/>
  <c r="G363" i="119"/>
  <c r="M363" i="119"/>
  <c r="O363" i="119"/>
  <c r="G364" i="119"/>
  <c r="O364" i="119"/>
  <c r="M364" i="119"/>
  <c r="G365" i="119"/>
  <c r="M365" i="119"/>
  <c r="G366" i="119"/>
  <c r="O366" i="119" s="1"/>
  <c r="M366" i="119"/>
  <c r="G367" i="119"/>
  <c r="O367" i="119" s="1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/>
  <c r="M373" i="119"/>
  <c r="G374" i="119"/>
  <c r="M374" i="119"/>
  <c r="O374" i="119"/>
  <c r="G375" i="119"/>
  <c r="O375" i="119" s="1"/>
  <c r="M375" i="119"/>
  <c r="G376" i="119"/>
  <c r="O376" i="119" s="1"/>
  <c r="M376" i="119"/>
  <c r="G377" i="119"/>
  <c r="O377" i="119"/>
  <c r="M377" i="119"/>
  <c r="G378" i="119"/>
  <c r="M378" i="119"/>
  <c r="O378" i="119"/>
  <c r="G379" i="119"/>
  <c r="O379" i="119" s="1"/>
  <c r="M379" i="119"/>
  <c r="G380" i="119"/>
  <c r="O380" i="119" s="1"/>
  <c r="M380" i="119"/>
  <c r="G381" i="119"/>
  <c r="M381" i="119"/>
  <c r="G382" i="119"/>
  <c r="O382" i="119"/>
  <c r="M382" i="119"/>
  <c r="G383" i="119"/>
  <c r="O383" i="119" s="1"/>
  <c r="M383" i="119"/>
  <c r="G384" i="119"/>
  <c r="M384" i="119"/>
  <c r="O384" i="119" s="1"/>
  <c r="G385" i="119"/>
  <c r="O385" i="119" s="1"/>
  <c r="M385" i="119"/>
  <c r="G386" i="119"/>
  <c r="O386" i="119"/>
  <c r="M386" i="119"/>
  <c r="G387" i="119"/>
  <c r="O387" i="119" s="1"/>
  <c r="M387" i="119"/>
  <c r="G388" i="119"/>
  <c r="M388" i="119"/>
  <c r="O388" i="119" s="1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/>
  <c r="M392" i="119"/>
  <c r="G393" i="119"/>
  <c r="O393" i="119" s="1"/>
  <c r="M393" i="119"/>
  <c r="G394" i="119"/>
  <c r="O394" i="119" s="1"/>
  <c r="M394" i="119"/>
  <c r="E400" i="119"/>
  <c r="E328" i="119" s="1"/>
  <c r="F400" i="119"/>
  <c r="J400" i="119"/>
  <c r="K400" i="119"/>
  <c r="K328" i="119" s="1"/>
  <c r="N400" i="119"/>
  <c r="N328" i="119" s="1"/>
  <c r="G401" i="119"/>
  <c r="G400" i="119" s="1"/>
  <c r="G328" i="119" s="1"/>
  <c r="M401" i="119"/>
  <c r="G402" i="119"/>
  <c r="O402" i="119"/>
  <c r="M402" i="119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O408" i="119" s="1"/>
  <c r="G409" i="119"/>
  <c r="O409" i="119" s="1"/>
  <c r="M409" i="119"/>
  <c r="G410" i="119"/>
  <c r="O410" i="119"/>
  <c r="M410" i="119"/>
  <c r="G411" i="119"/>
  <c r="O411" i="119" s="1"/>
  <c r="M411" i="119"/>
  <c r="G412" i="119"/>
  <c r="M412" i="119"/>
  <c r="O412" i="119" s="1"/>
  <c r="G413" i="119"/>
  <c r="O413" i="119" s="1"/>
  <c r="M413" i="119"/>
  <c r="G414" i="119"/>
  <c r="O414" i="119"/>
  <c r="M414" i="119"/>
  <c r="G415" i="119"/>
  <c r="O415" i="119" s="1"/>
  <c r="M415" i="119"/>
  <c r="G416" i="119"/>
  <c r="M416" i="119"/>
  <c r="O416" i="119" s="1"/>
  <c r="G417" i="119"/>
  <c r="O417" i="119" s="1"/>
  <c r="M417" i="119"/>
  <c r="G418" i="119"/>
  <c r="O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O422" i="119"/>
  <c r="M422" i="119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O427" i="119" s="1"/>
  <c r="M427" i="119"/>
  <c r="G428" i="119"/>
  <c r="M428" i="119"/>
  <c r="O428" i="119" s="1"/>
  <c r="G429" i="119"/>
  <c r="O429" i="119" s="1"/>
  <c r="M429" i="119"/>
  <c r="G430" i="119"/>
  <c r="L430" i="119"/>
  <c r="L400" i="119" s="1"/>
  <c r="L328" i="119" s="1"/>
  <c r="G431" i="119"/>
  <c r="O431" i="119"/>
  <c r="M431" i="119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O436" i="119" s="1"/>
  <c r="M436" i="119"/>
  <c r="G437" i="119"/>
  <c r="M437" i="119"/>
  <c r="O437" i="119" s="1"/>
  <c r="G438" i="119"/>
  <c r="O438" i="119" s="1"/>
  <c r="M438" i="119"/>
  <c r="G439" i="119"/>
  <c r="O439" i="119"/>
  <c r="M439" i="119"/>
  <c r="G440" i="119"/>
  <c r="O440" i="119" s="1"/>
  <c r="M440" i="119"/>
  <c r="G441" i="119"/>
  <c r="M441" i="119"/>
  <c r="O441" i="119" s="1"/>
  <c r="G442" i="119"/>
  <c r="O442" i="119" s="1"/>
  <c r="M442" i="119"/>
  <c r="G443" i="119"/>
  <c r="O443" i="119"/>
  <c r="M443" i="119"/>
  <c r="G444" i="119"/>
  <c r="O444" i="119" s="1"/>
  <c r="M444" i="119"/>
  <c r="G445" i="119"/>
  <c r="M445" i="119"/>
  <c r="O445" i="119" s="1"/>
  <c r="G446" i="119"/>
  <c r="O446" i="119" s="1"/>
  <c r="M446" i="119"/>
  <c r="G447" i="119"/>
  <c r="O447" i="119"/>
  <c r="M447" i="119"/>
  <c r="G448" i="119"/>
  <c r="O448" i="119" s="1"/>
  <c r="M448" i="119"/>
  <c r="G449" i="119"/>
  <c r="M449" i="119"/>
  <c r="O449" i="119" s="1"/>
  <c r="G450" i="119"/>
  <c r="O450" i="119" s="1"/>
  <c r="M450" i="119"/>
  <c r="G451" i="119"/>
  <c r="O451" i="119"/>
  <c r="M451" i="119"/>
  <c r="G452" i="119"/>
  <c r="O452" i="119" s="1"/>
  <c r="M452" i="119"/>
  <c r="G453" i="119"/>
  <c r="M453" i="119"/>
  <c r="O453" i="119" s="1"/>
  <c r="G454" i="119"/>
  <c r="O454" i="119" s="1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O462" i="119" s="1"/>
  <c r="G463" i="119"/>
  <c r="O463" i="119" s="1"/>
  <c r="M463" i="119"/>
  <c r="G464" i="119"/>
  <c r="O464" i="119"/>
  <c r="M464" i="119"/>
  <c r="G465" i="119"/>
  <c r="O465" i="119" s="1"/>
  <c r="M465" i="119"/>
  <c r="G466" i="119"/>
  <c r="M466" i="119"/>
  <c r="O466" i="119" s="1"/>
  <c r="G467" i="119"/>
  <c r="O467" i="119" s="1"/>
  <c r="M467" i="119"/>
  <c r="G468" i="119"/>
  <c r="O468" i="119"/>
  <c r="M468" i="119"/>
  <c r="G469" i="119"/>
  <c r="O469" i="119" s="1"/>
  <c r="M469" i="119"/>
  <c r="G470" i="119"/>
  <c r="M470" i="119"/>
  <c r="O470" i="119" s="1"/>
  <c r="G471" i="119"/>
  <c r="O471" i="119" s="1"/>
  <c r="M471" i="119"/>
  <c r="G472" i="119"/>
  <c r="O472" i="119"/>
  <c r="M472" i="119"/>
  <c r="G473" i="119"/>
  <c r="O473" i="119" s="1"/>
  <c r="M473" i="119"/>
  <c r="G474" i="119"/>
  <c r="M474" i="119"/>
  <c r="O474" i="119" s="1"/>
  <c r="G475" i="119"/>
  <c r="O475" i="119" s="1"/>
  <c r="M475" i="119"/>
  <c r="G476" i="119"/>
  <c r="O476" i="119"/>
  <c r="M476" i="119"/>
  <c r="G477" i="119"/>
  <c r="O477" i="119" s="1"/>
  <c r="M477" i="119"/>
  <c r="G478" i="119"/>
  <c r="M478" i="119"/>
  <c r="O478" i="119" s="1"/>
  <c r="G479" i="119"/>
  <c r="O479" i="119" s="1"/>
  <c r="M479" i="119"/>
  <c r="G480" i="119"/>
  <c r="O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M487" i="119"/>
  <c r="O487" i="119"/>
  <c r="G488" i="119"/>
  <c r="O488" i="119"/>
  <c r="M488" i="119"/>
  <c r="G489" i="119"/>
  <c r="O489" i="119" s="1"/>
  <c r="M489" i="119"/>
  <c r="G490" i="119"/>
  <c r="M490" i="119"/>
  <c r="O490" i="119" s="1"/>
  <c r="G491" i="119"/>
  <c r="M491" i="119"/>
  <c r="O491" i="119"/>
  <c r="G492" i="119"/>
  <c r="O492" i="119"/>
  <c r="M492" i="119"/>
  <c r="G493" i="119"/>
  <c r="O493" i="119" s="1"/>
  <c r="M493" i="119"/>
  <c r="G494" i="119"/>
  <c r="M494" i="119"/>
  <c r="O494" i="119" s="1"/>
  <c r="G495" i="119"/>
  <c r="M495" i="119"/>
  <c r="O495" i="119"/>
  <c r="G496" i="119"/>
  <c r="O496" i="119"/>
  <c r="M496" i="119"/>
  <c r="G497" i="119"/>
  <c r="O497" i="119" s="1"/>
  <c r="M497" i="119"/>
  <c r="G498" i="119"/>
  <c r="M498" i="119"/>
  <c r="O498" i="119" s="1"/>
  <c r="G499" i="119"/>
  <c r="M499" i="119"/>
  <c r="O499" i="119"/>
  <c r="G500" i="119"/>
  <c r="O500" i="119"/>
  <c r="M500" i="119"/>
  <c r="G501" i="119"/>
  <c r="O501" i="119" s="1"/>
  <c r="M501" i="119"/>
  <c r="G502" i="119"/>
  <c r="M502" i="119"/>
  <c r="O502" i="119" s="1"/>
  <c r="G503" i="119"/>
  <c r="M503" i="119"/>
  <c r="O503" i="119"/>
  <c r="G504" i="119"/>
  <c r="O504" i="119"/>
  <c r="M504" i="119"/>
  <c r="G505" i="119"/>
  <c r="O505" i="119" s="1"/>
  <c r="M505" i="119"/>
  <c r="G506" i="119"/>
  <c r="M506" i="119"/>
  <c r="O506" i="119" s="1"/>
  <c r="G507" i="119"/>
  <c r="O507" i="119" s="1"/>
  <c r="M507" i="119"/>
  <c r="G508" i="119"/>
  <c r="O508" i="119"/>
  <c r="M508" i="119"/>
  <c r="G509" i="119"/>
  <c r="O509" i="119" s="1"/>
  <c r="M509" i="119"/>
  <c r="G510" i="119"/>
  <c r="M510" i="119"/>
  <c r="O510" i="119" s="1"/>
  <c r="G511" i="119"/>
  <c r="O511" i="119" s="1"/>
  <c r="M511" i="119"/>
  <c r="G512" i="119"/>
  <c r="O512" i="119"/>
  <c r="M512" i="119"/>
  <c r="G513" i="119"/>
  <c r="O513" i="119" s="1"/>
  <c r="M513" i="119"/>
  <c r="G514" i="119"/>
  <c r="M514" i="119"/>
  <c r="O514" i="119" s="1"/>
  <c r="G515" i="119"/>
  <c r="O515" i="119" s="1"/>
  <c r="M515" i="119"/>
  <c r="G516" i="119"/>
  <c r="O516" i="119"/>
  <c r="M516" i="119"/>
  <c r="G517" i="119"/>
  <c r="O517" i="119" s="1"/>
  <c r="M517" i="119"/>
  <c r="G518" i="119"/>
  <c r="M518" i="119"/>
  <c r="O518" i="119" s="1"/>
  <c r="G519" i="119"/>
  <c r="O519" i="119" s="1"/>
  <c r="M519" i="119"/>
  <c r="G520" i="119"/>
  <c r="O520" i="119"/>
  <c r="M520" i="119"/>
  <c r="G521" i="119"/>
  <c r="O521" i="119" s="1"/>
  <c r="M521" i="119"/>
  <c r="G522" i="119"/>
  <c r="M522" i="119"/>
  <c r="O522" i="119" s="1"/>
  <c r="G523" i="119"/>
  <c r="O523" i="119" s="1"/>
  <c r="M523" i="119"/>
  <c r="G524" i="119"/>
  <c r="O524" i="119"/>
  <c r="M524" i="119"/>
  <c r="G525" i="119"/>
  <c r="O525" i="119" s="1"/>
  <c r="M525" i="119"/>
  <c r="G526" i="119"/>
  <c r="M526" i="119"/>
  <c r="O526" i="119" s="1"/>
  <c r="G527" i="119"/>
  <c r="O527" i="119" s="1"/>
  <c r="M527" i="119"/>
  <c r="G528" i="119"/>
  <c r="O528" i="119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O532" i="119"/>
  <c r="M532" i="119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O543" i="119" s="1"/>
  <c r="M543" i="119"/>
  <c r="G544" i="119"/>
  <c r="M544" i="119"/>
  <c r="O544" i="119" s="1"/>
  <c r="G545" i="119"/>
  <c r="O545" i="119" s="1"/>
  <c r="M545" i="119"/>
  <c r="G546" i="119"/>
  <c r="O546" i="119"/>
  <c r="M546" i="119"/>
  <c r="G547" i="119"/>
  <c r="O547" i="119" s="1"/>
  <c r="M547" i="119"/>
  <c r="G548" i="119"/>
  <c r="M548" i="119"/>
  <c r="O548" i="119" s="1"/>
  <c r="G549" i="119"/>
  <c r="O549" i="119" s="1"/>
  <c r="M549" i="119"/>
  <c r="G550" i="119"/>
  <c r="O550" i="119"/>
  <c r="M550" i="119"/>
  <c r="G551" i="119"/>
  <c r="O551" i="119" s="1"/>
  <c r="M551" i="119"/>
  <c r="G552" i="119"/>
  <c r="M552" i="119"/>
  <c r="O552" i="119" s="1"/>
  <c r="G553" i="119"/>
  <c r="O553" i="119" s="1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O558" i="119" s="1"/>
  <c r="M558" i="119"/>
  <c r="G559" i="119"/>
  <c r="O559" i="119"/>
  <c r="M559" i="119"/>
  <c r="G560" i="119"/>
  <c r="O560" i="119" s="1"/>
  <c r="M560" i="119"/>
  <c r="G561" i="119"/>
  <c r="M561" i="119"/>
  <c r="O561" i="119" s="1"/>
  <c r="G562" i="119"/>
  <c r="O562" i="119" s="1"/>
  <c r="M562" i="119"/>
  <c r="G563" i="119"/>
  <c r="O563" i="119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O567" i="119"/>
  <c r="M567" i="119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O572" i="119" s="1"/>
  <c r="M572" i="119"/>
  <c r="G573" i="119"/>
  <c r="M573" i="119"/>
  <c r="O573" i="119" s="1"/>
  <c r="G574" i="119"/>
  <c r="O574" i="119" s="1"/>
  <c r="M574" i="119"/>
  <c r="G575" i="119"/>
  <c r="O575" i="119"/>
  <c r="M575" i="119"/>
  <c r="G576" i="119"/>
  <c r="O576" i="119" s="1"/>
  <c r="M576" i="119"/>
  <c r="G577" i="119"/>
  <c r="M577" i="119"/>
  <c r="O577" i="119" s="1"/>
  <c r="G578" i="119"/>
  <c r="O578" i="119" s="1"/>
  <c r="M578" i="119"/>
  <c r="G579" i="119"/>
  <c r="O579" i="119"/>
  <c r="M579" i="119"/>
  <c r="G580" i="119"/>
  <c r="O580" i="119" s="1"/>
  <c r="M580" i="119"/>
  <c r="G581" i="119"/>
  <c r="M581" i="119"/>
  <c r="O581" i="119" s="1"/>
  <c r="G582" i="119"/>
  <c r="O582" i="119" s="1"/>
  <c r="M582" i="119"/>
  <c r="G583" i="119"/>
  <c r="O583" i="119"/>
  <c r="M583" i="119"/>
  <c r="G584" i="119"/>
  <c r="O584" i="119" s="1"/>
  <c r="M584" i="119"/>
  <c r="G585" i="119"/>
  <c r="M585" i="119"/>
  <c r="O585" i="119" s="1"/>
  <c r="G586" i="119"/>
  <c r="O586" i="119" s="1"/>
  <c r="M586" i="119"/>
  <c r="G587" i="119"/>
  <c r="O587" i="119"/>
  <c r="M587" i="119"/>
  <c r="G588" i="119"/>
  <c r="O588" i="119" s="1"/>
  <c r="M588" i="119"/>
  <c r="G589" i="119"/>
  <c r="M589" i="119"/>
  <c r="O589" i="119" s="1"/>
  <c r="G590" i="119"/>
  <c r="O590" i="119" s="1"/>
  <c r="M590" i="119"/>
  <c r="G591" i="119"/>
  <c r="O591" i="119"/>
  <c r="M591" i="119"/>
  <c r="M592" i="119"/>
  <c r="O592" i="119" s="1"/>
  <c r="G593" i="119"/>
  <c r="O593" i="119" s="1"/>
  <c r="M593" i="119"/>
  <c r="G594" i="119"/>
  <c r="O594" i="119"/>
  <c r="M594" i="119"/>
  <c r="G595" i="119"/>
  <c r="O595" i="119" s="1"/>
  <c r="M595" i="119"/>
  <c r="G596" i="119"/>
  <c r="M596" i="119"/>
  <c r="O596" i="119" s="1"/>
  <c r="G597" i="119"/>
  <c r="O597" i="119" s="1"/>
  <c r="M597" i="119"/>
  <c r="G598" i="119"/>
  <c r="O598" i="119"/>
  <c r="M598" i="119"/>
  <c r="G599" i="119"/>
  <c r="O599" i="119" s="1"/>
  <c r="M599" i="119"/>
  <c r="G600" i="119"/>
  <c r="M600" i="119"/>
  <c r="O600" i="119" s="1"/>
  <c r="G601" i="119"/>
  <c r="O601" i="119" s="1"/>
  <c r="M601" i="119"/>
  <c r="G602" i="119"/>
  <c r="O602" i="119"/>
  <c r="M602" i="119"/>
  <c r="G603" i="119"/>
  <c r="O603" i="119" s="1"/>
  <c r="M603" i="119"/>
  <c r="G604" i="119"/>
  <c r="M604" i="119"/>
  <c r="O604" i="119" s="1"/>
  <c r="G605" i="119"/>
  <c r="O605" i="119" s="1"/>
  <c r="M605" i="119"/>
  <c r="G606" i="119"/>
  <c r="O606" i="119"/>
  <c r="M606" i="119"/>
  <c r="G607" i="119"/>
  <c r="O607" i="119" s="1"/>
  <c r="M607" i="119"/>
  <c r="G608" i="119"/>
  <c r="M608" i="119"/>
  <c r="O608" i="119" s="1"/>
  <c r="G609" i="119"/>
  <c r="O609" i="119" s="1"/>
  <c r="M609" i="119"/>
  <c r="G610" i="119"/>
  <c r="O610" i="119"/>
  <c r="M610" i="119"/>
  <c r="F46" i="127"/>
  <c r="O8" i="127"/>
  <c r="K32" i="118"/>
  <c r="K21" i="118" s="1"/>
  <c r="K5" i="118"/>
  <c r="K13" i="32" s="1"/>
  <c r="K19" i="32" s="1"/>
  <c r="O5" i="118"/>
  <c r="G155" i="118"/>
  <c r="G24" i="118"/>
  <c r="O3" i="118"/>
  <c r="K29" i="32" s="1"/>
  <c r="K39" i="32" s="1"/>
  <c r="K4" i="118"/>
  <c r="K12" i="118" s="1"/>
  <c r="K35" i="118"/>
  <c r="P42" i="118"/>
  <c r="K14" i="118"/>
  <c r="O14" i="118" s="1"/>
  <c r="P20" i="118" s="1"/>
  <c r="K6" i="118"/>
  <c r="K20" i="32"/>
  <c r="K25" i="32" s="1"/>
  <c r="P36" i="118"/>
  <c r="O16" i="118"/>
  <c r="K2" i="32"/>
  <c r="K5" i="32" s="1"/>
  <c r="G107" i="118"/>
  <c r="G89" i="118"/>
  <c r="G68" i="118"/>
  <c r="G49" i="118"/>
  <c r="G42" i="118"/>
  <c r="U99" i="125"/>
  <c r="X99" i="125" s="1"/>
  <c r="W99" i="125"/>
  <c r="G126" i="127"/>
  <c r="O5" i="127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M538" i="119"/>
  <c r="G538" i="119"/>
  <c r="O539" i="119"/>
  <c r="G461" i="119"/>
  <c r="K6" i="32"/>
  <c r="K12" i="32" s="1"/>
  <c r="M484" i="119"/>
  <c r="M461" i="119"/>
  <c r="M430" i="119"/>
  <c r="O430" i="119"/>
  <c r="O180" i="119"/>
  <c r="O179" i="119" s="1"/>
  <c r="O120" i="119"/>
  <c r="G117" i="119"/>
  <c r="P174" i="16"/>
  <c r="P180" i="16"/>
  <c r="P195" i="16"/>
  <c r="P175" i="16"/>
  <c r="M247" i="119"/>
  <c r="G247" i="119"/>
  <c r="M63" i="119"/>
  <c r="O401" i="119"/>
  <c r="O381" i="119"/>
  <c r="O365" i="119"/>
  <c r="O349" i="119"/>
  <c r="O333" i="119"/>
  <c r="O320" i="119"/>
  <c r="O305" i="119"/>
  <c r="O289" i="119"/>
  <c r="O266" i="119"/>
  <c r="O249" i="119"/>
  <c r="O172" i="119"/>
  <c r="O154" i="119"/>
  <c r="O138" i="119"/>
  <c r="O105" i="119"/>
  <c r="O100" i="119"/>
  <c r="O130" i="119"/>
  <c r="O104" i="119"/>
  <c r="O87" i="119"/>
  <c r="O71" i="119"/>
  <c r="O55" i="119"/>
  <c r="O39" i="119"/>
  <c r="O18" i="119"/>
  <c r="M3" i="119"/>
  <c r="O4" i="119"/>
  <c r="J3" i="119"/>
  <c r="S1353" i="124"/>
  <c r="C47" i="110"/>
  <c r="F54" i="112"/>
  <c r="U11" i="112"/>
  <c r="X11" i="112" s="1"/>
  <c r="T1" i="112"/>
  <c r="H1" i="112"/>
  <c r="D1" i="112"/>
  <c r="T84" i="125"/>
  <c r="X84" i="125"/>
  <c r="U6" i="125"/>
  <c r="X6" i="125"/>
  <c r="F36" i="125" s="1"/>
  <c r="J1" i="125"/>
  <c r="D41" i="120"/>
  <c r="X116" i="112"/>
  <c r="X3" i="112"/>
  <c r="E24" i="126"/>
  <c r="D23" i="126"/>
  <c r="O77" i="119"/>
  <c r="O47" i="119"/>
  <c r="O26" i="119"/>
  <c r="G11" i="119"/>
  <c r="O12" i="119"/>
  <c r="O1161" i="124"/>
  <c r="R1029" i="124"/>
  <c r="H42" i="110"/>
  <c r="C41" i="110"/>
  <c r="C61" i="110"/>
  <c r="H42" i="120"/>
  <c r="I5" i="120"/>
  <c r="I1" i="120"/>
  <c r="U8" i="112"/>
  <c r="U1" i="112" s="1"/>
  <c r="U118" i="112" s="1"/>
  <c r="X8" i="112"/>
  <c r="U14" i="125"/>
  <c r="X14" i="125"/>
  <c r="U12" i="125"/>
  <c r="X12" i="125" s="1"/>
  <c r="F40" i="125" s="1"/>
  <c r="F1" i="125"/>
  <c r="D1" i="125"/>
  <c r="F185" i="126"/>
  <c r="F193" i="126" s="1"/>
  <c r="F204" i="126" s="1"/>
  <c r="G63" i="119"/>
  <c r="O64" i="119"/>
  <c r="H51" i="110"/>
  <c r="H44" i="110"/>
  <c r="V117" i="112"/>
  <c r="V118" i="112" s="1"/>
  <c r="X102" i="112"/>
  <c r="U27" i="112"/>
  <c r="X27" i="112"/>
  <c r="F57" i="112" s="1"/>
  <c r="U15" i="112"/>
  <c r="X15" i="112"/>
  <c r="F52" i="112"/>
  <c r="V100" i="125"/>
  <c r="U5" i="125"/>
  <c r="X5" i="125"/>
  <c r="F35" i="125"/>
  <c r="N1" i="125"/>
  <c r="U3" i="125"/>
  <c r="F203" i="126"/>
  <c r="O189" i="16"/>
  <c r="U28" i="112"/>
  <c r="X28" i="112" s="1"/>
  <c r="F58" i="112" s="1"/>
  <c r="X18" i="125"/>
  <c r="H42" i="125" s="1"/>
  <c r="H44" i="125" s="1"/>
  <c r="U17" i="125"/>
  <c r="X17" i="125"/>
  <c r="F43" i="125" s="1"/>
  <c r="U13" i="125"/>
  <c r="X13" i="125"/>
  <c r="B192" i="16"/>
  <c r="L188" i="16"/>
  <c r="L194" i="16" s="1"/>
  <c r="L174" i="16" s="1"/>
  <c r="D189" i="16"/>
  <c r="O195" i="16"/>
  <c r="O175" i="16" s="1"/>
  <c r="K174" i="16"/>
  <c r="K180" i="16"/>
  <c r="K160" i="16" s="1"/>
  <c r="K166" i="16" s="1"/>
  <c r="K195" i="16"/>
  <c r="J169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F39" i="125" s="1"/>
  <c r="U9" i="125"/>
  <c r="X9" i="125"/>
  <c r="U8" i="125"/>
  <c r="X8" i="125" s="1"/>
  <c r="U4" i="125"/>
  <c r="X4" i="125" s="1"/>
  <c r="X1" i="125" s="1"/>
  <c r="R153" i="16"/>
  <c r="G154" i="109"/>
  <c r="G102" i="109"/>
  <c r="G59" i="109"/>
  <c r="E65" i="15"/>
  <c r="E66" i="15"/>
  <c r="G66" i="15"/>
  <c r="D129" i="16" s="1"/>
  <c r="D131" i="16" s="1"/>
  <c r="B131" i="16" s="1"/>
  <c r="F66" i="15"/>
  <c r="I66" i="15"/>
  <c r="F70" i="15"/>
  <c r="F72" i="15" s="1"/>
  <c r="E47" i="15"/>
  <c r="F48" i="15"/>
  <c r="F38" i="15"/>
  <c r="R143" i="16"/>
  <c r="O5" i="109"/>
  <c r="K4" i="109"/>
  <c r="K6" i="109"/>
  <c r="K10" i="109" s="1"/>
  <c r="K13" i="109"/>
  <c r="K16" i="109" s="1"/>
  <c r="H47" i="15"/>
  <c r="D38" i="15"/>
  <c r="D40" i="15"/>
  <c r="D42" i="15"/>
  <c r="F21" i="15"/>
  <c r="D70" i="15"/>
  <c r="D72" i="15"/>
  <c r="H72" i="15"/>
  <c r="I72" i="15" s="1"/>
  <c r="D52" i="15"/>
  <c r="D54" i="15"/>
  <c r="H53" i="15"/>
  <c r="K175" i="16"/>
  <c r="Z100" i="125"/>
  <c r="V103" i="125"/>
  <c r="P160" i="16"/>
  <c r="P166" i="16"/>
  <c r="P167" i="16" s="1"/>
  <c r="P181" i="16"/>
  <c r="P161" i="16"/>
  <c r="O484" i="119"/>
  <c r="M400" i="119"/>
  <c r="M328" i="119"/>
  <c r="F71" i="15"/>
  <c r="E71" i="15" s="1"/>
  <c r="E72" i="15" s="1"/>
  <c r="G72" i="15" s="1"/>
  <c r="D141" i="16" s="1"/>
  <c r="D143" i="16" s="1"/>
  <c r="B143" i="16" s="1"/>
  <c r="Q174" i="16"/>
  <c r="Q180" i="16"/>
  <c r="Q160" i="16" s="1"/>
  <c r="Q166" i="16" s="1"/>
  <c r="K167" i="16"/>
  <c r="K181" i="16"/>
  <c r="K161" i="16" s="1"/>
  <c r="K164" i="16" s="1"/>
  <c r="X3" i="125"/>
  <c r="Z118" i="112"/>
  <c r="V121" i="112"/>
  <c r="H46" i="15"/>
  <c r="E48" i="15"/>
  <c r="L195" i="16"/>
  <c r="L180" i="16"/>
  <c r="L181" i="16" s="1"/>
  <c r="L161" i="16" s="1"/>
  <c r="F42" i="125"/>
  <c r="H41" i="110"/>
  <c r="F51" i="112"/>
  <c r="X117" i="112"/>
  <c r="F52" i="15"/>
  <c r="F53" i="15"/>
  <c r="E53" i="15" s="1"/>
  <c r="H48" i="15"/>
  <c r="E38" i="15"/>
  <c r="E40" i="15" s="1"/>
  <c r="F54" i="15"/>
  <c r="F32" i="125"/>
  <c r="L160" i="16"/>
  <c r="L166" i="16" s="1"/>
  <c r="L167" i="16" s="1"/>
  <c r="Q167" i="16"/>
  <c r="R168" i="16"/>
  <c r="F40" i="15"/>
  <c r="F41" i="15" s="1"/>
  <c r="G51" i="32" l="1"/>
  <c r="E41" i="15"/>
  <c r="F42" i="15"/>
  <c r="F32" i="15" s="1"/>
  <c r="H52" i="15"/>
  <c r="E54" i="15"/>
  <c r="H54" i="15" s="1"/>
  <c r="X118" i="112"/>
  <c r="U121" i="11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44" i="125" s="1"/>
  <c r="F45" i="125" s="1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O11" i="119" s="1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3" i="119" s="1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G153" i="127"/>
  <c r="P35" i="127"/>
  <c r="K4" i="127"/>
  <c r="G68" i="127"/>
  <c r="K6" i="127"/>
  <c r="C54" i="32" s="1"/>
  <c r="G105" i="127"/>
  <c r="P41" i="127"/>
  <c r="O13" i="127"/>
  <c r="P19" i="127" s="1"/>
  <c r="K16" i="127"/>
  <c r="K18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1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08" i="129" s="1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O458" i="129" l="1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E42" i="15"/>
  <c r="H40" i="15"/>
  <c r="K21" i="127"/>
  <c r="G20" i="32"/>
  <c r="G29" i="32" s="1"/>
  <c r="G6" i="32"/>
  <c r="G12" i="32" s="1"/>
  <c r="K11" i="127"/>
  <c r="O117" i="129"/>
  <c r="K19" i="127"/>
  <c r="K32" i="127"/>
  <c r="D20" i="15" l="1"/>
  <c r="D22" i="15" s="1"/>
  <c r="D24" i="15" s="1"/>
  <c r="H29" i="15"/>
  <c r="H42" i="15"/>
  <c r="E32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O11" i="118" l="1"/>
  <c r="O12" i="118" s="1"/>
  <c r="P12" i="118" s="1"/>
  <c r="K37" i="118"/>
  <c r="E34" i="15"/>
  <c r="F34" i="15" s="1"/>
  <c r="F35" i="15" s="1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35" i="15" l="1"/>
  <c r="F36" i="15"/>
  <c r="F26" i="15" s="1"/>
  <c r="D8" i="15"/>
  <c r="D10" i="15" s="1"/>
  <c r="D12" i="15" s="1"/>
  <c r="H17" i="15"/>
  <c r="D2" i="15" l="1"/>
  <c r="D4" i="15" s="1"/>
  <c r="D6" i="15" s="1"/>
  <c r="H5" i="15" s="1"/>
  <c r="H11" i="15"/>
  <c r="H34" i="15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E20" i="15" l="1"/>
  <c r="H3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E17" i="15" l="1"/>
  <c r="F18" i="15"/>
  <c r="F8" i="15" s="1"/>
  <c r="H16" i="15" l="1"/>
  <c r="E18" i="15"/>
  <c r="E8" i="15" l="1"/>
  <c r="H18" i="15"/>
  <c r="E10" i="15" l="1"/>
  <c r="F10" i="15" s="1"/>
  <c r="F11" i="15" s="1"/>
  <c r="E11" i="15" l="1"/>
  <c r="F12" i="15"/>
  <c r="F2" i="15" s="1"/>
  <c r="H10" i="15" l="1"/>
  <c r="E12" i="15"/>
  <c r="E2" i="15" l="1"/>
  <c r="H12" i="15"/>
  <c r="E4" i="15" l="1"/>
  <c r="F4" i="15" s="1"/>
  <c r="F5" i="15" s="1"/>
  <c r="E5" i="15" l="1"/>
  <c r="F6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D98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36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8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<sst xmlns="http://schemas.openxmlformats.org/spreadsheetml/2006/main" count="43376" uniqueCount="15263">
  <si>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</si>
  <si>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</si>
  <si>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</si>
  <si>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</si>
  <si>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</si>
  <si>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</si>
  <si>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</si>
  <si>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</si>
  <si>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</si>
  <si>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</si>
  <si>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</si>
  <si>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</si>
  <si>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</si>
  <si>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</si>
  <si>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</si>
  <si>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</si>
  <si>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</si>
  <si>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</si>
  <si>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</si>
  <si>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</si>
  <si>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</si>
  <si>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</si>
  <si>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</si>
  <si>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</si>
  <si>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</si>
  <si>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</si>
  <si>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</si>
  <si>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</si>
  <si>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</si>
  <si>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</si>
  <si>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</si>
  <si>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</si>
  <si>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</si>
  <si>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</si>
  <si>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</si>
  <si>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</si>
  <si>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</si>
  <si>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</si>
  <si>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</si>
  <si>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</si>
  <si>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</si>
  <si>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</si>
  <si>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</si>
  <si>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</si>
  <si>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</si>
  <si>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</si>
  <si>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</si>
  <si>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</si>
  <si>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</si>
  <si>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</si>
  <si>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</si>
  <si>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</si>
  <si>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</si>
  <si>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</si>
  <si>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</si>
  <si>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</si>
  <si>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</si>
  <si>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</si>
  <si>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</si>
  <si>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</si>
  <si>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</si>
  <si>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</si>
  <si>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</si>
  <si>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</si>
  <si>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</si>
  <si>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</si>
  <si>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</si>
  <si>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</si>
  <si>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</si>
  <si>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</si>
  <si>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</si>
  <si>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</si>
  <si>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</si>
  <si>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</si>
  <si>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</si>
  <si>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</si>
  <si>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</si>
  <si>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</si>
  <si>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</si>
  <si>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</si>
  <si>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</si>
  <si>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</si>
  <si>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</si>
  <si>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</si>
  <si>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</si>
  <si>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</si>
  <si>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</si>
  <si>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</si>
  <si>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</si>
  <si>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</si>
  <si>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</si>
  <si>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</si>
  <si>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</si>
  <si>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</si>
  <si>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</si>
  <si>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</si>
  <si>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</si>
  <si>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</si>
  <si>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</si>
  <si>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</si>
  <si>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</si>
  <si>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</si>
  <si>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</si>
  <si>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</si>
  <si>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</si>
  <si>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</si>
  <si>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</si>
  <si>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</si>
  <si>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</si>
  <si>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</si>
  <si>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</si>
  <si>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</si>
  <si>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</si>
  <si>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</si>
  <si>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</si>
  <si>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</si>
  <si>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</si>
  <si>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</si>
  <si>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</si>
  <si>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</si>
  <si>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</si>
  <si>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</si>
  <si>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</si>
  <si>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</si>
  <si>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</si>
  <si>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</si>
  <si>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</si>
  <si>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</si>
  <si>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</si>
  <si>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</si>
  <si>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</si>
  <si>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</si>
  <si>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</si>
  <si>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</si>
  <si>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</si>
  <si>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</si>
  <si>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</si>
  <si>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</si>
  <si>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</si>
  <si>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</si>
  <si>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</si>
  <si>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</si>
  <si>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</si>
  <si>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</si>
  <si>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</si>
  <si>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</si>
  <si>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</si>
  <si>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</si>
  <si>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</si>
  <si>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</si>
  <si>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</si>
  <si>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</si>
  <si>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</si>
  <si>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</si>
  <si>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</si>
  <si>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</si>
  <si>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</si>
  <si>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</si>
  <si>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</si>
  <si>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</si>
  <si>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</si>
  <si>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</si>
  <si>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</si>
  <si>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</si>
  <si>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</si>
  <si>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</si>
  <si>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</si>
  <si>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</si>
  <si>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</si>
  <si>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</si>
  <si>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</si>
  <si>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</si>
  <si>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</si>
  <si>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</si>
  <si>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</si>
  <si>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</si>
  <si>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</si>
  <si>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</si>
  <si>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</si>
  <si>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</si>
  <si>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</si>
  <si>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</si>
  <si>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</si>
  <si>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</si>
  <si>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</si>
  <si>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</si>
  <si>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</si>
  <si>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</si>
  <si>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</si>
  <si>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</si>
  <si>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</si>
  <si>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</si>
  <si>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</si>
  <si>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</si>
  <si>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</si>
  <si>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</si>
  <si>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</si>
  <si>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</si>
  <si>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</si>
  <si>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</si>
  <si>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</si>
  <si>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</si>
  <si>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</si>
  <si>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</si>
  <si>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</si>
  <si>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</si>
  <si>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</si>
  <si>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</si>
  <si>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</si>
  <si>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</si>
  <si>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</si>
  <si>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</si>
  <si>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</si>
  <si>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</si>
  <si>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</si>
  <si>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</si>
  <si>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</si>
  <si>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</si>
  <si>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</si>
  <si>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</si>
  <si>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</si>
  <si>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</si>
  <si>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</si>
  <si>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</si>
  <si>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</si>
  <si>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</si>
  <si>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</si>
  <si>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</si>
  <si>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</si>
  <si>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</si>
  <si>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</si>
  <si>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</si>
  <si>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</si>
  <si>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</si>
  <si>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</si>
  <si>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</si>
  <si>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</si>
  <si>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</si>
  <si>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</si>
  <si>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</si>
  <si>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</si>
  <si>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</si>
  <si>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</si>
  <si>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</si>
  <si>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</si>
  <si>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</si>
  <si>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</si>
  <si>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</si>
  <si>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</si>
  <si>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</si>
  <si>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</si>
  <si>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</si>
  <si>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</si>
  <si>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</si>
  <si>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</si>
  <si>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</si>
  <si>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</si>
  <si>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</si>
  <si>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</si>
  <si>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</si>
  <si>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</si>
  <si>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</si>
  <si>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</si>
  <si>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</si>
  <si>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</si>
  <si>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</si>
  <si>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</si>
  <si>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</si>
  <si>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</si>
  <si>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</si>
  <si>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</si>
  <si>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</si>
  <si>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</si>
  <si>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</si>
  <si>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</si>
  <si>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</si>
  <si>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</si>
  <si>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</si>
  <si>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</si>
  <si>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</si>
  <si>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</si>
  <si>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</si>
  <si>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</si>
  <si>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</si>
  <si>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</si>
  <si>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</si>
  <si>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</si>
  <si>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</si>
  <si>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</si>
  <si>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</si>
  <si>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</si>
  <si>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</si>
  <si>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</si>
  <si>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</si>
  <si>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</si>
  <si>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</si>
  <si>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</si>
  <si>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</si>
  <si>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</si>
  <si>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</si>
  <si>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</si>
  <si>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</si>
  <si>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</si>
  <si>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</si>
  <si>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</si>
  <si>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</si>
  <si>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</si>
  <si>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</si>
  <si>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</si>
  <si>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</si>
  <si>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</si>
  <si>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</si>
  <si>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</si>
  <si>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</si>
  <si>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</si>
  <si>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</si>
  <si>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</si>
  <si>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</si>
  <si>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</si>
  <si>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</si>
  <si>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</si>
  <si>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</si>
  <si>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</si>
  <si>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</si>
  <si>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</si>
  <si>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</si>
  <si>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</si>
  <si>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</si>
  <si>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</si>
  <si>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</si>
  <si>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</si>
  <si>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</si>
  <si>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</si>
  <si>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</si>
  <si>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</si>
  <si>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</si>
  <si>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</si>
  <si>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</si>
  <si>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</si>
  <si>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</si>
  <si>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</si>
  <si>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</si>
  <si>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</si>
  <si>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</si>
  <si>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</si>
  <si>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</si>
  <si>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</si>
  <si>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</si>
  <si>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</si>
  <si>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</si>
  <si>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</si>
  <si>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</si>
  <si>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</si>
  <si>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</si>
  <si>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</si>
  <si>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</si>
  <si>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</si>
  <si>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</si>
  <si>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</si>
  <si>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</si>
  <si>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</si>
  <si>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</si>
  <si>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</si>
  <si>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</si>
  <si>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</si>
  <si>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</si>
  <si>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</si>
  <si>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</si>
  <si>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</si>
  <si>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</si>
  <si>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</si>
  <si>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</si>
  <si>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</si>
  <si>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</si>
  <si>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</si>
  <si>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</si>
  <si>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</si>
  <si>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</si>
  <si>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</si>
  <si>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</si>
  <si>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</si>
  <si>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</si>
  <si>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</si>
  <si>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</si>
  <si>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</si>
  <si>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</si>
  <si>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</si>
  <si>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</si>
  <si>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</si>
  <si>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</si>
  <si>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</si>
  <si>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</si>
  <si>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</si>
  <si>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</si>
  <si>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</si>
  <si>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</si>
  <si>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</si>
  <si>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</si>
  <si>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</si>
  <si>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</si>
  <si>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</si>
  <si>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</si>
  <si>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</si>
  <si>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</si>
  <si>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</si>
  <si>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</si>
  <si>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</si>
  <si>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</si>
  <si>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</si>
  <si>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</si>
  <si>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</si>
  <si>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</si>
  <si>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</si>
  <si>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</si>
  <si>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</si>
  <si>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</si>
  <si>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</si>
  <si>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</si>
  <si>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</si>
  <si>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</si>
  <si>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</si>
  <si>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</si>
  <si>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</si>
  <si>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</si>
  <si>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</si>
  <si>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</si>
  <si>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</si>
  <si>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</si>
  <si>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</si>
  <si>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</si>
  <si>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</si>
  <si>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</si>
  <si>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</si>
  <si>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</si>
  <si>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</si>
  <si>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</si>
  <si>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</si>
  <si>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</si>
  <si>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</si>
  <si>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</si>
  <si>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</si>
  <si>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</si>
  <si>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</si>
  <si>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</si>
  <si>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</si>
  <si>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</si>
  <si>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</si>
  <si>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</si>
  <si>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</si>
  <si>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</si>
  <si>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</si>
  <si>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</si>
  <si>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</si>
  <si>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</si>
  <si>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</si>
  <si>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</si>
  <si>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</si>
  <si>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</si>
  <si>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</si>
  <si>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</si>
  <si>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</si>
  <si>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</si>
  <si>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</si>
  <si>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</si>
  <si>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</si>
  <si>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</si>
  <si>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</si>
  <si>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</si>
  <si>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</si>
  <si>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</si>
  <si>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</si>
  <si>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</si>
  <si>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</si>
  <si>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</si>
  <si>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</si>
  <si>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</si>
  <si>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</si>
  <si>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</si>
  <si>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</si>
  <si>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</si>
  <si>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</si>
  <si>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</si>
  <si>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</si>
  <si>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</si>
  <si>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</si>
  <si>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</si>
  <si>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</si>
  <si>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</si>
  <si>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</si>
  <si>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</si>
  <si>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</si>
  <si>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</si>
  <si>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</si>
  <si>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</si>
  <si>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</si>
  <si>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</si>
  <si>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</si>
  <si>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</si>
  <si>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</si>
  <si>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</si>
  <si>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</si>
  <si>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</si>
  <si>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</si>
  <si>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</si>
  <si>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</si>
  <si>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</si>
  <si>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</si>
  <si>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</si>
  <si>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</si>
  <si>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</si>
  <si>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</si>
  <si>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</si>
  <si>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</si>
  <si>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</si>
  <si>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</si>
  <si>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</si>
  <si>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</si>
  <si>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</si>
  <si>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</si>
  <si>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</si>
  <si>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</si>
  <si>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</si>
  <si>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</si>
  <si>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</si>
  <si>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</si>
  <si>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</si>
  <si>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</si>
  <si>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</si>
  <si>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</si>
  <si>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</si>
  <si>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</si>
  <si>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</si>
  <si>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</si>
  <si>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</si>
  <si>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</si>
  <si>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</si>
  <si>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</si>
  <si>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</si>
  <si>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</si>
  <si>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</si>
  <si>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</si>
  <si>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</si>
  <si>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</si>
  <si>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</si>
  <si>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</si>
  <si>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</si>
  <si>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</si>
  <si>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</si>
  <si>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</si>
  <si>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</si>
  <si>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</si>
  <si>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</si>
  <si>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</si>
  <si>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</si>
  <si>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</si>
  <si>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</si>
  <si>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</si>
  <si>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</si>
  <si>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</si>
  <si>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</si>
  <si>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</si>
  <si>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</si>
  <si>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</si>
  <si>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</si>
  <si>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</si>
  <si>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</si>
  <si>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</si>
  <si>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</si>
  <si>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</si>
  <si>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</si>
  <si>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</si>
  <si>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</si>
  <si>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</si>
  <si>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</si>
  <si>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</si>
  <si>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</si>
  <si>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</si>
  <si>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</si>
  <si>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</si>
  <si>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</si>
  <si>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</si>
  <si>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</si>
  <si>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</si>
  <si>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</si>
  <si>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</si>
  <si>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</si>
  <si>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</si>
  <si>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</si>
  <si>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</si>
  <si>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</si>
  <si>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</si>
  <si>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</si>
  <si>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</si>
  <si>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</si>
  <si>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</si>
  <si>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</si>
  <si>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</si>
  <si>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</si>
  <si>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</si>
  <si>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</si>
  <si>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</si>
  <si>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</si>
  <si>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</si>
  <si>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</si>
  <si>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</si>
  <si>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</si>
  <si>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</si>
  <si>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</si>
  <si>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</si>
  <si>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</si>
  <si>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</si>
  <si>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</si>
  <si>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</si>
  <si>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</si>
  <si>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</si>
  <si>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</si>
  <si>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</si>
  <si>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</si>
  <si>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</si>
  <si>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</si>
  <si>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</si>
  <si>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</si>
  <si>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</si>
  <si>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</si>
  <si>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</si>
  <si>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</si>
  <si>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</si>
  <si>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</si>
  <si>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</si>
  <si>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</si>
  <si>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</si>
  <si>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</si>
  <si>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</si>
  <si>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</si>
  <si>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</si>
  <si>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</si>
  <si>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</si>
  <si>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</si>
  <si>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</si>
  <si>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</si>
  <si>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</si>
  <si>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</si>
  <si>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</si>
  <si>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</si>
  <si>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</si>
  <si>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</si>
  <si>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</si>
  <si>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</si>
  <si>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</si>
  <si>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</si>
  <si>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</si>
  <si>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</si>
  <si>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</si>
  <si>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</si>
  <si>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</si>
  <si>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</si>
  <si>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</si>
  <si>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</si>
  <si>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</si>
  <si>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</si>
  <si>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</si>
  <si>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</si>
  <si>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</si>
  <si>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</si>
  <si>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</si>
  <si>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</si>
  <si>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</si>
  <si>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</si>
  <si>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</si>
  <si>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</si>
  <si>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</si>
  <si>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</si>
  <si>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</si>
  <si>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</si>
  <si>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</si>
  <si>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</si>
  <si>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</si>
  <si>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</si>
  <si>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</si>
  <si>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</si>
  <si>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</si>
  <si>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</si>
  <si>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</si>
  <si>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</si>
  <si>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</si>
  <si>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</si>
  <si>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</si>
  <si>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</si>
  <si>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</si>
  <si>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</si>
  <si>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</si>
  <si>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</si>
  <si>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</si>
  <si>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</si>
  <si>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</si>
  <si>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</si>
  <si>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</si>
  <si>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</si>
  <si>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</si>
  <si>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</si>
  <si>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</si>
  <si>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</si>
  <si>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</si>
  <si>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</si>
  <si>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</si>
  <si>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</si>
  <si>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</si>
  <si>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</si>
  <si>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</si>
  <si>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</si>
  <si>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</si>
  <si>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</si>
  <si>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</si>
  <si>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</si>
  <si>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</si>
  <si>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</si>
  <si>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</si>
  <si>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</si>
  <si>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</si>
  <si>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</si>
  <si>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</si>
  <si>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</si>
  <si>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</si>
  <si>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</si>
  <si>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</si>
  <si>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</si>
  <si>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</si>
  <si>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</si>
  <si>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</si>
  <si>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</si>
  <si>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</si>
  <si>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</si>
  <si>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</si>
  <si>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</si>
  <si>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</si>
  <si>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</si>
  <si>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</si>
  <si>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</si>
  <si>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</si>
  <si>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</si>
  <si>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</si>
  <si>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</si>
  <si>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</si>
  <si>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</si>
  <si>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</si>
  <si>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</si>
  <si>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</si>
  <si>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</si>
  <si>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</si>
  <si>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</si>
  <si>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</si>
  <si>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</si>
  <si>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</si>
  <si>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</si>
  <si>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</si>
  <si>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</si>
  <si>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</si>
  <si>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</si>
  <si>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</si>
  <si>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</si>
  <si>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</si>
  <si>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</si>
  <si>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</si>
  <si>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</si>
  <si>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</si>
  <si>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</si>
  <si>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</si>
  <si>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</si>
  <si>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</si>
  <si>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</si>
  <si>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</si>
  <si>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</si>
  <si>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</si>
  <si>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</si>
  <si>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</si>
  <si>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</si>
  <si>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</si>
  <si>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</si>
  <si>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</si>
  <si>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</si>
  <si>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</si>
  <si>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</si>
  <si>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</si>
  <si>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</si>
  <si>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</si>
  <si>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</si>
  <si>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</si>
  <si>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</si>
  <si>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</si>
  <si>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</si>
  <si>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</si>
  <si>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</si>
  <si>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</si>
  <si>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</si>
  <si>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</si>
  <si>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</si>
  <si>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</si>
  <si>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</si>
  <si>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</si>
  <si>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</si>
  <si>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</si>
  <si>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</si>
  <si>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</si>
  <si>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</si>
  <si>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</si>
  <si>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</si>
  <si>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</si>
  <si>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</si>
  <si>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</si>
  <si>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</si>
  <si>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</si>
  <si>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</si>
  <si>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</si>
  <si>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</si>
  <si>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</si>
  <si>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</si>
  <si>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</si>
  <si>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</si>
  <si>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</si>
  <si>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</si>
  <si>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</si>
  <si>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</si>
  <si>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</si>
  <si>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</si>
  <si>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</si>
  <si>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</si>
  <si>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</si>
  <si>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</si>
  <si>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</si>
  <si>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</si>
  <si>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</si>
  <si>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</si>
  <si>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</si>
  <si>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</si>
  <si>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</si>
  <si>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</si>
  <si>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</si>
  <si>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</si>
  <si>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</si>
  <si>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</si>
  <si>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</si>
  <si>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</si>
  <si>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</si>
  <si>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</si>
  <si>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</si>
  <si>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</si>
  <si>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</si>
  <si>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</si>
  <si>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</si>
  <si>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</si>
  <si>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</si>
  <si>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</si>
  <si>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</si>
  <si>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</si>
  <si>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</si>
  <si>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</si>
  <si>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</si>
  <si>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</si>
  <si>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</si>
  <si>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</si>
  <si>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</si>
  <si>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</si>
  <si>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</si>
  <si>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</si>
  <si>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</si>
  <si>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</si>
  <si>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</si>
  <si>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</si>
  <si>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</si>
  <si>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</si>
  <si>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</si>
  <si>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</si>
  <si>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</si>
  <si>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</si>
  <si>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</si>
  <si>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</si>
  <si>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</si>
  <si>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</si>
  <si>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</si>
  <si>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</si>
  <si>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</si>
  <si>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</si>
  <si>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</si>
  <si>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</si>
  <si>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</si>
  <si>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</si>
  <si>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</si>
  <si>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</si>
  <si>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</si>
  <si>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</si>
  <si>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</si>
  <si>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</si>
  <si>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</si>
  <si>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</si>
  <si>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</si>
  <si>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</si>
  <si>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</si>
  <si>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</si>
  <si>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</si>
  <si>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</si>
  <si>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</si>
  <si>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</si>
  <si>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</si>
  <si>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</si>
  <si>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</si>
  <si>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</si>
  <si>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</si>
  <si>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</si>
  <si>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</si>
  <si>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</si>
  <si>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</si>
  <si>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</si>
  <si>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</si>
  <si>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</si>
  <si>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</si>
  <si>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</si>
  <si>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</si>
  <si>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</si>
  <si>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</si>
  <si>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</si>
  <si>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</si>
  <si>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</si>
  <si>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</si>
  <si>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</si>
  <si>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</si>
  <si>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</si>
  <si>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</si>
  <si>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</si>
  <si>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</si>
  <si>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</si>
  <si>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</si>
  <si>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</si>
  <si>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</si>
  <si>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</si>
  <si>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</si>
  <si>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</si>
  <si>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</si>
  <si>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</si>
  <si>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</si>
  <si>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</si>
  <si>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</si>
  <si>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</si>
  <si>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</si>
  <si>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</si>
  <si>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</si>
  <si>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</si>
  <si>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</si>
  <si>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</si>
  <si>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</si>
  <si>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</si>
  <si>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</si>
  <si>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</si>
  <si>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</si>
  <si>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</si>
  <si>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</si>
  <si>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</si>
  <si>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</si>
  <si>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</si>
  <si>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</si>
  <si>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</si>
  <si>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</si>
  <si>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</si>
  <si>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</si>
  <si>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</si>
  <si>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</si>
  <si>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</si>
  <si>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</si>
  <si>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</si>
  <si>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</si>
  <si>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</si>
  <si>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</si>
  <si>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</si>
  <si>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</si>
  <si>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</si>
  <si>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</si>
  <si>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</si>
  <si>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</si>
  <si>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</si>
  <si>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</si>
  <si>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</si>
  <si>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</si>
  <si>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</si>
  <si>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</si>
  <si>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</si>
  <si>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</si>
  <si>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</si>
  <si>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</si>
  <si>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</si>
  <si>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</si>
  <si>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</si>
  <si>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</si>
  <si>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</si>
  <si>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</si>
  <si>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</si>
  <si>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</si>
  <si>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</si>
  <si>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</si>
  <si>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</si>
  <si>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</si>
  <si>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</si>
  <si>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</si>
  <si>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</si>
  <si>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</si>
  <si>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</si>
  <si>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</si>
  <si>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</si>
  <si>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</si>
  <si>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</si>
  <si>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</si>
  <si>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</si>
  <si>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</si>
  <si>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</si>
  <si>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</si>
  <si>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</si>
  <si>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</si>
  <si>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</si>
  <si>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</si>
  <si>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</si>
  <si>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</si>
  <si>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</si>
  <si>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</si>
  <si>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</si>
  <si>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</si>
  <si>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</si>
  <si>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</si>
  <si>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</si>
  <si>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</si>
  <si>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</si>
  <si>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</si>
  <si>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</si>
  <si>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</si>
  <si>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</si>
  <si>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</si>
  <si>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</si>
  <si>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</si>
  <si>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</si>
  <si>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</si>
  <si>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</si>
  <si>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</si>
  <si>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</si>
  <si>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</si>
  <si>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</si>
  <si>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</si>
  <si>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</si>
  <si>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</si>
  <si>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</si>
  <si>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</si>
  <si>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</si>
  <si>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</si>
  <si>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</si>
  <si>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</si>
  <si>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</si>
  <si>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</si>
  <si>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</si>
  <si>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</si>
  <si>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</si>
  <si>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</si>
  <si>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</si>
  <si>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</si>
  <si>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</si>
  <si>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</si>
  <si>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</si>
  <si>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</si>
  <si>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</si>
  <si>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</si>
  <si>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</si>
  <si>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</si>
  <si>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</si>
  <si>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</si>
  <si>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</si>
  <si>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</si>
  <si>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</si>
  <si>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</si>
  <si>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</si>
  <si>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</si>
  <si>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</si>
  <si>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</si>
  <si>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</si>
  <si>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</si>
  <si>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</si>
  <si>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</si>
  <si>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</si>
  <si>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</si>
  <si>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</si>
  <si>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</si>
  <si>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</si>
  <si>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</si>
  <si>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</si>
  <si>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</si>
  <si>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</si>
  <si>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</si>
  <si>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</si>
  <si>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</si>
  <si>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</si>
  <si>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</si>
  <si>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</si>
  <si>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</si>
  <si>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</si>
  <si>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</si>
  <si>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</si>
  <si>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</si>
  <si>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</si>
  <si>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</si>
  <si>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</si>
  <si>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</si>
  <si>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</si>
  <si>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</si>
  <si>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</si>
  <si>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</si>
  <si>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</si>
  <si>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</si>
  <si>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</si>
  <si>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</si>
  <si>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</si>
  <si>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</si>
  <si>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</si>
  <si>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</si>
  <si>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</si>
  <si>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</si>
  <si>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</si>
  <si>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</si>
  <si>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</si>
  <si>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</si>
  <si>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</si>
  <si>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</si>
  <si>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</si>
  <si>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</si>
  <si>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</si>
  <si>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</si>
  <si>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</si>
  <si>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</si>
  <si>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</si>
  <si>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</si>
  <si>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</si>
  <si>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</si>
  <si>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</si>
  <si>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</si>
  <si>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</si>
  <si>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</si>
  <si>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</si>
  <si>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</si>
  <si>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</si>
  <si>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</si>
  <si>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</si>
  <si>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</si>
  <si>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</si>
  <si>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</si>
  <si>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</si>
  <si>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</si>
  <si>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</si>
  <si>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</si>
  <si>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</si>
  <si>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</si>
  <si>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</si>
  <si>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</si>
  <si>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</si>
  <si>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</si>
  <si>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</si>
  <si>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</si>
  <si>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</si>
  <si>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</si>
  <si>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</si>
  <si>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</si>
  <si>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</si>
  <si>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</si>
  <si>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</si>
  <si>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</si>
  <si>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</si>
  <si>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</si>
  <si>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</si>
  <si>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</si>
  <si>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</si>
  <si>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</si>
  <si>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</si>
  <si>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</si>
  <si>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</si>
  <si>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</si>
  <si>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</si>
  <si>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</si>
  <si>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</si>
  <si>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</si>
  <si>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</si>
  <si>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</si>
  <si>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</si>
  <si>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</si>
  <si>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</si>
  <si>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</si>
  <si>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</si>
  <si>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</si>
  <si>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</si>
  <si>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</si>
  <si>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</si>
  <si>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</si>
  <si>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</si>
  <si>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</si>
  <si>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</si>
  <si>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</si>
  <si>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</si>
  <si>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</si>
  <si>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</si>
  <si>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</si>
  <si>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</si>
  <si>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</si>
  <si>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</si>
  <si>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</si>
  <si>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</si>
  <si>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</si>
  <si>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</si>
  <si>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</si>
  <si>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</si>
  <si>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</si>
  <si>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</si>
  <si>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</si>
  <si>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</si>
  <si>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</si>
  <si>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</si>
  <si>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</si>
  <si>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</si>
  <si>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</si>
  <si>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</si>
  <si>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</si>
  <si>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</si>
  <si>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</si>
  <si>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</si>
  <si>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</si>
  <si>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</si>
  <si>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</si>
  <si>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</si>
  <si>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</si>
  <si>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</si>
  <si>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</si>
  <si>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</si>
  <si>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</si>
  <si>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</si>
  <si>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</si>
  <si>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</si>
  <si>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</si>
  <si>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</si>
  <si>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</si>
  <si>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</si>
  <si>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</si>
  <si>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</si>
  <si>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</si>
  <si>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</si>
  <si>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</si>
  <si>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</si>
  <si>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</si>
  <si>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</si>
  <si>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</si>
  <si>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</si>
  <si>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</si>
  <si>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</si>
  <si>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</si>
  <si>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</si>
  <si>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</si>
  <si>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</si>
  <si>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</si>
  <si>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</si>
  <si>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</si>
  <si>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</si>
  <si>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</si>
  <si>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</si>
  <si>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</si>
  <si>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</si>
  <si>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</si>
  <si>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</si>
  <si>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</si>
  <si>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</si>
  <si>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</si>
  <si>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</si>
  <si>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</si>
  <si>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</si>
  <si>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</si>
  <si>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</si>
  <si>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</si>
  <si>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</si>
  <si>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</si>
  <si>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</si>
  <si>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</si>
  <si>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</si>
  <si>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</si>
  <si>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</si>
  <si>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</si>
  <si>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</si>
  <si>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</si>
  <si>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</si>
  <si>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</si>
  <si>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</si>
  <si>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</si>
  <si>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</si>
  <si>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</si>
  <si>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</si>
  <si>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</si>
  <si>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</si>
  <si>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</si>
  <si>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</si>
  <si>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</si>
  <si>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</si>
  <si>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</si>
  <si>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</si>
  <si>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</si>
  <si>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</si>
  <si>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</si>
  <si>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</si>
  <si>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</si>
  <si>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</si>
  <si>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</si>
  <si>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</si>
  <si>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</si>
  <si>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</si>
  <si>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</si>
  <si>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</si>
  <si>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</si>
  <si>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</si>
  <si>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</si>
  <si>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</si>
  <si>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</si>
  <si>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</si>
  <si>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</si>
  <si>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</si>
  <si>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</si>
  <si>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</si>
  <si>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</si>
  <si>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</si>
  <si>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</si>
  <si>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</si>
  <si>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</si>
  <si>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</si>
  <si>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</si>
  <si>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</si>
  <si>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</si>
  <si>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</si>
  <si>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</si>
  <si>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</si>
  <si>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</si>
  <si>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</si>
  <si>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</si>
  <si>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</si>
  <si>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</si>
  <si>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</si>
  <si>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</si>
  <si>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</si>
  <si>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</si>
  <si>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</si>
  <si>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</si>
  <si>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</si>
  <si>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</si>
  <si>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</si>
  <si>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</si>
  <si>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</si>
  <si>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</si>
  <si>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</si>
  <si>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</si>
  <si>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</si>
  <si>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</si>
  <si>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</si>
  <si>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</si>
  <si>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</si>
  <si>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</si>
  <si>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</si>
  <si>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</si>
  <si>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</si>
  <si>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</si>
  <si>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</si>
  <si>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</si>
  <si>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</si>
  <si>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</si>
  <si>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</si>
  <si>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</si>
  <si>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</si>
  <si>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</si>
  <si>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</si>
  <si>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</si>
  <si>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</si>
  <si>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</si>
  <si>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</si>
  <si>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</si>
  <si>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</si>
  <si>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</si>
  <si>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</si>
  <si>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</si>
  <si>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</si>
  <si>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</si>
  <si>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</si>
  <si>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</si>
  <si>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</si>
  <si>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</si>
  <si>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</si>
  <si>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</si>
  <si>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</si>
  <si>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</si>
  <si>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</si>
  <si>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</si>
  <si>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</si>
  <si>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</si>
  <si>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</si>
  <si>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</si>
  <si>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</si>
  <si>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</si>
  <si>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</si>
  <si>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</si>
  <si>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</si>
  <si>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</si>
  <si>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</si>
  <si>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</si>
  <si>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</si>
  <si>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</si>
  <si>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</si>
  <si>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</si>
  <si>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</si>
  <si>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</si>
  <si>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</si>
  <si>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</si>
  <si>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</si>
  <si>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</si>
  <si>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</si>
  <si>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</si>
  <si>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</si>
  <si>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</si>
  <si>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</si>
  <si>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</si>
  <si>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</si>
  <si>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</si>
  <si>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</si>
  <si>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</si>
  <si>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</si>
  <si>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</si>
  <si>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</si>
  <si>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</si>
  <si>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</si>
  <si>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</si>
  <si>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</si>
  <si>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</si>
  <si>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</si>
  <si>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</si>
  <si>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</si>
  <si>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</si>
  <si>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</si>
  <si>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</si>
  <si>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</si>
  <si>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</si>
  <si>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</si>
  <si>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</si>
  <si>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</si>
  <si>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</si>
  <si>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</si>
  <si>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</si>
  <si>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</si>
  <si>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</si>
  <si>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</si>
  <si>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</si>
  <si>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</si>
  <si>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</si>
  <si>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</si>
  <si>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</si>
  <si>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</si>
  <si>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</si>
  <si>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</si>
  <si>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</si>
  <si>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</si>
  <si>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</si>
  <si>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</si>
  <si>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</si>
  <si>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</si>
  <si>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</si>
  <si>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</si>
  <si>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</si>
  <si>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</si>
  <si>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</si>
  <si>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</si>
  <si>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</si>
  <si>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</si>
  <si>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</si>
  <si>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</si>
  <si>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</si>
  <si>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</si>
  <si>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</si>
  <si>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</si>
  <si>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</si>
  <si>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</si>
  <si>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</si>
  <si>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</si>
  <si>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</si>
  <si>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</si>
  <si>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</si>
  <si>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</si>
  <si>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</si>
  <si>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</si>
  <si>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</si>
  <si>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</si>
  <si>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</si>
  <si>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</si>
  <si>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</si>
  <si>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</si>
  <si>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</si>
  <si>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</si>
  <si>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</si>
  <si>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</si>
  <si>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</si>
  <si>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</si>
  <si>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</si>
  <si>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</si>
  <si>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</si>
  <si>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</si>
  <si>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</si>
  <si>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</si>
  <si>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</si>
  <si>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</si>
  <si>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</si>
  <si>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</si>
  <si>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</si>
  <si>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</si>
  <si>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</si>
  <si>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</si>
  <si>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</si>
  <si>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</si>
  <si>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</si>
  <si>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</si>
  <si>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</si>
  <si>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</si>
  <si>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</si>
  <si>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</si>
  <si>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</si>
  <si>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</si>
  <si>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</si>
  <si>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</si>
  <si>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</si>
  <si>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</si>
  <si>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</si>
  <si>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</si>
  <si>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</si>
  <si>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</si>
  <si>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</si>
  <si>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</si>
  <si>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</si>
  <si>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</si>
  <si>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</si>
  <si>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</si>
  <si>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</si>
  <si>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</si>
  <si>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</si>
  <si>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</si>
  <si>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</si>
  <si>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</si>
  <si>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</si>
  <si>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</si>
  <si>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</si>
  <si>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</si>
  <si>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</si>
  <si>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</si>
  <si>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</si>
  <si>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</si>
  <si>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</si>
  <si>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</si>
  <si>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</si>
  <si>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</si>
  <si>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</si>
  <si>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</si>
  <si>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</si>
  <si>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</si>
  <si>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</si>
  <si>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</si>
  <si>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</si>
  <si>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</si>
  <si>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</si>
  <si>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</si>
  <si>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</si>
  <si>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</si>
  <si>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</si>
  <si>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</si>
  <si>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</si>
  <si>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</si>
  <si>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</si>
  <si>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</si>
  <si>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</si>
  <si>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</si>
  <si>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</si>
  <si>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</si>
  <si>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</si>
  <si>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</si>
  <si>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</si>
  <si>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</si>
  <si>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</si>
  <si>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</si>
  <si>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</si>
  <si>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</si>
  <si>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</si>
  <si>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</si>
  <si>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</si>
  <si>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</si>
  <si>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</si>
  <si>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</si>
  <si>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</si>
  <si>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</si>
  <si>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</si>
  <si>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</si>
  <si>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</si>
  <si>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</si>
  <si>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</si>
  <si>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</si>
  <si>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</si>
  <si>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</si>
  <si>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</si>
  <si>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</si>
  <si>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</si>
  <si>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</si>
  <si>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</si>
  <si>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</si>
  <si>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</si>
  <si>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</si>
  <si>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</si>
  <si>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</si>
  <si>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</si>
  <si>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</si>
  <si>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</si>
  <si>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</si>
  <si>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</si>
  <si>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</si>
  <si>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</si>
  <si>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</si>
  <si>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</si>
  <si>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</si>
  <si>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</si>
  <si>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</si>
  <si>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</si>
  <si>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</si>
  <si>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</si>
  <si>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</si>
  <si>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</si>
  <si>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</si>
  <si>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</si>
  <si>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</si>
  <si>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</si>
  <si>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</si>
  <si>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</si>
  <si>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</si>
  <si>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</si>
  <si>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</si>
  <si>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</si>
  <si>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</si>
  <si>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</si>
  <si>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</si>
  <si>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</si>
  <si>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</si>
  <si>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</si>
  <si>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</si>
  <si>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</si>
  <si>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</si>
  <si>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</si>
  <si>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</si>
  <si>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</si>
  <si>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</si>
  <si>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</si>
  <si>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</si>
  <si>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</si>
  <si>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</si>
  <si>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</si>
  <si>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</si>
  <si>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</si>
  <si>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</si>
  <si>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</si>
  <si>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</si>
  <si>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</si>
  <si>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</si>
  <si>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</si>
  <si>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</si>
  <si>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</si>
  <si>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</si>
  <si>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</si>
  <si>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</si>
  <si>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</si>
  <si>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</si>
  <si>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</si>
  <si>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</si>
  <si>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</si>
  <si>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</si>
  <si>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</si>
  <si>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</si>
  <si>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</si>
  <si>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</si>
  <si>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</si>
  <si>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</si>
  <si>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</si>
  <si>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</si>
  <si>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</si>
  <si>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</si>
  <si>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</si>
  <si>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</si>
  <si>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</si>
  <si>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</si>
  <si>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</si>
  <si>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</si>
  <si>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</si>
  <si>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</si>
  <si>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</si>
  <si>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</si>
  <si>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</si>
  <si>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</si>
  <si>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</si>
  <si>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</si>
  <si>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</si>
  <si>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</si>
  <si>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</si>
  <si>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</si>
  <si>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</si>
  <si>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</si>
  <si>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</si>
  <si>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</si>
  <si>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</si>
  <si>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</si>
  <si>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</si>
  <si>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</si>
  <si>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</si>
  <si>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</si>
  <si>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</si>
  <si>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</si>
  <si>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</si>
  <si>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</si>
  <si>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</si>
  <si>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</si>
  <si>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</si>
  <si>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</si>
  <si>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</si>
  <si>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</si>
  <si>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</si>
  <si>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</si>
  <si>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</si>
  <si>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</si>
  <si>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</si>
  <si>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</si>
  <si>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</si>
  <si>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</si>
  <si>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</si>
  <si>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</si>
  <si>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</si>
  <si>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</si>
  <si>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</si>
  <si>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</si>
  <si>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</si>
  <si>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</si>
  <si>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</si>
  <si>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</si>
  <si>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</si>
  <si>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</si>
  <si>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</si>
  <si>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</si>
  <si>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</si>
  <si>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</si>
  <si>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</si>
  <si>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</si>
  <si>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</si>
  <si>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</si>
  <si>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</si>
  <si>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</si>
  <si>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</si>
  <si>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</si>
  <si>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</si>
  <si>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</si>
  <si>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</si>
  <si>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</si>
  <si>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</si>
  <si>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</si>
  <si>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</si>
  <si>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</si>
  <si>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</si>
  <si>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</si>
  <si>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</si>
  <si>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</si>
  <si>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</si>
  <si>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</si>
  <si>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</si>
  <si>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</si>
  <si>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</si>
  <si>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</si>
  <si>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</si>
  <si>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</si>
  <si>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</si>
  <si>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</si>
  <si>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</si>
  <si>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</si>
  <si>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</si>
  <si>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</si>
  <si>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</si>
  <si>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</si>
  <si>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</si>
  <si>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</si>
  <si>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</si>
  <si>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</si>
  <si>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</si>
  <si>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</si>
  <si>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</si>
  <si>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</si>
  <si>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</si>
  <si>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</si>
  <si>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</si>
  <si>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</si>
  <si>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</si>
  <si>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</si>
  <si>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</si>
  <si>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</si>
  <si>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</si>
  <si>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</si>
  <si>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</si>
  <si>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</si>
  <si>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</si>
  <si>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</si>
  <si>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</si>
  <si>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</si>
  <si>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</si>
  <si>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</si>
  <si>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</si>
  <si>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</si>
  <si>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</si>
  <si>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</si>
  <si>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</si>
  <si>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</si>
  <si>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</si>
  <si>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</si>
  <si>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</si>
  <si>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</si>
  <si>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</si>
  <si>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</si>
  <si>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</si>
  <si>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</si>
  <si>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</si>
  <si>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</si>
  <si>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</si>
  <si>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</si>
  <si>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</si>
  <si>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</si>
  <si>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</si>
  <si>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</si>
  <si>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</si>
  <si>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</si>
  <si>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</si>
  <si>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</si>
  <si>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</si>
  <si>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</si>
  <si>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</si>
  <si>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</si>
  <si>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</si>
  <si>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</si>
  <si>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</si>
  <si>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</si>
  <si>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</si>
  <si>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</si>
  <si>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</si>
  <si>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</si>
  <si>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</si>
  <si>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</si>
  <si>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</si>
  <si>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</si>
  <si>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</si>
  <si>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</si>
  <si>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</si>
  <si>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</si>
  <si>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</si>
  <si>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</si>
  <si>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</si>
  <si>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</si>
  <si>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</si>
  <si>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</si>
  <si>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</si>
  <si>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</si>
  <si>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</si>
  <si>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</si>
  <si>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</si>
  <si>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</si>
  <si>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</si>
  <si>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</si>
  <si>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</si>
  <si>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</si>
  <si>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</si>
  <si>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</si>
  <si>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</si>
  <si>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</si>
  <si>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</si>
  <si>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</si>
  <si>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</si>
  <si>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</si>
  <si>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</si>
  <si>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</si>
  <si>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</si>
  <si>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</si>
  <si>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</si>
  <si>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</si>
  <si>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</si>
  <si>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</si>
  <si>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</si>
  <si>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</si>
  <si>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</si>
  <si>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</si>
  <si>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</si>
  <si>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</si>
  <si>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</si>
  <si>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</si>
  <si>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</si>
  <si>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</si>
  <si>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</si>
  <si>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</si>
  <si>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</si>
  <si>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</si>
  <si>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</si>
  <si>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</si>
  <si>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</si>
  <si>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</si>
  <si>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</si>
  <si>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</si>
  <si>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</si>
  <si>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</si>
  <si>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</si>
  <si>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</si>
  <si>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</si>
  <si>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</si>
  <si>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</si>
  <si>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</si>
  <si>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</si>
  <si>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</si>
  <si>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</si>
  <si>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</si>
  <si>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</si>
  <si>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</si>
  <si>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</si>
  <si>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</si>
  <si>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</si>
  <si>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</si>
  <si>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</si>
  <si>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</si>
  <si>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</si>
  <si>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</si>
  <si>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</si>
  <si>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</si>
  <si>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</si>
  <si>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</si>
  <si>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</si>
  <si>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</si>
  <si>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</si>
  <si>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</si>
  <si>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</si>
  <si>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</si>
  <si>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</si>
  <si>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</si>
  <si>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</si>
  <si>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</si>
  <si>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</si>
  <si>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</si>
  <si>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</si>
  <si>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</si>
  <si>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</si>
  <si>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</si>
  <si>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</si>
  <si>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</si>
  <si>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</si>
  <si>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</si>
  <si>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</si>
  <si>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</si>
  <si>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</si>
  <si>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</si>
  <si>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</si>
  <si>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</si>
  <si>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</si>
  <si>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</si>
  <si>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</si>
  <si>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</si>
  <si>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</si>
  <si>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</si>
  <si>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</si>
  <si>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</si>
  <si>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</si>
  <si>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</si>
  <si>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</si>
  <si>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</si>
  <si>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</si>
  <si>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</si>
  <si>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</si>
  <si>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</si>
  <si>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</si>
  <si>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</si>
  <si>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</si>
  <si>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</si>
  <si>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</si>
  <si>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</si>
  <si>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</si>
  <si>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</si>
  <si>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</si>
  <si>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</si>
  <si>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</si>
  <si>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</si>
  <si>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</si>
  <si>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</si>
  <si>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</si>
  <si>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</si>
  <si>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</si>
  <si>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</si>
  <si>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</si>
  <si>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</si>
  <si>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</si>
  <si>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</si>
  <si>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</si>
  <si>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</si>
  <si>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</si>
  <si>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</si>
  <si>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</si>
  <si>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</si>
  <si>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</si>
  <si>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</si>
  <si>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</si>
  <si>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</si>
  <si>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</si>
  <si>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</si>
  <si>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</si>
  <si>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</si>
  <si>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</si>
  <si>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</si>
  <si>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</si>
  <si>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</si>
  <si>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</si>
  <si>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</si>
  <si>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</si>
  <si>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</si>
  <si>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</si>
  <si>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</si>
  <si>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</si>
  <si>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</si>
  <si>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</si>
  <si>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</si>
  <si>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</si>
  <si>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</si>
  <si>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</si>
  <si>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</si>
  <si>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</si>
  <si>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</si>
  <si>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</si>
  <si>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</si>
  <si>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</si>
  <si>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</si>
  <si>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</si>
  <si>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</si>
  <si>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</si>
  <si>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</si>
  <si>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</si>
  <si>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</si>
  <si>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</si>
  <si>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</si>
  <si>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</si>
  <si>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</si>
  <si>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</si>
  <si>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</si>
  <si>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</si>
  <si>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</si>
  <si>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</si>
  <si>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</si>
  <si>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</si>
  <si>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</si>
  <si>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</si>
  <si>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</si>
  <si>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</si>
  <si>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</si>
  <si>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</si>
  <si>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</si>
  <si>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</si>
  <si>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</si>
  <si>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</si>
  <si>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</si>
  <si>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</si>
  <si>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</si>
  <si>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</si>
  <si>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</si>
  <si>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</si>
  <si>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</si>
  <si>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</si>
  <si>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</si>
  <si>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</si>
  <si>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</si>
  <si>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</si>
  <si>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</si>
  <si>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</si>
  <si>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</si>
  <si>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</si>
  <si>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</si>
  <si>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</si>
  <si>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</si>
  <si>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</si>
  <si>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</si>
  <si>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</si>
  <si>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</si>
  <si>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</si>
  <si>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</si>
  <si>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</si>
  <si>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</si>
  <si>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</si>
  <si>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</si>
  <si>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</si>
  <si>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</si>
  <si>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</si>
  <si>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</si>
  <si>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</si>
  <si>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</si>
  <si>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</si>
  <si>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</si>
  <si>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</si>
  <si>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</si>
  <si>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</si>
  <si>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</si>
  <si>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</si>
  <si>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</si>
  <si>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</si>
  <si>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</si>
  <si>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</si>
  <si>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</si>
  <si>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</si>
  <si>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</si>
  <si>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</si>
  <si>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</si>
  <si>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</si>
  <si>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</si>
  <si>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</si>
  <si>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</si>
  <si>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</si>
  <si>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</si>
  <si>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</si>
  <si>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</si>
  <si>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</si>
  <si>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</si>
  <si>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</si>
  <si>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</si>
  <si>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</si>
  <si>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</si>
  <si>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</si>
  <si>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</si>
  <si>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</si>
  <si>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</si>
  <si>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</si>
  <si>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</si>
  <si>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</si>
  <si>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</si>
  <si>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</si>
  <si>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</si>
  <si>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</si>
  <si>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</si>
  <si>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</si>
  <si>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</si>
  <si>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</si>
  <si>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</si>
  <si>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</si>
  <si>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</si>
  <si>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</si>
  <si>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</si>
  <si>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</si>
  <si>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</si>
  <si>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</si>
  <si>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</si>
  <si>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</si>
  <si>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</si>
  <si>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</si>
  <si>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</si>
  <si>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</si>
  <si>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</si>
  <si>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</si>
  <si>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</si>
  <si>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</si>
  <si>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</si>
  <si>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</si>
  <si>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</si>
  <si>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</si>
  <si>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</si>
  <si>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</si>
  <si>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</si>
  <si>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</si>
  <si>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</si>
  <si>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</si>
  <si>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</si>
  <si>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</si>
  <si>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</si>
  <si>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</si>
  <si>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</si>
  <si>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</si>
  <si>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</si>
  <si>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</si>
  <si>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</si>
  <si>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</si>
  <si>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</si>
  <si>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</si>
  <si>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</si>
  <si>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</si>
  <si>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</si>
  <si>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</si>
  <si>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</si>
  <si>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</si>
  <si>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</si>
  <si>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</si>
  <si>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</si>
  <si>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</si>
  <si>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</si>
  <si>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</si>
  <si>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</si>
  <si>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</si>
  <si>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</si>
  <si>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</si>
  <si>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</si>
  <si>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</si>
  <si>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</si>
  <si>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</si>
  <si>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</si>
  <si>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</si>
  <si>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</si>
  <si>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</si>
  <si>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</si>
  <si>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</si>
  <si>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</si>
  <si>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</si>
  <si>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</si>
  <si>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</si>
  <si>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</si>
  <si>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</si>
  <si>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</si>
  <si>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</si>
  <si>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</si>
  <si>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</si>
  <si>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</si>
  <si>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</si>
  <si>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</si>
  <si>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</si>
  <si>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</si>
  <si>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</si>
  <si>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</si>
  <si>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</si>
  <si>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</si>
  <si>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</si>
  <si>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</si>
  <si>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</si>
  <si>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</si>
  <si>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</si>
  <si>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</si>
  <si>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</si>
  <si>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</si>
  <si>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</si>
  <si>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</si>
  <si>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</si>
  <si>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</si>
  <si>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</si>
  <si>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</si>
  <si>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</si>
  <si>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</si>
  <si>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</si>
  <si>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</si>
  <si>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</si>
  <si>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</si>
  <si>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</si>
  <si>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</si>
  <si>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</si>
  <si>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</si>
  <si>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</si>
  <si>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</si>
  <si>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</si>
  <si>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</si>
  <si>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</si>
  <si>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</si>
  <si>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</si>
  <si>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</si>
  <si>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</si>
  <si>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</si>
  <si>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</si>
  <si>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</si>
  <si>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</si>
  <si>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</si>
  <si>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</si>
  <si>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</si>
  <si>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</si>
  <si>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</si>
  <si>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</si>
  <si>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</si>
  <si>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</si>
  <si>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</si>
  <si>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</si>
  <si>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</si>
  <si>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</si>
  <si>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</si>
  <si>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</si>
  <si>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</si>
  <si>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</si>
  <si>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</si>
  <si>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</si>
  <si>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</si>
  <si>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</si>
  <si>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</si>
  <si>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</si>
  <si>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</si>
  <si>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</si>
  <si>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</si>
  <si>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</si>
  <si>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</si>
  <si>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</si>
  <si>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</si>
  <si>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</si>
  <si>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</si>
  <si>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</si>
  <si>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</si>
  <si>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</si>
  <si>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</si>
  <si>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</si>
  <si>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</si>
  <si>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</si>
  <si>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</si>
  <si>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</si>
  <si>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</si>
  <si>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</si>
  <si>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</si>
  <si>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</si>
  <si>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</si>
  <si>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</si>
  <si>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</si>
  <si>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</si>
  <si>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</si>
  <si>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</si>
  <si>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</si>
  <si>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</si>
  <si>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</si>
  <si>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</si>
  <si>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</si>
  <si>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</si>
  <si>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</si>
  <si>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</si>
  <si>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</si>
  <si>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</si>
  <si>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</si>
  <si>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</si>
  <si>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</si>
  <si>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</si>
  <si>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</si>
  <si>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</si>
  <si>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</si>
  <si>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</si>
  <si>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</si>
  <si>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</si>
  <si>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</si>
  <si>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</si>
  <si>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</si>
  <si>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</si>
  <si>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</si>
  <si>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</si>
  <si>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</si>
  <si>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</si>
  <si>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</si>
  <si>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</si>
  <si>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</si>
  <si>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</si>
  <si>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</si>
  <si>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</si>
  <si>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</si>
  <si>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</si>
  <si>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</si>
  <si>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</si>
  <si>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</si>
  <si>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</si>
  <si>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</si>
  <si>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</si>
  <si>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</si>
  <si>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</si>
  <si>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</si>
  <si>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</si>
  <si>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</si>
  <si>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</si>
  <si>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</si>
  <si>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</si>
  <si>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</si>
  <si>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</si>
  <si>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</si>
  <si>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</si>
  <si>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</si>
  <si>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</si>
  <si>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</si>
  <si>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</si>
  <si>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</si>
  <si>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</si>
  <si>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</si>
  <si>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</si>
  <si>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</si>
  <si>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</si>
  <si>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</si>
  <si>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</si>
  <si>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</si>
  <si>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</si>
  <si>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</si>
  <si>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</si>
  <si>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</si>
  <si>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</si>
  <si>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</si>
  <si>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</si>
  <si>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</si>
  <si>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</si>
  <si>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</si>
  <si>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</si>
  <si>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</si>
  <si>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</si>
  <si>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</si>
  <si>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</si>
  <si>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</si>
  <si>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</si>
  <si>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</si>
  <si>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</si>
  <si>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</si>
  <si>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</si>
  <si>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</si>
  <si>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</si>
  <si>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</si>
  <si>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</si>
  <si>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</si>
  <si>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</si>
  <si>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</si>
  <si>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</si>
  <si>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</si>
  <si>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</si>
  <si>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</si>
  <si>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</si>
  <si>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</si>
  <si>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</si>
  <si>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</si>
  <si>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</si>
  <si>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</si>
  <si>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</si>
  <si>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</si>
  <si>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</si>
  <si>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</si>
  <si>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</si>
  <si>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</si>
  <si>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</si>
  <si>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</si>
  <si>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</si>
  <si>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</si>
  <si>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</si>
  <si>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</si>
  <si>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</si>
  <si>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</si>
  <si>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</si>
  <si>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</si>
  <si>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</si>
  <si>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</si>
  <si>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</si>
  <si>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</si>
  <si>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</si>
  <si>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</si>
  <si>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</si>
  <si>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</si>
  <si>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</si>
  <si>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</si>
  <si>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</si>
  <si>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</si>
  <si>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</si>
  <si>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</si>
  <si>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</si>
  <si>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</si>
  <si>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</si>
  <si>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</si>
  <si>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</si>
  <si>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</si>
  <si>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</si>
  <si>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</si>
  <si>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</si>
  <si>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</si>
  <si>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</si>
  <si>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</si>
  <si>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</si>
  <si>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</si>
  <si>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</si>
  <si>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</si>
  <si>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</si>
  <si>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</si>
  <si>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</si>
  <si>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</si>
  <si>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</si>
  <si>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</si>
  <si>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</si>
  <si>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</si>
  <si>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</si>
  <si>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</si>
  <si>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</si>
  <si>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</si>
  <si>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</si>
  <si>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</si>
  <si>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</si>
  <si>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</si>
  <si>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</si>
  <si>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</si>
  <si>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</si>
  <si>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</si>
  <si>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</si>
  <si>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</si>
  <si>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</si>
  <si>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</si>
  <si>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</si>
  <si>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</si>
  <si>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</si>
  <si>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</si>
  <si>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</si>
  <si>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</si>
  <si>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</si>
  <si>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</si>
  <si>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</si>
  <si>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</si>
  <si>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</si>
  <si>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</si>
  <si>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</si>
  <si>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</si>
  <si>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</si>
  <si>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</si>
  <si>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</si>
  <si>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</si>
  <si>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</si>
  <si>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</si>
  <si>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</si>
  <si>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</si>
  <si>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</si>
  <si>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</si>
  <si>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</si>
  <si>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</si>
  <si>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</si>
  <si>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</si>
  <si>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</si>
  <si>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</si>
  <si>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</si>
  <si>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</si>
  <si>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</si>
  <si>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</si>
  <si>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</si>
  <si>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</si>
  <si>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</si>
  <si>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</si>
  <si>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</si>
  <si>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</si>
  <si>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</si>
  <si>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</si>
  <si>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</si>
  <si>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</si>
  <si>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</si>
  <si>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</si>
  <si>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</si>
  <si>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</si>
  <si>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</si>
  <si>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</si>
  <si>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</si>
  <si>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</si>
  <si>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</si>
  <si>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</si>
  <si>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</si>
  <si>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</si>
  <si>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</si>
  <si>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</si>
  <si>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</si>
  <si>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</si>
  <si>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</si>
  <si>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</si>
  <si>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</si>
  <si>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</si>
  <si>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</si>
  <si>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</si>
  <si>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</si>
  <si>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</si>
  <si>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</si>
  <si>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</si>
  <si>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</si>
  <si>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</si>
  <si>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</si>
  <si>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</si>
  <si>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</si>
  <si>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</si>
  <si>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</si>
  <si>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</si>
  <si>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</si>
  <si>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</si>
  <si>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</si>
  <si>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</si>
  <si>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</si>
  <si>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</si>
  <si>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</si>
  <si>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</si>
  <si>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</si>
  <si>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</si>
  <si>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</si>
  <si>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</si>
  <si>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</si>
  <si>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</si>
  <si>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</si>
  <si>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</si>
  <si>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</si>
  <si>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</si>
  <si>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</si>
  <si>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</si>
  <si>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</si>
  <si>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</si>
  <si>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</si>
  <si>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</si>
  <si>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</si>
  <si>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</si>
  <si>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</si>
  <si>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</si>
  <si>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</si>
  <si>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</si>
  <si>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</si>
  <si>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</si>
  <si>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</si>
  <si>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</si>
  <si>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</si>
  <si>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</si>
  <si>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</si>
  <si>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</si>
  <si>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</si>
  <si>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</si>
  <si>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</si>
  <si>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</si>
  <si>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</si>
  <si>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</si>
  <si>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</si>
  <si>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</si>
  <si>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</si>
  <si>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</si>
  <si>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</si>
  <si>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</si>
  <si>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</si>
  <si>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</si>
  <si>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</si>
  <si>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</si>
  <si>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</si>
  <si>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</si>
  <si>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</si>
  <si>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</si>
  <si>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</si>
  <si>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</si>
  <si>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</si>
  <si>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</si>
  <si>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</si>
  <si>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</si>
  <si>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</si>
  <si>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</si>
  <si>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</si>
  <si>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</si>
  <si>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</si>
  <si>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</si>
  <si>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</si>
  <si>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</si>
  <si>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</si>
  <si>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</si>
  <si>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</si>
  <si>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</si>
  <si>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</si>
  <si>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</si>
  <si>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</si>
  <si>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</si>
  <si>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</si>
  <si>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</si>
  <si>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</si>
  <si>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</si>
  <si>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</si>
  <si>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</si>
  <si>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</si>
  <si>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</si>
  <si>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</si>
  <si>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</si>
  <si>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</si>
  <si>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</si>
  <si>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</si>
  <si>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</si>
  <si>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</si>
  <si>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</si>
  <si>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</si>
  <si>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</si>
  <si>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</si>
  <si>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</si>
  <si>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</si>
  <si>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</si>
  <si>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</si>
  <si>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</si>
  <si>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</si>
  <si>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</si>
  <si>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</si>
  <si>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</si>
  <si>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</si>
  <si>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</si>
  <si>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</si>
  <si>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</si>
  <si>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</si>
  <si>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</si>
  <si>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</si>
  <si>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</si>
  <si>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</si>
  <si>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</si>
  <si>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</si>
  <si>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</si>
  <si>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</si>
  <si>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</si>
  <si>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</si>
  <si>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</si>
  <si>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</si>
  <si>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</si>
  <si>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</si>
  <si>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</si>
  <si>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</si>
  <si>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</si>
  <si>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</si>
  <si>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</si>
  <si>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</si>
  <si>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</si>
  <si>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</si>
  <si>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</si>
  <si>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</si>
  <si>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</si>
  <si>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</si>
  <si>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</si>
  <si>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</si>
  <si>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</si>
  <si>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</si>
  <si>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</si>
  <si>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</si>
  <si>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</si>
  <si>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</si>
  <si>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</si>
  <si>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</si>
  <si>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</si>
  <si>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</si>
  <si>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</si>
  <si>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</si>
  <si>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</si>
  <si>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</si>
  <si>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</si>
  <si>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</si>
  <si>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</si>
  <si>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</si>
  <si>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</si>
  <si>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</si>
  <si>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</si>
  <si>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</si>
  <si>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</si>
  <si>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</si>
  <si>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</si>
  <si>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</si>
  <si>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</si>
  <si>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</si>
  <si>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</si>
  <si>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</si>
  <si>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</si>
  <si>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</si>
  <si>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</si>
  <si>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</si>
  <si>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</si>
  <si>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</si>
  <si>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</si>
  <si>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</si>
  <si>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</si>
  <si>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</si>
  <si>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</si>
  <si>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</si>
  <si>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</si>
  <si>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</si>
  <si>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</si>
  <si>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</si>
  <si>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</si>
  <si>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</si>
  <si>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</si>
  <si>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</si>
  <si>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</si>
  <si>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</si>
  <si>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</si>
  <si>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</si>
  <si>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</si>
  <si>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</si>
  <si>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</si>
  <si>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</si>
  <si>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</si>
  <si>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</si>
  <si>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</si>
  <si>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</si>
  <si>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</si>
  <si>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</si>
  <si>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</si>
  <si>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</si>
  <si>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</si>
  <si>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</si>
  <si>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</si>
  <si>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</si>
  <si>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</si>
  <si>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</si>
  <si>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</si>
  <si>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</si>
  <si>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</si>
  <si>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</si>
  <si>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</si>
  <si>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</si>
  <si>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</si>
  <si>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</si>
  <si>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</si>
  <si>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</si>
  <si>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</si>
  <si>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</si>
  <si>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</si>
  <si>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</si>
  <si>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</si>
  <si>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</si>
  <si>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</si>
  <si>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</si>
  <si>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</si>
  <si>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</si>
  <si>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</si>
  <si>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</si>
  <si>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</si>
  <si>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</si>
  <si>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</si>
  <si>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</si>
  <si>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</si>
  <si>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</si>
  <si>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</si>
  <si>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</si>
  <si>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</si>
  <si>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</si>
  <si>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</si>
  <si>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</si>
  <si>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</si>
  <si>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</si>
  <si>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</si>
  <si>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</si>
  <si>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</si>
  <si>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</si>
  <si>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</si>
  <si>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</si>
  <si>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</si>
  <si>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</si>
  <si>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</si>
  <si>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</si>
  <si>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</si>
  <si>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</si>
  <si>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</si>
  <si>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</si>
  <si>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</si>
  <si>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</si>
  <si>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</si>
  <si>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</si>
  <si>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</si>
  <si>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</si>
  <si>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</si>
  <si>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</si>
  <si>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</si>
  <si>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</si>
  <si>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</si>
  <si>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</si>
  <si>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</si>
  <si>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</si>
  <si>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</si>
  <si>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</si>
  <si>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</si>
  <si>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</si>
  <si>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</si>
  <si>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</si>
  <si>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</si>
  <si>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</si>
  <si>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</si>
  <si>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</si>
  <si>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</si>
  <si>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</si>
  <si>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</si>
  <si>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</si>
  <si>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</si>
  <si>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</si>
  <si>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</si>
  <si>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</si>
  <si>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</si>
  <si>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</si>
  <si>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</si>
  <si>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</si>
  <si>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</si>
  <si>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</si>
  <si>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</si>
  <si>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</si>
  <si>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</si>
  <si>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</si>
  <si>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</si>
  <si>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</si>
  <si>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</si>
  <si>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</si>
  <si>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</si>
  <si>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</si>
  <si>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</si>
  <si>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</si>
  <si>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</si>
  <si>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</si>
  <si>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</si>
  <si>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</si>
  <si>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</si>
  <si>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</si>
  <si>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</si>
  <si>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</si>
  <si>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</si>
  <si>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</si>
  <si>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</si>
  <si>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</si>
  <si>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</si>
  <si>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</si>
  <si>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</si>
  <si>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</si>
  <si>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</si>
  <si>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</si>
  <si>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</si>
  <si>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</si>
  <si>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</si>
  <si>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</si>
  <si>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</si>
  <si>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</si>
  <si>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</si>
  <si>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</si>
  <si>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</si>
  <si>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</si>
  <si>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</si>
  <si>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</si>
  <si>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</si>
  <si>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</si>
  <si>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</si>
  <si>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</si>
  <si>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</si>
  <si>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</si>
  <si>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</si>
  <si>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</si>
  <si>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</si>
  <si>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</si>
  <si>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</si>
  <si>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</si>
  <si>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</si>
  <si>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</si>
  <si>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</si>
  <si>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</si>
  <si>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</si>
  <si>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</si>
  <si>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</si>
  <si>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</si>
  <si>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</si>
  <si>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</si>
  <si>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</si>
  <si>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</si>
  <si>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</si>
  <si>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</si>
  <si>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</si>
  <si>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</si>
  <si>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</si>
  <si>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</si>
  <si>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</si>
  <si>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</si>
  <si>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</si>
  <si>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</si>
  <si>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</si>
  <si>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</si>
  <si>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</si>
  <si>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</si>
  <si>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</si>
  <si>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</si>
  <si>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</si>
  <si>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</si>
  <si>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</si>
  <si>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</si>
  <si>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</si>
  <si>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</si>
  <si>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</si>
  <si>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</si>
  <si>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</si>
  <si>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</si>
  <si>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</si>
  <si>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</si>
  <si>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</si>
  <si>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</si>
  <si>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</si>
  <si>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</si>
  <si>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</si>
  <si>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</si>
  <si>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</si>
  <si>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</si>
  <si>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</si>
  <si>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</si>
  <si>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</si>
  <si>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</si>
  <si>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</si>
  <si>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</si>
  <si>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</si>
  <si>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</si>
  <si>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</si>
  <si>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</si>
  <si>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</si>
  <si>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</si>
  <si>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</si>
  <si>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</si>
  <si>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</si>
  <si>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</si>
  <si>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</si>
  <si>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</si>
  <si>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</si>
  <si>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</si>
  <si>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</si>
  <si>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</si>
  <si>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</si>
  <si>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</si>
  <si>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</si>
  <si>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</si>
  <si>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</si>
  <si>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</si>
  <si>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</si>
  <si>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</si>
  <si>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</si>
  <si>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</si>
  <si>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</si>
  <si>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</si>
  <si>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</si>
  <si>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</si>
  <si>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</si>
  <si>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</si>
  <si>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</si>
  <si>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</si>
  <si>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</si>
  <si>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</si>
  <si>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</si>
  <si>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</si>
  <si>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</si>
  <si>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</si>
  <si>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</si>
  <si>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</si>
  <si>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</si>
  <si>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</si>
  <si>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</si>
  <si>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</si>
  <si>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</si>
  <si>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</si>
  <si>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</si>
  <si>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</si>
  <si>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</si>
  <si>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</si>
  <si>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</si>
  <si>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</si>
  <si>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</si>
  <si>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</si>
  <si>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</si>
  <si>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</si>
  <si>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</si>
  <si>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</si>
  <si>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</si>
  <si>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</si>
  <si>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</si>
  <si>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</si>
  <si>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</si>
  <si>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</si>
  <si>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</si>
  <si>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</si>
  <si>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</si>
  <si>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</si>
  <si>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</si>
  <si>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</si>
  <si>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</si>
  <si>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</si>
  <si>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</si>
  <si>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</si>
  <si>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</si>
  <si>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</si>
  <si>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</si>
  <si>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</si>
  <si>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</si>
  <si>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</si>
  <si>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</si>
  <si>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</si>
  <si>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</si>
  <si>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</si>
  <si>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</si>
  <si>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</si>
  <si>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</si>
  <si>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</si>
  <si>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</si>
  <si>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</si>
  <si>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</si>
  <si>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</si>
  <si>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</si>
  <si>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</si>
  <si>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</si>
  <si>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</si>
  <si>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</si>
  <si>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</si>
  <si>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</si>
  <si>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</si>
  <si>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</si>
  <si>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</si>
  <si>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</si>
  <si>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</si>
  <si>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</si>
  <si>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</si>
  <si>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</si>
  <si>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</si>
  <si>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</si>
  <si>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</si>
  <si>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</si>
  <si>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</si>
  <si>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</si>
  <si>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</si>
  <si>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</si>
  <si>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</si>
  <si>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</si>
  <si>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</si>
  <si>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</si>
  <si>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</si>
  <si>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</si>
  <si>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</si>
  <si>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</si>
  <si>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</si>
  <si>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</si>
  <si>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</si>
  <si>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</si>
  <si>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</si>
  <si>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</si>
  <si>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</si>
  <si>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</si>
  <si>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</si>
  <si>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</si>
  <si>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</si>
  <si>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</si>
  <si>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</si>
  <si>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</si>
  <si>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</si>
  <si>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</si>
  <si>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</si>
  <si>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</si>
  <si>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</si>
  <si>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</si>
  <si>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</si>
  <si>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</si>
  <si>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</si>
  <si>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</si>
  <si>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</si>
  <si>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</si>
  <si>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</si>
  <si>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</si>
  <si>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</si>
  <si>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</si>
  <si>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</si>
  <si>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</si>
  <si>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</si>
  <si>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</si>
  <si>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</si>
  <si>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</si>
  <si>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</si>
  <si>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</si>
  <si>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</si>
  <si>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</si>
  <si>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</si>
  <si>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</si>
  <si>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</si>
  <si>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</si>
  <si>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</si>
  <si>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</si>
  <si>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</si>
  <si>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</si>
  <si>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</si>
  <si>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</si>
  <si>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</si>
  <si>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</si>
  <si>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</si>
  <si>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</si>
  <si>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</si>
  <si>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</si>
  <si>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</si>
  <si>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</si>
  <si>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</si>
  <si>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</si>
  <si>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</si>
  <si>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</si>
  <si>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</si>
  <si>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</si>
  <si>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</si>
  <si>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</si>
  <si>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</si>
  <si>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</si>
  <si>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</si>
  <si>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</si>
  <si>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</si>
  <si>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</si>
  <si>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</si>
  <si>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</si>
  <si>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</si>
  <si>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</si>
  <si>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</si>
  <si>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</si>
  <si>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</si>
  <si>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</si>
  <si>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</si>
  <si>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</si>
  <si>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</si>
  <si>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</si>
  <si>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</si>
  <si>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</si>
  <si>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</si>
  <si>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</si>
  <si>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</si>
  <si>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</si>
  <si>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</si>
  <si>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</si>
  <si>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</si>
  <si>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</si>
  <si>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</si>
  <si>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</si>
  <si>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</si>
  <si>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</si>
  <si>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</si>
  <si>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</si>
  <si>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</si>
  <si>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</si>
  <si>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</si>
  <si>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</si>
  <si>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</si>
  <si>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</si>
  <si>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</si>
  <si>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</si>
  <si>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</si>
  <si>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</si>
  <si>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</si>
  <si>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</si>
  <si>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</si>
  <si>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</si>
  <si>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</si>
  <si>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</si>
  <si>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</si>
  <si>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</si>
  <si>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</si>
  <si>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</si>
  <si>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</si>
  <si>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</si>
  <si>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</si>
  <si>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</si>
  <si>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</si>
  <si>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</si>
  <si>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</si>
  <si>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</si>
  <si>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</si>
  <si>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</si>
  <si>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</si>
  <si>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</si>
  <si>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</si>
  <si>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</si>
  <si>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</si>
  <si>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</si>
  <si>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</si>
  <si>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</si>
  <si>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</si>
  <si>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</si>
  <si>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</si>
  <si>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</si>
  <si>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</si>
  <si>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</si>
  <si>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</si>
  <si>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</si>
  <si>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</si>
  <si>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</si>
  <si>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</si>
  <si>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</si>
  <si>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</si>
  <si>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</si>
  <si>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</si>
  <si>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</si>
  <si>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</si>
  <si>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</si>
  <si>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</si>
  <si>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</si>
  <si>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</si>
  <si>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</si>
  <si>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</si>
  <si>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</si>
  <si>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</si>
  <si>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</si>
  <si>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</si>
  <si>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</si>
  <si>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</si>
  <si>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</si>
  <si>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</si>
  <si>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</si>
  <si>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</si>
  <si>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</si>
  <si>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</si>
  <si>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</si>
  <si>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</si>
  <si>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</si>
  <si>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</si>
  <si>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</si>
  <si>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</si>
  <si>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</si>
  <si>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</si>
  <si>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</si>
  <si>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</si>
  <si>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</si>
  <si>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</si>
  <si>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</si>
  <si>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</si>
  <si>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</si>
  <si>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</si>
  <si>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</si>
  <si>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</si>
  <si>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</si>
  <si>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</si>
  <si>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</si>
  <si>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</si>
  <si>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</si>
  <si>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</si>
  <si>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</si>
  <si>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</si>
  <si>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</si>
  <si>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</si>
  <si>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</si>
  <si>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</si>
  <si>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</si>
  <si>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</si>
  <si>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</si>
  <si>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</si>
  <si>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</si>
  <si>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</si>
  <si>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</si>
  <si>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</si>
  <si>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</si>
  <si>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</si>
  <si>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</si>
  <si>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</si>
  <si>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</si>
  <si>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</si>
  <si>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</si>
  <si>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</si>
  <si>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</si>
  <si>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</si>
  <si>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</si>
  <si>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</si>
  <si>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</si>
  <si>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</si>
  <si>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</si>
  <si>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</si>
  <si>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</si>
  <si>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</si>
  <si>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</si>
  <si>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</si>
  <si>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</si>
  <si>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</si>
  <si>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</si>
  <si>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</si>
  <si>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</si>
  <si>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</si>
  <si>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</si>
  <si>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</si>
  <si>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</si>
  <si>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</si>
  <si>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</si>
  <si>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</si>
  <si>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</si>
  <si>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</si>
  <si>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</si>
  <si>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</si>
  <si>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</si>
  <si>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</si>
  <si>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</si>
  <si>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</si>
  <si>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</si>
  <si>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</si>
  <si>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</si>
  <si>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</si>
  <si>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</si>
  <si>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</si>
  <si>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</si>
  <si>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</si>
  <si>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</si>
  <si>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</si>
  <si>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</si>
  <si>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</si>
  <si>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</si>
  <si>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</si>
  <si>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</si>
  <si>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</si>
  <si>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</si>
  <si>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</si>
  <si>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</si>
  <si>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</si>
  <si>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</si>
  <si>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</si>
  <si>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</si>
  <si>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</si>
  <si>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</si>
  <si>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</si>
  <si>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</si>
  <si>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</si>
  <si>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</si>
  <si>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</si>
  <si>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</si>
  <si>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</si>
  <si>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</si>
  <si>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</si>
  <si>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</si>
  <si>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</si>
  <si>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</si>
  <si>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</si>
  <si>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</si>
  <si>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</si>
  <si>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</si>
  <si>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</si>
  <si>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</si>
  <si>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</si>
  <si>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</si>
  <si>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</si>
  <si>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</si>
  <si>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</si>
  <si>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</si>
  <si>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</si>
  <si>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</si>
  <si>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</si>
  <si>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</si>
  <si>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</si>
  <si>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</si>
  <si>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</si>
  <si>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</si>
  <si>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</si>
  <si>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</si>
  <si>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</si>
  <si>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</si>
  <si>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</si>
  <si>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</si>
  <si>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</si>
  <si>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</si>
  <si>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</si>
  <si>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</si>
  <si>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</si>
  <si>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</si>
  <si>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</si>
  <si>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</si>
  <si>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</si>
  <si>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</si>
  <si>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</si>
  <si>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</si>
  <si>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</si>
  <si>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</si>
  <si>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</si>
  <si>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</si>
  <si>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</si>
  <si>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</si>
  <si>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</si>
  <si>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</si>
  <si>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</si>
  <si>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</si>
  <si>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</si>
  <si>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</si>
  <si>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</si>
  <si>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</si>
  <si>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</si>
  <si>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</si>
  <si>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</si>
  <si>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</si>
  <si>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</si>
  <si>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</si>
  <si>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</si>
  <si>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</si>
  <si>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</si>
  <si>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</si>
  <si>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</si>
  <si>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</si>
  <si>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</si>
  <si>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</si>
  <si>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</si>
  <si>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</si>
  <si>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</si>
  <si>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</si>
  <si>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</si>
  <si>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</si>
  <si>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</si>
  <si>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</si>
  <si>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</si>
  <si>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</si>
  <si>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</si>
  <si>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</si>
  <si>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</si>
  <si>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</si>
  <si>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</si>
  <si>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</si>
  <si>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</si>
  <si>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</si>
  <si>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</si>
  <si>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</si>
  <si>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</si>
  <si>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</si>
  <si>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</si>
  <si>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</si>
  <si>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</si>
  <si>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</si>
  <si>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</si>
  <si>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</si>
  <si>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</si>
  <si>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</si>
  <si>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</si>
  <si>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</si>
  <si>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</si>
  <si>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</si>
  <si>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</si>
  <si>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</si>
  <si>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</si>
  <si>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</si>
  <si>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</si>
  <si>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</si>
  <si>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</si>
  <si>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</si>
  <si>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</si>
  <si>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</si>
  <si>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</si>
  <si>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</si>
  <si>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</si>
  <si>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</si>
  <si>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</si>
  <si>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</si>
  <si>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</si>
  <si>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</si>
  <si>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</si>
  <si>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</si>
  <si>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</si>
  <si>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</si>
  <si>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</si>
  <si>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</si>
  <si>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</si>
  <si>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</si>
  <si>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</si>
  <si>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</si>
  <si>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</si>
  <si>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</si>
  <si>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</si>
  <si>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</si>
  <si>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</si>
  <si>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</si>
  <si>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</si>
  <si>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</si>
  <si>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</si>
  <si>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</si>
  <si>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</si>
  <si>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</si>
  <si>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</si>
  <si>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</si>
  <si>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</si>
  <si>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</si>
  <si>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</si>
  <si>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</si>
  <si>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</si>
  <si>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</si>
  <si>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</si>
  <si>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</si>
  <si>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</si>
  <si>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</si>
  <si>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</si>
  <si>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</si>
  <si>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</si>
  <si>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</si>
  <si>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</si>
  <si>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</si>
  <si>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</si>
  <si>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</si>
  <si>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</si>
  <si>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</si>
  <si>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</si>
  <si>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</si>
  <si>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</si>
  <si>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</si>
  <si>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</si>
  <si>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</si>
  <si>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</si>
  <si>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</si>
  <si>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</si>
  <si>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</si>
  <si>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</si>
  <si>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</si>
  <si>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</si>
  <si>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</si>
  <si>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</si>
  <si>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</si>
  <si>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</si>
  <si>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</si>
  <si>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</si>
  <si>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</si>
  <si>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</si>
  <si>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</si>
  <si>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</si>
  <si>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</si>
  <si>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</si>
  <si>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</si>
  <si>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</si>
  <si>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</si>
  <si>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</si>
  <si>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</si>
  <si>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</si>
  <si>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</si>
  <si>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</si>
  <si>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</si>
  <si>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</si>
  <si>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</si>
  <si>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</si>
  <si>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</si>
  <si>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</si>
  <si>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</si>
  <si>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</si>
  <si>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</si>
  <si>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</si>
  <si>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</si>
  <si>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</si>
  <si>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</si>
  <si>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</si>
  <si>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</si>
  <si>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</si>
  <si>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</si>
  <si>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</si>
  <si>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</si>
  <si>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</si>
  <si>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</si>
  <si>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</si>
  <si>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</si>
  <si>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</si>
  <si>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</si>
  <si>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</si>
  <si>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</si>
  <si>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</si>
  <si>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</si>
  <si>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</si>
  <si>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</si>
  <si>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</si>
  <si>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</si>
  <si>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</si>
  <si>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</si>
  <si>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</si>
  <si>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</si>
  <si>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</si>
  <si>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</si>
  <si>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</si>
  <si>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</si>
  <si>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</si>
  <si>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</si>
  <si>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</si>
  <si>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</si>
  <si>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</si>
  <si>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</si>
  <si>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</si>
  <si>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</si>
  <si>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</si>
  <si>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</si>
  <si>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</si>
  <si>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</si>
  <si>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</si>
  <si>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</si>
  <si>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</si>
  <si>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</si>
  <si>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</si>
  <si>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</si>
  <si>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</si>
  <si>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</si>
  <si>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</si>
  <si>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</si>
  <si>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</si>
  <si>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</si>
  <si>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</si>
  <si>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</si>
  <si>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</si>
  <si>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</si>
  <si>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</si>
  <si>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</si>
  <si>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</si>
  <si>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</si>
  <si>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</si>
  <si>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</si>
  <si>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</si>
  <si>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</si>
  <si>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</si>
  <si>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</si>
  <si>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</si>
  <si>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</si>
  <si>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</si>
  <si>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</si>
  <si>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</si>
  <si>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</si>
  <si>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</si>
  <si>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</si>
  <si>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</si>
  <si>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</si>
  <si>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</si>
  <si>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</si>
  <si>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</si>
  <si>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</si>
  <si>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</si>
  <si>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</si>
  <si>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</si>
  <si>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</si>
  <si>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</si>
  <si>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</si>
  <si>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</si>
  <si>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</si>
  <si>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</si>
  <si>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</si>
  <si>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</si>
  <si>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</si>
  <si>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</si>
  <si>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</si>
  <si>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</si>
  <si>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</si>
  <si>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</si>
  <si>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</si>
  <si>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</si>
  <si>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</si>
  <si>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</si>
  <si>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</si>
  <si>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</si>
  <si>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</si>
  <si>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</si>
  <si>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</si>
  <si>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</si>
  <si>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</si>
  <si>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</si>
  <si>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</si>
  <si>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</si>
  <si>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</si>
  <si>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</si>
  <si>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</si>
  <si>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</si>
  <si>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</si>
  <si>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</si>
  <si>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</si>
  <si>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</si>
  <si>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</si>
  <si>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</si>
  <si>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</si>
  <si>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</si>
  <si>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</si>
  <si>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</si>
  <si>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</si>
  <si>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</si>
  <si>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</si>
  <si>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</si>
  <si>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</si>
  <si>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</si>
  <si>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</si>
  <si>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</si>
  <si>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</si>
  <si>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</si>
  <si>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</si>
  <si>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</si>
  <si>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</si>
  <si>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</si>
  <si>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</si>
  <si>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</si>
  <si>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</si>
  <si>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</si>
  <si>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</si>
  <si>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</si>
  <si>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</si>
  <si>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</si>
  <si>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</si>
  <si>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</si>
  <si>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</si>
  <si>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</si>
  <si>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</si>
  <si>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</si>
  <si>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</si>
  <si>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</si>
  <si>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</si>
  <si>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</si>
  <si>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</si>
  <si>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</si>
  <si>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</si>
  <si>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</si>
  <si>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</si>
  <si>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</si>
  <si>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</si>
  <si>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</si>
  <si>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</si>
  <si>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</si>
  <si>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</si>
  <si>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</si>
  <si>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</si>
  <si>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</si>
  <si>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</si>
  <si>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</si>
  <si>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</si>
  <si>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</si>
  <si>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</si>
  <si>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</si>
  <si>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</si>
  <si>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</si>
  <si>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</si>
  <si>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</si>
  <si>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</si>
  <si>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</si>
  <si>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</si>
  <si>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</si>
  <si>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</si>
  <si>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</si>
  <si>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</si>
  <si>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</si>
  <si>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</si>
  <si>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</si>
  <si>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</si>
  <si>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</si>
  <si>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</si>
  <si>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</si>
  <si>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</si>
  <si>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</si>
  <si>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</si>
  <si>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</si>
  <si>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</si>
  <si>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</si>
  <si>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</si>
  <si>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</si>
  <si>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</si>
  <si>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</si>
  <si>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</si>
  <si>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</si>
  <si>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</si>
  <si>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</si>
  <si>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</si>
  <si>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</si>
  <si>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</si>
  <si>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</si>
  <si>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</si>
  <si>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</si>
  <si>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</si>
  <si>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</si>
  <si>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</si>
  <si>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</si>
  <si>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</si>
  <si>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</si>
  <si>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</si>
  <si>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</si>
  <si>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</si>
  <si>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</si>
  <si>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</si>
  <si>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</si>
  <si>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</si>
  <si>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</si>
  <si>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</si>
  <si>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</si>
  <si>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</si>
  <si>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</si>
  <si>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</si>
  <si>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</si>
  <si>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</si>
  <si>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</si>
  <si>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</si>
  <si>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</si>
  <si>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</si>
  <si>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</si>
  <si>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</si>
  <si>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</si>
  <si>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</si>
  <si>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</si>
  <si>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</si>
  <si>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</si>
  <si>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</si>
  <si>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</si>
  <si>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</si>
  <si>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</si>
  <si>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</si>
  <si>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</si>
  <si>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</si>
  <si>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</si>
  <si>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</si>
  <si>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</si>
  <si>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</si>
  <si>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</si>
  <si>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</si>
  <si>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</si>
  <si>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</si>
  <si>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</si>
  <si>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</si>
  <si>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</si>
  <si>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</si>
  <si>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</si>
  <si>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</si>
  <si>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</si>
  <si>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</si>
  <si>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</si>
  <si>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</si>
  <si>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</si>
  <si>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</si>
  <si>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</si>
  <si>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</si>
  <si>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</si>
  <si>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</si>
  <si>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</si>
  <si>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</si>
  <si>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</si>
  <si>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</si>
  <si>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</si>
  <si>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</si>
  <si>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</si>
  <si>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</si>
  <si>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</si>
  <si>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</si>
  <si>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</si>
  <si>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</si>
  <si>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</si>
  <si>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</si>
  <si>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</si>
  <si>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</si>
  <si>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</si>
  <si>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</si>
  <si>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</si>
  <si>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</si>
  <si>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</si>
  <si>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</si>
  <si>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</si>
  <si>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</si>
  <si>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</si>
  <si>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</si>
  <si>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</si>
  <si>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</si>
  <si>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</si>
  <si>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</si>
  <si>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</si>
  <si>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</si>
  <si>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</si>
  <si>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</si>
  <si>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</si>
  <si>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</si>
  <si>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</si>
  <si>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</si>
  <si>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</si>
  <si>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</si>
  <si>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</si>
  <si>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</si>
  <si>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</si>
  <si>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</si>
  <si>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</si>
  <si>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</si>
  <si>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</si>
  <si>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</si>
  <si>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</si>
  <si>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</si>
  <si>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</si>
  <si>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</si>
  <si>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</si>
  <si>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</si>
  <si>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</si>
  <si>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</si>
  <si>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</si>
  <si>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</si>
  <si>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</si>
  <si>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</si>
  <si>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</si>
  <si>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</si>
  <si>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</si>
  <si>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</si>
  <si>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</si>
  <si>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</si>
  <si>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</si>
  <si>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</si>
  <si>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</si>
  <si>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</si>
  <si>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</si>
  <si>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</si>
  <si>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</si>
  <si>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</si>
  <si>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</si>
  <si>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</si>
  <si>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</si>
  <si>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</si>
  <si>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</si>
  <si>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</si>
  <si>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</si>
  <si>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</si>
  <si>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</si>
  <si>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</si>
  <si>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</si>
  <si>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</si>
  <si>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</si>
  <si>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</si>
  <si>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</si>
  <si>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</si>
  <si>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</si>
  <si>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</si>
  <si>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</si>
  <si>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</si>
  <si>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</si>
  <si>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</si>
  <si>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</si>
  <si>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</si>
  <si>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</si>
  <si>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</si>
  <si>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</si>
  <si>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</si>
  <si>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</si>
  <si>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</si>
  <si>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</si>
  <si>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</si>
  <si>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</si>
  <si>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</si>
  <si>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</si>
  <si>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</si>
  <si>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</si>
  <si>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</si>
  <si>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</si>
  <si>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</si>
  <si>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</si>
  <si>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</si>
  <si>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</si>
  <si>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</si>
  <si>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</si>
  <si>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</si>
  <si>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</si>
  <si>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</si>
  <si>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</si>
  <si>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</si>
  <si>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</si>
  <si>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</si>
  <si>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</si>
  <si>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</si>
  <si>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</si>
  <si>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</si>
  <si>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</si>
  <si>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</si>
  <si>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</si>
  <si>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</si>
  <si>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</si>
  <si>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</si>
  <si>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</si>
  <si>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</si>
  <si>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</si>
  <si>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</si>
  <si>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</si>
  <si>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</si>
  <si>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</si>
  <si>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</si>
  <si>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</si>
  <si>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</si>
  <si>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</si>
  <si>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</si>
  <si>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</si>
  <si>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</si>
  <si>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</si>
  <si>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</si>
  <si>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</si>
  <si>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</si>
  <si>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</si>
  <si>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</si>
  <si>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</si>
  <si>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</si>
  <si>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</si>
  <si>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</si>
  <si>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</si>
  <si>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</si>
  <si>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</si>
  <si>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</si>
  <si>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</si>
  <si>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</si>
  <si>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</si>
  <si>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</si>
  <si>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</si>
  <si>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</si>
  <si>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</si>
  <si>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</si>
  <si>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</si>
  <si>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</si>
  <si>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</si>
  <si>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</si>
  <si>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</si>
  <si>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</si>
  <si>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</si>
  <si>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</si>
  <si>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</si>
  <si>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</si>
  <si>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</si>
  <si>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</si>
  <si>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</si>
  <si>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</si>
  <si>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</si>
  <si>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</si>
  <si>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</si>
  <si>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</si>
  <si>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</si>
  <si>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</si>
  <si>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</si>
  <si>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</si>
  <si>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</si>
  <si>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</si>
  <si>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</si>
  <si>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</si>
  <si>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</si>
  <si>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</si>
  <si>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</si>
  <si>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</si>
  <si>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</si>
  <si>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</si>
  <si>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</si>
  <si>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</si>
  <si>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</si>
  <si>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</si>
  <si>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</si>
  <si>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</si>
  <si>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</si>
  <si>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</si>
  <si>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</si>
  <si>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</si>
  <si>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</si>
  <si>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</si>
  <si>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</si>
  <si>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</si>
  <si>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</si>
  <si>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</si>
  <si>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</si>
  <si>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</si>
  <si>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</si>
  <si>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</si>
  <si>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</si>
  <si>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</si>
  <si>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</si>
  <si>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</si>
  <si>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</si>
  <si>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</si>
  <si>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</si>
  <si>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</si>
  <si>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</si>
  <si>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</si>
  <si>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</si>
  <si>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</si>
  <si>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</si>
  <si>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</si>
  <si>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</si>
  <si>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</si>
  <si>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</si>
  <si>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</si>
  <si>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</si>
  <si>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</si>
  <si>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</si>
  <si>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</si>
  <si>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</si>
  <si>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</si>
  <si>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</si>
  <si>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</si>
  <si>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</si>
  <si>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</si>
  <si>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</si>
  <si>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</si>
  <si>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</si>
  <si>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</si>
  <si>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</si>
  <si>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</si>
  <si>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</si>
  <si>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</si>
  <si>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</si>
  <si>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</si>
  <si>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</si>
  <si>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</si>
  <si>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</si>
  <si>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</si>
  <si>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</si>
  <si>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</si>
  <si>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</si>
  <si>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</si>
  <si>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</si>
  <si>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</si>
  <si>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</si>
  <si>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</si>
  <si>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</si>
  <si>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</si>
  <si>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</si>
  <si>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</si>
  <si>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</si>
  <si>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</si>
  <si>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</si>
  <si>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</si>
  <si>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</si>
  <si>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</si>
  <si>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</si>
  <si>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</si>
  <si>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</si>
  <si>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</si>
  <si>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</si>
  <si>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</si>
  <si>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</si>
  <si>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</si>
  <si>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</si>
  <si>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</si>
  <si>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</si>
  <si>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</si>
  <si>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</si>
  <si>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</si>
  <si>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</si>
  <si>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</si>
  <si>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</si>
  <si>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</si>
  <si>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</si>
  <si>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</si>
  <si>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</si>
  <si>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</si>
  <si>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</si>
  <si>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</si>
  <si>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</si>
  <si>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</si>
  <si>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</si>
  <si>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</si>
  <si>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</si>
  <si>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</si>
  <si>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</si>
  <si>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</si>
  <si>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</si>
  <si>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</si>
  <si>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</si>
  <si>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</si>
  <si>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</si>
  <si>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</si>
  <si>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</si>
  <si>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</si>
  <si>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</si>
  <si>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</si>
  <si>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</si>
  <si>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</si>
  <si>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</si>
  <si>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</si>
  <si>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</si>
  <si>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</si>
  <si>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</si>
  <si>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</si>
  <si>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</si>
  <si>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</si>
  <si>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</si>
  <si>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</si>
  <si>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</si>
  <si>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</si>
  <si>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</si>
  <si>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</si>
  <si>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</si>
  <si>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</si>
  <si>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</si>
  <si>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</si>
  <si>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</si>
  <si>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</si>
  <si>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</si>
  <si>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</si>
  <si>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</si>
  <si>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</si>
  <si>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</si>
  <si>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</si>
  <si>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</si>
  <si>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</si>
  <si>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</si>
  <si>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</si>
  <si>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</si>
  <si>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</si>
  <si>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</si>
  <si>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</si>
  <si>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</si>
  <si>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</si>
  <si>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</si>
  <si>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</si>
  <si>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</si>
  <si>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</si>
  <si>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</si>
  <si>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</si>
  <si>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</si>
  <si>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</si>
  <si>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</si>
  <si>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</si>
  <si>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</si>
  <si>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</si>
  <si>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</si>
  <si>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</si>
  <si>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</si>
  <si>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</si>
  <si>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</si>
  <si>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</si>
  <si>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</si>
  <si>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</si>
  <si>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</si>
  <si>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</si>
  <si>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</si>
  <si>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</si>
  <si>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</si>
  <si>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</si>
  <si>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</si>
  <si>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</si>
  <si>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</si>
  <si>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</si>
  <si>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</si>
  <si>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</si>
  <si>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</si>
  <si>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</si>
  <si>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</si>
  <si>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</si>
  <si>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</si>
  <si>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</si>
  <si>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</si>
  <si>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</si>
  <si>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</si>
  <si>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</si>
  <si>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</si>
  <si>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</si>
  <si>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</si>
  <si>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</si>
  <si>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</si>
  <si>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</si>
  <si>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</si>
  <si>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</si>
  <si>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</si>
  <si>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</si>
  <si>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</si>
  <si>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</si>
  <si>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</si>
  <si>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</si>
  <si>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</si>
  <si>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</si>
  <si>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</si>
  <si>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</si>
  <si>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</si>
  <si>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</si>
  <si>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</si>
  <si>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</si>
  <si>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</si>
  <si>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</si>
  <si>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</si>
  <si>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</si>
  <si>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</si>
  <si>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</si>
  <si>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</si>
  <si>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</si>
  <si>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</si>
  <si>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</si>
  <si>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</si>
  <si>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</si>
  <si>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</si>
  <si>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</si>
  <si>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</si>
  <si>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</si>
  <si>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</si>
  <si>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</si>
  <si>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</si>
  <si>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</si>
  <si>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</si>
  <si>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</si>
  <si>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</si>
  <si>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</si>
  <si>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</si>
  <si>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</si>
  <si>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</si>
  <si>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</si>
  <si>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</si>
  <si>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</si>
  <si>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</si>
  <si>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</si>
  <si>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</si>
  <si>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</si>
  <si>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</si>
  <si>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</si>
  <si>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</si>
  <si>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</si>
  <si>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</si>
  <si>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</si>
  <si>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</si>
  <si>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</si>
  <si>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</si>
  <si>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</si>
  <si>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</si>
  <si>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</si>
  <si>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</si>
  <si>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</si>
  <si>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</si>
  <si>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</si>
  <si>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</si>
  <si>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</si>
  <si>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</si>
  <si>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</si>
  <si>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</si>
  <si>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</si>
  <si>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</si>
  <si>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</si>
  <si>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</si>
  <si>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</si>
  <si>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</si>
  <si>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</si>
  <si>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</si>
  <si>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</si>
  <si>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</si>
  <si>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</si>
  <si>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</si>
  <si>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</si>
  <si>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</si>
  <si>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</si>
  <si>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</si>
  <si>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</si>
  <si>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</si>
  <si>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</si>
  <si>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</si>
  <si>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</si>
  <si>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</si>
  <si>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</si>
  <si>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</si>
  <si>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</si>
  <si>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</si>
  <si>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</si>
  <si>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</si>
  <si>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</si>
  <si>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</si>
  <si>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</si>
  <si>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</si>
  <si>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</si>
  <si>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</si>
  <si>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</si>
  <si>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</si>
  <si>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</si>
  <si>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</si>
  <si>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</si>
  <si>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</si>
  <si>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</si>
  <si>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</si>
  <si>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</si>
  <si>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</si>
  <si>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</si>
  <si>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</si>
  <si>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</si>
  <si>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</si>
  <si>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</si>
  <si>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</si>
  <si>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</si>
  <si>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</si>
  <si>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</si>
  <si>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</si>
  <si>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</si>
  <si>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</si>
  <si>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</si>
  <si>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</si>
  <si>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</si>
  <si>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</si>
  <si>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</si>
  <si>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</si>
  <si>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</si>
  <si>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</si>
  <si>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</si>
  <si>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</si>
  <si>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</si>
  <si>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</si>
  <si>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</si>
  <si>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</si>
  <si>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</si>
  <si>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</si>
  <si>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</si>
  <si>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</si>
  <si>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</si>
  <si>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</si>
  <si>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</si>
  <si>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</si>
  <si>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</si>
  <si>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</si>
  <si>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</si>
  <si>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</si>
  <si>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</si>
  <si>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</si>
  <si>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</si>
  <si>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</si>
  <si>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</si>
  <si>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</si>
  <si>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</si>
  <si>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</si>
  <si>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</si>
  <si>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</si>
  <si>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</si>
  <si>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</si>
  <si>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</si>
  <si>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</si>
  <si>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</si>
  <si>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</si>
  <si>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</si>
  <si>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</si>
  <si>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</si>
  <si>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</si>
  <si>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</si>
  <si>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</si>
  <si>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</si>
  <si>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</si>
  <si>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</si>
  <si>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</si>
  <si>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</si>
  <si>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</si>
  <si>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</si>
  <si>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</si>
  <si>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</si>
  <si>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</si>
  <si>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</si>
  <si>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</si>
  <si>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</si>
  <si>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</si>
  <si>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</si>
  <si>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</si>
  <si>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</si>
  <si>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</si>
  <si>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</si>
  <si>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</si>
  <si>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</si>
  <si>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</si>
  <si>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</si>
  <si>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</si>
  <si>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</si>
  <si>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</si>
  <si>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</si>
  <si>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</si>
  <si>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</si>
  <si>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</si>
  <si>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</si>
  <si>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</si>
  <si>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</si>
  <si>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</si>
  <si>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</si>
  <si>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</si>
  <si>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</si>
  <si>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</si>
  <si>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</si>
  <si>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</si>
  <si>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</si>
  <si>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</si>
  <si>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</si>
  <si>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</si>
  <si>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</si>
  <si>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</si>
  <si>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</si>
  <si>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</si>
  <si>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</si>
  <si>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</si>
  <si>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</si>
  <si>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</si>
  <si>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</si>
  <si>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</si>
  <si>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</si>
  <si>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</si>
  <si>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</si>
  <si>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</si>
  <si>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</si>
  <si>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</si>
  <si>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</si>
  <si>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</si>
  <si>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</si>
  <si>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</si>
  <si>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</si>
  <si>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</si>
  <si>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</si>
  <si>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</si>
  <si>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</si>
  <si>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</si>
  <si>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</si>
  <si>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</si>
  <si>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</si>
  <si>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</si>
  <si>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</si>
  <si>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</si>
  <si>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</si>
  <si>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</si>
  <si>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</si>
  <si>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</si>
  <si>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</si>
  <si>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</si>
  <si>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</si>
  <si>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</si>
  <si>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</si>
  <si>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</si>
  <si>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</si>
  <si>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</si>
  <si>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</si>
  <si>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</si>
  <si>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</si>
  <si>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</si>
  <si>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</si>
  <si>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</si>
  <si>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</si>
  <si>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</si>
  <si>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</si>
  <si>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</si>
  <si>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</si>
  <si>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</si>
  <si>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</si>
  <si>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</si>
  <si>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</si>
  <si>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</si>
  <si>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</si>
  <si>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</si>
  <si>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</si>
  <si>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</si>
  <si>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</si>
  <si>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</si>
  <si>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</si>
  <si>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</si>
  <si>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</si>
  <si>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</si>
  <si>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</si>
  <si>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</si>
  <si>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</si>
  <si>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</si>
  <si>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</si>
  <si>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</si>
  <si>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</si>
  <si>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</si>
  <si>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</si>
  <si>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</si>
  <si>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</si>
  <si>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</si>
  <si>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</si>
  <si>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</si>
  <si>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</si>
  <si>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</si>
  <si>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</si>
  <si>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</si>
  <si>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</si>
  <si>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</si>
  <si>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</si>
  <si>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</si>
  <si>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</si>
  <si>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</si>
  <si>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</si>
  <si>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</si>
  <si>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</si>
  <si>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</si>
  <si>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</si>
  <si>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</si>
  <si>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</si>
  <si>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</si>
  <si>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</si>
  <si>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</si>
  <si>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</si>
  <si>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</si>
  <si>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</si>
  <si>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</si>
  <si>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</si>
  <si>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</si>
  <si>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</si>
  <si>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</si>
  <si>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</si>
  <si>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</si>
  <si>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</si>
  <si>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</si>
  <si>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</si>
  <si>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</si>
  <si>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</si>
  <si>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</si>
  <si>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</si>
  <si>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</si>
  <si>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</si>
  <si>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</si>
  <si>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</si>
  <si>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</si>
  <si>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</si>
  <si>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</si>
  <si>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</si>
  <si>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</si>
  <si>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</si>
  <si>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</si>
  <si>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</si>
  <si>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</si>
  <si>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</si>
  <si>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</si>
  <si>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</si>
  <si>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</si>
  <si>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</si>
  <si>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</si>
  <si>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</si>
  <si>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</si>
  <si>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</si>
  <si>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</si>
  <si>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</si>
  <si>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</si>
  <si>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</si>
  <si>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</si>
  <si>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</si>
  <si>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</si>
  <si>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</si>
  <si>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</si>
  <si>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</si>
  <si>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</si>
  <si>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</si>
  <si>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</si>
  <si>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</si>
  <si>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</si>
  <si>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</si>
  <si>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</si>
  <si>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</si>
  <si>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</si>
  <si>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</si>
  <si>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</si>
  <si>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</si>
  <si>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</si>
  <si>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</si>
  <si>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</si>
  <si>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</si>
  <si>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</si>
  <si>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</si>
  <si>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</si>
  <si>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</si>
  <si>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</si>
  <si>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</si>
  <si>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</si>
  <si>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</si>
  <si>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</si>
  <si>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</si>
  <si>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</si>
  <si>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</si>
  <si>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</si>
  <si>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</si>
  <si>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</si>
  <si>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</si>
  <si>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</si>
  <si>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</si>
  <si>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</si>
  <si>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</si>
  <si>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</si>
  <si>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</si>
  <si>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</si>
  <si>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</si>
  <si>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</si>
  <si>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</si>
  <si>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</si>
  <si>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</si>
  <si>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</si>
  <si>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</si>
  <si>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</si>
  <si>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</si>
  <si>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</si>
  <si>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</si>
  <si>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</si>
  <si>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</si>
  <si>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</si>
  <si>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</si>
  <si>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</si>
  <si>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</si>
  <si>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</si>
  <si>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</si>
  <si>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</si>
  <si>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</si>
  <si>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</si>
  <si>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</si>
  <si>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</si>
  <si>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</si>
  <si>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</si>
  <si>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</si>
  <si>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</si>
  <si>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</si>
  <si>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</si>
  <si>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</si>
  <si>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</si>
  <si>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</si>
  <si>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</si>
  <si>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</si>
  <si>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</si>
  <si>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</si>
  <si>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</si>
  <si>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</si>
  <si>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</si>
  <si>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</si>
  <si>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</si>
  <si>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</si>
  <si>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</si>
  <si>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</si>
  <si>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</si>
  <si>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</si>
  <si>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</si>
  <si>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</si>
  <si>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</si>
  <si>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</si>
  <si>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</si>
  <si>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</si>
  <si>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</si>
  <si>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</si>
  <si>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</si>
  <si>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</si>
  <si>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</si>
  <si>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</si>
  <si>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</si>
  <si>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</si>
  <si>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</si>
  <si>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</si>
  <si>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</si>
  <si>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</si>
  <si>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</si>
  <si>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</si>
  <si>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</si>
  <si>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</si>
  <si>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</si>
  <si>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</si>
  <si>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</si>
  <si>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</si>
  <si>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</si>
  <si>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</si>
  <si>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</si>
  <si>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</si>
  <si>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</si>
  <si>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</si>
  <si>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</si>
  <si>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</si>
  <si>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</si>
  <si>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</si>
  <si>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</si>
  <si>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</si>
  <si>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</si>
  <si>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</si>
  <si>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</si>
  <si>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</si>
  <si>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</si>
  <si>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</si>
  <si>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</si>
  <si>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</si>
  <si>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</si>
  <si>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</si>
  <si>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</si>
  <si>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</si>
  <si>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</si>
  <si>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</si>
  <si>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</si>
  <si>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</si>
  <si>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</si>
  <si>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</si>
  <si>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</si>
  <si>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</si>
  <si>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</si>
  <si>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</si>
  <si>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</si>
  <si>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</si>
  <si>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</si>
  <si>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</si>
  <si>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</si>
  <si>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</si>
  <si>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</si>
  <si>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</si>
  <si>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</si>
  <si>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</si>
  <si>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</si>
  <si>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</si>
  <si>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</si>
  <si>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</si>
  <si>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</si>
  <si>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</si>
  <si>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</si>
  <si>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</si>
  <si>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</si>
  <si>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</si>
  <si>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</si>
  <si>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</si>
  <si>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</si>
  <si>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</si>
  <si>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</si>
  <si>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</si>
  <si>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</si>
  <si>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</si>
  <si>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</si>
  <si>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</si>
  <si>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</si>
  <si>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</si>
  <si>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</si>
  <si>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</si>
  <si>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</si>
  <si>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</si>
  <si>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</si>
  <si>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</si>
  <si>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</si>
  <si>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</si>
  <si>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</si>
  <si>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</si>
  <si>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</si>
  <si>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</si>
  <si>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</si>
  <si>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</si>
  <si>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</si>
  <si>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</si>
  <si>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</si>
  <si>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</si>
  <si>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</si>
  <si>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</si>
  <si>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</si>
  <si>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</si>
  <si>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</si>
  <si>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</si>
  <si>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</si>
  <si>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</si>
  <si>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</si>
  <si>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</si>
  <si>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</si>
  <si>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</si>
  <si>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</si>
  <si>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</si>
  <si>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</si>
  <si>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</si>
  <si>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</si>
  <si>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</si>
  <si>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</si>
  <si>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</si>
  <si>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</si>
  <si>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</si>
  <si>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</si>
  <si>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</si>
  <si>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</si>
  <si>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</si>
  <si>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</si>
  <si>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</si>
  <si>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</si>
  <si>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</si>
  <si>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</si>
  <si>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</si>
  <si>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</si>
  <si>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</si>
  <si>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</si>
  <si>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</si>
  <si>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</si>
  <si>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</si>
  <si>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</si>
  <si>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</si>
  <si>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</si>
  <si>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</si>
  <si>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</si>
  <si>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</si>
  <si>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</si>
  <si>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</si>
  <si>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</si>
  <si>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</si>
  <si>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</si>
  <si>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</si>
  <si>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</si>
  <si>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</si>
  <si>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</si>
  <si>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</si>
  <si>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</si>
  <si>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</si>
  <si>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</si>
  <si>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</si>
  <si>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</si>
  <si>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</si>
  <si>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</si>
  <si>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</si>
  <si>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</si>
  <si>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</si>
  <si>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</si>
  <si>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</si>
  <si>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</si>
  <si>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</si>
  <si>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</si>
  <si>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</si>
  <si>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</si>
  <si>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</si>
  <si>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</si>
  <si>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</si>
  <si>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</si>
  <si>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</si>
  <si>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</si>
  <si>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</si>
  <si>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</si>
  <si>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</si>
  <si>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</si>
  <si>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</si>
  <si>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</si>
  <si>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</si>
  <si>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</si>
  <si>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</si>
  <si>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</si>
  <si>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</si>
  <si>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</si>
  <si>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</si>
  <si>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</si>
  <si>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</si>
  <si>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</si>
  <si>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</si>
  <si>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</si>
  <si>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</si>
  <si>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</si>
  <si>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</si>
  <si>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</si>
  <si>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</si>
  <si>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</si>
  <si>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</si>
  <si>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</si>
  <si>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</si>
  <si>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</si>
  <si>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</si>
  <si>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</si>
  <si>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</si>
  <si>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</si>
  <si>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</si>
  <si>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</si>
  <si>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</si>
  <si>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</si>
  <si>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</si>
  <si>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</si>
  <si>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</si>
  <si>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</si>
  <si>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</si>
  <si>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</si>
  <si>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</si>
  <si>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</si>
  <si>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</si>
  <si>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</si>
  <si>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</si>
  <si>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</si>
  <si>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</si>
  <si>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</si>
  <si>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</si>
  <si>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</si>
  <si>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</si>
  <si>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</si>
  <si>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</si>
  <si>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</si>
  <si>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</si>
  <si>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</si>
  <si>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</si>
  <si>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</si>
  <si>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</si>
  <si>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</si>
  <si>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</si>
  <si>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</si>
  <si>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</si>
  <si>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</si>
  <si>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</si>
  <si>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</si>
  <si>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</si>
  <si>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</si>
  <si>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</si>
  <si>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</si>
  <si>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</si>
  <si>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</si>
  <si>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</si>
  <si>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</si>
  <si>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</si>
  <si>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</si>
  <si>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</si>
  <si>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</si>
  <si>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</si>
  <si>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</si>
  <si>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</si>
  <si>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</si>
  <si>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</si>
  <si>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</si>
  <si>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</si>
  <si>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</si>
  <si>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</si>
  <si>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</si>
  <si>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</si>
  <si>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</si>
  <si>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</si>
  <si>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</si>
  <si>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</si>
  <si>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</si>
  <si>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</si>
  <si>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</si>
  <si>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</si>
  <si>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</si>
  <si>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</si>
  <si>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</si>
  <si>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</si>
  <si>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</si>
  <si>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</si>
  <si>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</si>
  <si>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</si>
  <si>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</si>
  <si>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</si>
  <si>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</si>
  <si>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</si>
  <si>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</si>
  <si>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</si>
  <si>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</si>
  <si>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</si>
  <si>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</si>
  <si>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</si>
  <si>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</si>
  <si>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</si>
  <si>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</si>
  <si>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</si>
  <si>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</si>
  <si>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</si>
  <si>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</si>
  <si>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</si>
  <si>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</si>
  <si>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</si>
  <si>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</si>
  <si>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</si>
  <si>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</si>
  <si>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</si>
  <si>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</si>
  <si>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</si>
  <si>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</si>
  <si>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</si>
  <si>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</si>
  <si>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</si>
  <si>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</si>
  <si>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</si>
  <si>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</si>
  <si>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</si>
  <si>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</si>
  <si>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</si>
  <si>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</si>
  <si>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</si>
  <si>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</si>
  <si>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</si>
  <si>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</si>
  <si>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</si>
  <si>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</si>
  <si>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</si>
  <si>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</si>
  <si>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</si>
  <si>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</si>
  <si>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</si>
  <si>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</si>
  <si>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</si>
  <si>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</si>
  <si>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</si>
  <si>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</si>
  <si>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</si>
  <si>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</si>
  <si>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</si>
  <si>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</si>
  <si>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</si>
  <si>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</si>
  <si>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</si>
  <si>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</si>
  <si>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</si>
  <si>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</si>
  <si>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</si>
  <si>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</si>
  <si>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</si>
  <si>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</si>
  <si>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</si>
  <si>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</si>
  <si>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</si>
  <si>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</si>
  <si>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</si>
  <si>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</si>
  <si>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</si>
  <si>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</si>
  <si>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</si>
  <si>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</si>
  <si>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</si>
  <si>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</si>
  <si>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</si>
  <si>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</si>
  <si>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</si>
  <si>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</si>
  <si>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</si>
  <si>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</si>
  <si>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</si>
  <si>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</si>
  <si>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</si>
  <si>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</si>
  <si>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</si>
  <si>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</si>
  <si>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</si>
  <si>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</si>
  <si>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</si>
  <si>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</si>
  <si>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</si>
  <si>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</si>
  <si>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</si>
  <si>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</si>
  <si>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</si>
  <si>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</si>
  <si>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</si>
  <si>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</si>
  <si>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</si>
  <si>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</si>
  <si>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</si>
  <si>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</si>
  <si>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</si>
  <si>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</si>
  <si>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</si>
  <si>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</si>
  <si>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</si>
  <si>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</si>
  <si>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</si>
  <si>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</si>
  <si>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</si>
  <si>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</si>
  <si>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</si>
  <si>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</si>
  <si>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</si>
  <si>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</si>
  <si>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</si>
  <si>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</si>
  <si>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</si>
  <si>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</si>
  <si>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</si>
  <si>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</si>
  <si>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</si>
  <si>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</si>
  <si>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</si>
  <si>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</si>
  <si>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</si>
  <si>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</si>
  <si>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</si>
  <si>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</si>
  <si>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</si>
  <si>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</si>
  <si>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</si>
  <si>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</si>
  <si>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</si>
  <si>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</si>
  <si>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</si>
  <si>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</si>
  <si>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</si>
  <si>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</si>
  <si>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</si>
  <si>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</si>
  <si>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</si>
  <si>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</si>
  <si>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</si>
  <si>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</si>
  <si>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</si>
  <si>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</si>
  <si>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</si>
  <si>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</si>
  <si>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</si>
  <si>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</si>
  <si>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</si>
  <si>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</si>
  <si>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</si>
  <si>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</si>
  <si>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</si>
  <si>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</si>
  <si>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</si>
  <si>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</si>
  <si>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</si>
  <si>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</si>
  <si>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</si>
  <si>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</si>
  <si>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</si>
  <si>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</si>
  <si>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</si>
  <si>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</si>
  <si>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</si>
  <si>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</si>
  <si>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</si>
  <si>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</si>
  <si>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</si>
  <si>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</si>
  <si>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</si>
  <si>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</si>
  <si>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</si>
  <si>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</si>
  <si>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</si>
  <si>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</si>
  <si>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</si>
  <si>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</si>
  <si>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</si>
  <si>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</si>
  <si>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</si>
  <si>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</si>
  <si>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</si>
  <si>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</si>
  <si>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</si>
  <si>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</si>
  <si>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</si>
  <si>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</si>
  <si>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</si>
  <si>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</si>
  <si>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</si>
  <si>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</si>
  <si>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</si>
  <si>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</si>
  <si>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</si>
  <si>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</si>
  <si>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</si>
  <si>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</si>
  <si>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</si>
  <si>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</si>
  <si>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</si>
  <si>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</si>
  <si>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</si>
  <si>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</si>
  <si>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</si>
  <si>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</si>
  <si>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</si>
  <si>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</si>
  <si>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</si>
  <si>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</si>
  <si>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</si>
  <si>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</si>
  <si>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</si>
  <si>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</si>
  <si>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</si>
  <si>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</si>
  <si>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</si>
  <si>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</si>
  <si>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</si>
  <si>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</si>
  <si>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</si>
  <si>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</si>
  <si>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</si>
  <si>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</si>
  <si>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</si>
  <si>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</si>
  <si>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</si>
  <si>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</si>
  <si>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</si>
  <si>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</si>
  <si>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</si>
  <si>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</si>
  <si>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</si>
  <si>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</si>
  <si>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</si>
  <si>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</si>
  <si>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</si>
  <si>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</si>
  <si>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</si>
  <si>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</si>
  <si>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</si>
  <si>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</si>
  <si>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</si>
  <si>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</si>
  <si>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</si>
  <si>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</si>
  <si>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</si>
  <si>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</si>
  <si>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</si>
  <si>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</si>
  <si>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</si>
  <si>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</si>
  <si>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</si>
  <si>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</si>
  <si>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</si>
  <si>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</si>
  <si>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</si>
  <si>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</si>
  <si>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</si>
  <si>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</si>
  <si>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</si>
  <si>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</si>
  <si>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</si>
  <si>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</si>
  <si>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</si>
  <si>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</si>
  <si>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</si>
  <si>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</si>
  <si>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</si>
  <si>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</si>
  <si>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</si>
  <si>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</si>
  <si>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</si>
  <si>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</si>
  <si>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</si>
  <si>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</si>
  <si>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</si>
  <si>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</si>
  <si>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</si>
  <si>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</si>
  <si>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</si>
  <si>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</si>
  <si>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</si>
  <si>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</si>
  <si>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</si>
  <si>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</si>
  <si>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</si>
  <si>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</si>
  <si>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</si>
  <si>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</si>
  <si>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</si>
  <si>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</si>
  <si>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</si>
  <si>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</si>
  <si>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</si>
  <si>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</si>
  <si>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</si>
  <si>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</si>
  <si>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</si>
  <si>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</si>
  <si>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</si>
  <si>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</si>
  <si>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</si>
  <si>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</si>
  <si>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</si>
  <si>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</si>
  <si>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</si>
  <si>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</si>
  <si>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</si>
  <si>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</si>
  <si>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</si>
  <si>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</si>
  <si>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</si>
  <si>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</si>
  <si>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</si>
  <si>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</si>
  <si>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</si>
  <si>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</si>
  <si>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</si>
  <si>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</si>
  <si>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</si>
  <si>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</si>
  <si>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</si>
  <si>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</si>
  <si>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</si>
  <si>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</si>
  <si>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</si>
  <si>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</si>
  <si>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</si>
  <si>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</si>
  <si>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</si>
  <si>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</si>
  <si>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</si>
  <si>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</si>
  <si>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</si>
  <si>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</si>
  <si>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</si>
  <si>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</si>
  <si>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</si>
  <si>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</si>
  <si>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</si>
  <si>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</si>
  <si>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</si>
  <si>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</si>
  <si>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</si>
  <si>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</si>
  <si>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</si>
  <si>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</si>
  <si>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</si>
  <si>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</si>
  <si>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</si>
  <si>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</si>
  <si>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</si>
  <si>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</si>
  <si>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</si>
  <si>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</si>
  <si>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</si>
  <si>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</si>
  <si>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</si>
  <si>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</si>
  <si>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</si>
  <si>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</si>
  <si>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</si>
  <si>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</si>
  <si>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</si>
  <si>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</si>
  <si>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</si>
  <si>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</si>
  <si>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</si>
  <si>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</si>
  <si>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</si>
  <si>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</si>
  <si>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</si>
  <si>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</si>
  <si>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</si>
  <si>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</si>
  <si>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</si>
  <si>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</si>
  <si>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</si>
  <si>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</si>
  <si>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</si>
  <si>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</si>
  <si>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</si>
  <si>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</si>
  <si>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</si>
  <si>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</si>
  <si>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</si>
  <si>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</si>
  <si>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</si>
  <si>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</si>
  <si>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</si>
  <si>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</si>
  <si>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</si>
  <si>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</si>
  <si>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</si>
  <si>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</si>
  <si>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</si>
  <si>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</si>
  <si>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</si>
  <si>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</si>
  <si>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</si>
  <si>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</si>
  <si>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</si>
  <si>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</si>
  <si>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</si>
  <si>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</si>
  <si>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</si>
  <si>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</si>
  <si>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</si>
  <si>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</si>
  <si>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</si>
  <si>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</si>
  <si>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</si>
  <si>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</si>
  <si>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</si>
  <si>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</si>
  <si>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</si>
  <si>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</si>
  <si>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</si>
  <si>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</si>
  <si>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</si>
  <si>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</si>
  <si>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</si>
  <si>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</si>
  <si>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</si>
  <si>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</si>
  <si>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</si>
  <si>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</si>
  <si>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</si>
  <si>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</si>
  <si>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</si>
  <si>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</si>
  <si>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</si>
  <si>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</si>
  <si>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</si>
  <si>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</si>
  <si>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</si>
  <si>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</si>
  <si>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</si>
  <si>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</si>
  <si>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</si>
  <si>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</si>
  <si>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</si>
  <si>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</si>
  <si>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</si>
  <si>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</si>
  <si>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</si>
  <si>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</si>
  <si>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</si>
  <si>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</si>
  <si>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</si>
  <si>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</si>
  <si>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</si>
  <si>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</si>
  <si>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</si>
  <si>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</si>
  <si>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</si>
  <si>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</si>
  <si>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</si>
  <si>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</si>
  <si>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</si>
  <si>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</si>
  <si>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</si>
  <si>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</si>
  <si>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</si>
  <si>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</si>
  <si>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</si>
  <si>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</si>
  <si>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</si>
  <si>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</si>
  <si>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</si>
  <si>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</si>
  <si>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</si>
  <si>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</si>
  <si>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</si>
  <si>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</si>
  <si>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</si>
  <si>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</si>
  <si>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</si>
  <si>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</si>
  <si>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</si>
  <si>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</si>
  <si>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</si>
  <si>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</si>
  <si>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</si>
  <si>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</si>
  <si>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</si>
  <si>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</si>
  <si>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</si>
  <si>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</si>
  <si>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</si>
  <si>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</si>
  <si>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</si>
  <si>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</si>
  <si>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</si>
  <si>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</si>
  <si>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</si>
  <si>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</si>
  <si>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</si>
  <si>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</si>
  <si>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</si>
  <si>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</si>
  <si>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</si>
  <si>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</si>
  <si>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</si>
  <si>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</si>
  <si>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</si>
  <si>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</si>
  <si>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</si>
  <si>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</si>
  <si>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</si>
  <si>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</si>
  <si>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</si>
  <si>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</si>
  <si>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</si>
  <si>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</si>
  <si>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</si>
  <si>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</si>
  <si>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</si>
  <si>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</si>
  <si>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</si>
  <si>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</si>
  <si>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</si>
  <si>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</si>
  <si>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</si>
  <si>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</si>
  <si>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</si>
  <si>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</si>
  <si>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</si>
  <si>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</si>
  <si>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</si>
  <si>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</si>
  <si>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</si>
  <si>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</si>
  <si>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</si>
  <si>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</si>
  <si>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</si>
  <si>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</si>
  <si>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</si>
  <si>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</si>
  <si>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</si>
  <si>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</si>
  <si>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</si>
  <si>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</si>
  <si>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</si>
  <si>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</si>
  <si>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</si>
  <si>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</si>
  <si>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</si>
  <si>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</si>
  <si>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</si>
  <si>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</si>
  <si>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</si>
  <si>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</si>
  <si>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</si>
  <si>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</si>
  <si>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</si>
  <si>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</si>
  <si>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</si>
  <si>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</si>
  <si>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</si>
  <si>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</si>
  <si>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</si>
  <si>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</si>
  <si>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</si>
  <si>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</si>
  <si>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</si>
  <si>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</si>
  <si>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</si>
  <si>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</si>
  <si>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</si>
  <si>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</si>
  <si>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</si>
  <si>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</si>
  <si>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</si>
  <si>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</si>
  <si>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</si>
  <si>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</si>
  <si>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</si>
  <si>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</si>
  <si>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</si>
  <si>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</si>
  <si>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</si>
  <si>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</si>
  <si>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</si>
  <si>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</si>
  <si>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</si>
  <si>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</si>
  <si>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</si>
  <si>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</si>
  <si>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</si>
  <si>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</si>
  <si>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</si>
  <si>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</si>
  <si>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</si>
  <si>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</si>
  <si>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</si>
  <si>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</si>
  <si>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</si>
  <si>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</si>
  <si>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</si>
  <si>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</si>
  <si>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</si>
  <si>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</si>
  <si>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</si>
  <si>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</si>
  <si>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</si>
  <si>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</si>
  <si>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</si>
  <si>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</si>
  <si>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</si>
  <si>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</si>
  <si>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</si>
  <si>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</si>
  <si>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</si>
  <si>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</si>
  <si>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</si>
  <si>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</si>
  <si>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</si>
  <si>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</si>
  <si>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</si>
  <si>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</si>
  <si>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</si>
  <si>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</si>
  <si>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</si>
  <si>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</si>
  <si>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</si>
  <si>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</si>
  <si>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</si>
  <si>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</si>
  <si>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</si>
  <si>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</si>
  <si>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</si>
  <si>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</si>
  <si>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</si>
  <si>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</si>
  <si>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</si>
  <si>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</si>
  <si>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</si>
  <si>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</si>
  <si>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</si>
  <si>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</si>
  <si>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</si>
  <si>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</si>
  <si>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</si>
  <si>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</si>
  <si>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</si>
  <si>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</si>
  <si>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</si>
  <si>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</si>
  <si>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</si>
  <si>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</si>
  <si>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</si>
  <si>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</si>
  <si>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</si>
  <si>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</si>
  <si>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</si>
  <si>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</si>
  <si>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</si>
  <si>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</si>
  <si>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</si>
  <si>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</si>
  <si>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</si>
  <si>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</si>
  <si>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</si>
  <si>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</si>
  <si>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</si>
  <si>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</si>
  <si>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</si>
  <si>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</si>
  <si>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</si>
  <si>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</si>
  <si>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</si>
  <si>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</si>
  <si>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</si>
  <si>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</si>
  <si>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</si>
  <si>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</si>
  <si>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</si>
  <si>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</si>
  <si>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</si>
  <si>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</si>
  <si>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</si>
  <si>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</si>
  <si>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</si>
  <si>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</si>
  <si>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</si>
  <si>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</si>
  <si>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</si>
  <si>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</si>
  <si>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</si>
  <si>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</si>
  <si>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</si>
  <si>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</si>
  <si>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</si>
  <si>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</si>
  <si>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</si>
  <si>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</si>
  <si>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</si>
  <si>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</si>
  <si>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</si>
  <si>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</si>
  <si>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</si>
  <si>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</si>
  <si>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</si>
  <si>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</si>
  <si>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</si>
  <si>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</si>
  <si>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</si>
  <si>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</si>
  <si>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</si>
  <si>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</si>
  <si>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</si>
  <si>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</si>
  <si>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</si>
  <si>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</si>
  <si>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</si>
  <si>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</si>
  <si>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</si>
  <si>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</si>
  <si>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</si>
  <si>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</si>
  <si>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</si>
  <si>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</si>
  <si>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</si>
  <si>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</si>
  <si>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</si>
  <si>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</si>
  <si>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</si>
  <si>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</si>
  <si>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</si>
  <si>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</si>
  <si>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</si>
  <si>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</si>
  <si>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</si>
  <si>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</si>
  <si>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</si>
  <si>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</si>
  <si>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</si>
  <si>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</si>
  <si>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</si>
  <si>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</si>
  <si>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</si>
  <si>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</si>
  <si>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</si>
  <si>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</si>
  <si>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</si>
  <si>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</si>
  <si>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</si>
  <si>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</si>
  <si>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</si>
  <si>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</si>
  <si>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</si>
  <si>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</si>
  <si>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</si>
  <si>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</si>
  <si>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</si>
  <si>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</si>
  <si>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</si>
  <si>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</si>
  <si>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</si>
  <si>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</si>
  <si>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</si>
  <si>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</si>
  <si>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</si>
  <si>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</si>
  <si>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</si>
  <si>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</si>
  <si>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</si>
  <si>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</si>
  <si>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</si>
  <si>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</si>
  <si>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</si>
  <si>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</si>
  <si>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</si>
  <si>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</si>
  <si>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</si>
  <si>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</si>
  <si>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</si>
  <si>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</si>
  <si>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</si>
  <si>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</si>
  <si>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</si>
  <si>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</si>
  <si>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</si>
  <si>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</si>
  <si>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</si>
  <si>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</si>
  <si>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</si>
  <si>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</si>
  <si>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</si>
  <si>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</si>
  <si>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</si>
  <si>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</si>
  <si>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</si>
  <si>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</si>
  <si>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</si>
  <si>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</si>
  <si>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</si>
  <si>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</si>
  <si>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</si>
  <si>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</si>
  <si>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</si>
  <si>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</si>
  <si>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</si>
  <si>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</si>
  <si>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</si>
  <si>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</si>
  <si>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</si>
  <si>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</si>
  <si>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</si>
  <si>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</si>
  <si>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</si>
  <si>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</si>
  <si>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</si>
  <si>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</si>
  <si>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</si>
  <si>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</si>
  <si>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</si>
  <si>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</si>
  <si>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</si>
  <si>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</si>
  <si>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</si>
  <si>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</si>
  <si>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</si>
  <si>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</si>
  <si>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</si>
  <si>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</si>
  <si>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</si>
  <si>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</si>
  <si>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</si>
  <si>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</si>
  <si>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</si>
  <si>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</si>
  <si>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</si>
  <si>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</si>
  <si>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</si>
  <si>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</si>
  <si>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</si>
  <si>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</si>
  <si>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</si>
  <si>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</si>
  <si>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</si>
  <si>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</si>
  <si>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</si>
  <si>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</si>
  <si>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</si>
  <si>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</si>
  <si>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</si>
  <si>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</si>
  <si>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</si>
  <si>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</si>
  <si>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</si>
  <si>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</si>
  <si>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</si>
  <si>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</si>
  <si>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</si>
  <si>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</si>
  <si>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</si>
  <si>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</si>
  <si>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</si>
  <si>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</si>
  <si>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</si>
  <si>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</si>
  <si>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</si>
  <si>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</si>
  <si>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</si>
  <si>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</si>
  <si>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</si>
  <si>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</si>
  <si>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</si>
  <si>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</si>
  <si>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</si>
  <si>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</si>
  <si>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</si>
  <si>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</si>
  <si>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</si>
  <si>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</si>
  <si>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</si>
  <si>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</si>
  <si>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</si>
  <si>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</si>
  <si>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</si>
  <si>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</si>
  <si>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</si>
  <si>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</si>
  <si>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</si>
  <si>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</si>
  <si>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</si>
  <si>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</si>
  <si>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</si>
  <si>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</si>
  <si>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</si>
  <si>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</si>
  <si>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</si>
  <si>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</si>
  <si>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</si>
  <si>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</si>
  <si>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</si>
  <si>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</si>
  <si>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</si>
  <si>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</si>
  <si>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</si>
  <si>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</si>
  <si>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</si>
  <si>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</si>
  <si>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</si>
  <si>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</si>
  <si>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</si>
  <si>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</si>
  <si>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</si>
  <si>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</si>
  <si>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</si>
  <si>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</si>
  <si>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</si>
  <si>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</si>
  <si>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</si>
  <si>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</si>
  <si>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</si>
  <si>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</si>
  <si>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</si>
  <si>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</si>
  <si>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</si>
  <si>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</si>
  <si>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</si>
  <si>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</si>
  <si>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</si>
  <si>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</si>
  <si>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</si>
  <si>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</si>
  <si>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</si>
  <si>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</si>
  <si>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</si>
  <si>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</si>
  <si>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</si>
  <si>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</si>
  <si>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</si>
  <si>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</si>
  <si>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</si>
  <si>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</si>
  <si>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</si>
  <si>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</si>
  <si>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</si>
  <si>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</si>
  <si>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</si>
  <si>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</si>
  <si>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</si>
  <si>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</si>
  <si>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</si>
  <si>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</si>
  <si>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</si>
  <si>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</si>
  <si>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</si>
  <si>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</si>
  <si>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</si>
  <si>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</si>
  <si>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</si>
  <si>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</si>
  <si>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</si>
  <si>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</si>
  <si>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</si>
  <si>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</si>
  <si>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</si>
  <si>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</si>
  <si>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</si>
  <si>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</si>
  <si>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</si>
  <si>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</si>
  <si>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</si>
  <si>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</si>
  <si>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</si>
  <si>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</si>
  <si>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</si>
  <si>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</si>
  <si>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</si>
  <si>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</si>
  <si>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</si>
  <si>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</si>
  <si>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</si>
  <si>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</si>
  <si>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</si>
  <si>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</si>
  <si>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</si>
  <si>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</si>
  <si>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</si>
  <si>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</si>
  <si>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</si>
  <si>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</si>
  <si>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</si>
  <si>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</si>
  <si>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</si>
  <si>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</si>
  <si>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</si>
  <si>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</si>
  <si>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</si>
  <si>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</si>
  <si>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</si>
  <si>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</si>
  <si>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</si>
  <si>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</si>
  <si>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</si>
  <si>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</si>
  <si>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</si>
  <si>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</si>
  <si>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</si>
  <si>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</si>
  <si>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</si>
  <si>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</si>
  <si>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</si>
  <si>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</si>
  <si>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</si>
  <si>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</si>
  <si>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</si>
  <si>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</si>
  <si>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</si>
  <si>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</si>
  <si>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</si>
  <si>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</si>
  <si>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</si>
  <si>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</si>
  <si>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</si>
  <si>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</si>
  <si>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</si>
  <si>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</si>
  <si>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</si>
  <si>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</si>
  <si>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</si>
  <si>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</si>
  <si>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</si>
  <si>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</si>
  <si>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</si>
  <si>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</si>
  <si>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</si>
  <si>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</si>
  <si>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</si>
  <si>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</si>
  <si>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</si>
  <si>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</si>
  <si>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</si>
  <si>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</si>
  <si>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</si>
  <si>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</si>
  <si>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</si>
  <si>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</si>
  <si>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</si>
  <si>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</si>
  <si>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</si>
  <si>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</si>
  <si>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</si>
  <si>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</si>
  <si>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</si>
  <si>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</si>
  <si>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</si>
  <si>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</si>
  <si>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</si>
  <si>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</si>
  <si>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</si>
  <si>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</si>
  <si>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</si>
  <si>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</si>
  <si>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</si>
  <si>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</si>
  <si>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</si>
  <si>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</si>
  <si>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</si>
  <si>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</si>
  <si>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</si>
  <si>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</si>
  <si>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</si>
  <si>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</si>
  <si>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</si>
  <si>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</si>
  <si>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</si>
  <si>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</si>
  <si>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</si>
  <si>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</si>
  <si>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</si>
  <si>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</si>
  <si>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</si>
  <si>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</si>
  <si>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</si>
  <si>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</si>
  <si>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</si>
  <si>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</si>
  <si>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</si>
  <si>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</si>
  <si>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</si>
  <si>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</si>
  <si>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</si>
  <si>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</si>
  <si>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</si>
  <si>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</si>
  <si>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</si>
  <si>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</si>
  <si>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</si>
  <si>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</si>
  <si>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</si>
  <si>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</si>
  <si>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</si>
  <si>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</si>
  <si>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</si>
  <si>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</si>
  <si>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</si>
  <si>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</si>
  <si>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</si>
  <si>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</si>
  <si>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</si>
  <si>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</si>
  <si>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</si>
  <si>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</si>
  <si>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</si>
  <si>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</si>
  <si>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</si>
  <si>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</si>
  <si>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</si>
  <si>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</si>
  <si>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</si>
  <si>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</si>
  <si>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</si>
  <si>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</si>
  <si>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</si>
  <si>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</si>
  <si>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</si>
  <si>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</si>
  <si>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</si>
  <si>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</si>
  <si>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</si>
  <si>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</si>
  <si>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</si>
  <si>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</si>
  <si>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</si>
  <si>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</si>
  <si>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</si>
  <si>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</si>
  <si>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</si>
  <si>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</si>
  <si>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</si>
  <si>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</si>
  <si>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</si>
  <si>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</si>
  <si>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</si>
  <si>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</si>
  <si>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</si>
  <si>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</si>
  <si>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</si>
  <si>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</si>
  <si>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</si>
  <si>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</si>
  <si>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</si>
  <si>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</si>
  <si>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</si>
  <si>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</si>
  <si>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</si>
  <si>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</si>
  <si>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</si>
  <si>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</si>
  <si>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</si>
  <si>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</si>
  <si>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</si>
  <si>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</si>
  <si>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</si>
  <si>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</si>
  <si>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</si>
  <si>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</si>
  <si>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</si>
  <si>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</si>
  <si>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</si>
  <si>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</si>
  <si>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</si>
  <si>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</si>
  <si>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</si>
  <si>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</si>
  <si>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</si>
  <si>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</si>
  <si>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</si>
  <si>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</si>
  <si>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</si>
  <si>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</si>
  <si>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</si>
  <si>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</si>
  <si>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</si>
  <si>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</si>
  <si>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</si>
  <si>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</si>
  <si>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</si>
  <si>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</si>
  <si>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</si>
  <si>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</si>
  <si>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</si>
  <si>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</si>
  <si>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</si>
  <si>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</si>
  <si>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</si>
  <si>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</si>
  <si>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</si>
  <si>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</si>
  <si>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</si>
  <si>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</si>
  <si>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</si>
  <si>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</si>
  <si>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</si>
  <si>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</si>
  <si>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</si>
  <si>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</si>
  <si>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</si>
  <si>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</si>
  <si>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</si>
  <si>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</si>
  <si>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</si>
  <si>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</si>
  <si>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</si>
  <si>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</si>
  <si>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</si>
  <si>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</si>
  <si>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</si>
  <si>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</si>
  <si>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</si>
  <si>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</si>
  <si>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</si>
  <si>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</si>
  <si>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</si>
  <si>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</si>
  <si>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</si>
  <si>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</si>
  <si>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</si>
  <si>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</si>
  <si>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</si>
  <si>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</si>
  <si>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</si>
  <si>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</si>
  <si>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</si>
  <si>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</si>
  <si>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</si>
  <si>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</si>
  <si>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</si>
  <si>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</si>
  <si>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</si>
  <si>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</si>
  <si>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</si>
  <si>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</si>
  <si>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</si>
  <si>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</si>
  <si>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</si>
  <si>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</si>
  <si>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</si>
  <si>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</si>
  <si>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</si>
  <si>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</si>
  <si>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</si>
  <si>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</si>
  <si>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</si>
  <si>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</si>
  <si>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</si>
  <si>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</si>
  <si>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</si>
  <si>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</si>
  <si>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</si>
  <si>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</si>
  <si>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</si>
  <si>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</si>
  <si>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</si>
  <si>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</si>
  <si>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</si>
  <si>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</si>
  <si>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</si>
  <si>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</si>
  <si>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</si>
  <si>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</si>
  <si>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</si>
  <si>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</si>
  <si>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</si>
  <si>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</si>
  <si>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</si>
  <si>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</si>
  <si>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</si>
  <si>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</si>
  <si>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</si>
  <si>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</si>
  <si>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</si>
  <si>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</si>
  <si>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</si>
  <si>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</si>
  <si>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</si>
  <si>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</si>
  <si>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</si>
  <si>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</si>
  <si>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</si>
  <si>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</si>
  <si>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</si>
  <si>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</si>
  <si>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</si>
  <si>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</si>
  <si>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</si>
  <si>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</si>
  <si>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</si>
  <si>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</si>
  <si>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</si>
  <si>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</si>
  <si>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</si>
  <si>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</si>
  <si>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</si>
  <si>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</si>
  <si>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</si>
  <si>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</si>
  <si>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</si>
  <si>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</si>
  <si>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</si>
  <si>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</si>
  <si>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</si>
  <si>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</si>
  <si>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</si>
  <si>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</si>
  <si>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</si>
  <si>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</si>
  <si>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</si>
  <si>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</si>
  <si>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</si>
  <si>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</si>
  <si>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</si>
  <si>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</si>
  <si>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</si>
  <si>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</si>
  <si>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</si>
  <si>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</si>
  <si>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</si>
  <si>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</si>
  <si>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</si>
  <si>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</si>
  <si>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</si>
  <si>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</si>
  <si>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</si>
  <si>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</si>
  <si>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</si>
  <si>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</si>
  <si>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</si>
  <si>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</si>
  <si>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</si>
  <si>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</si>
  <si>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</si>
  <si>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</si>
  <si>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</si>
  <si>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</si>
  <si>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</si>
  <si>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</si>
  <si>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</si>
  <si>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</si>
  <si>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</si>
  <si>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</si>
  <si>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</si>
  <si>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</si>
  <si>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</si>
  <si>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</si>
  <si>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</si>
  <si>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</si>
  <si>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</si>
  <si>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</si>
  <si>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</si>
  <si>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</si>
  <si>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</si>
  <si>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</si>
  <si>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</si>
  <si>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</si>
  <si>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</si>
  <si>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</si>
  <si>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</si>
  <si>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</si>
  <si>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</si>
  <si>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</si>
  <si>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</si>
  <si>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</si>
  <si>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</si>
  <si>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</si>
  <si>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</si>
  <si>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</si>
  <si>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</si>
  <si>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</si>
  <si>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</si>
  <si>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</si>
  <si>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</si>
  <si>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</si>
  <si>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</si>
  <si>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</si>
  <si>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</si>
  <si>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</si>
  <si>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</si>
  <si>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</si>
  <si>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</si>
  <si>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</si>
  <si>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</si>
  <si>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</si>
  <si>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</si>
  <si>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</si>
  <si>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</si>
  <si>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</si>
  <si>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</si>
  <si>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</si>
  <si>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</si>
  <si>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</si>
  <si>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</si>
  <si>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</si>
  <si>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</si>
  <si>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</si>
  <si>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</si>
  <si>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</si>
  <si>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</si>
  <si>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</si>
  <si>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</si>
  <si>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</si>
  <si>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</si>
  <si>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</si>
  <si>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</si>
  <si>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</si>
  <si>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</si>
  <si>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</si>
  <si>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</si>
  <si>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</si>
  <si>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</si>
  <si>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</si>
  <si>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</si>
  <si>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</si>
  <si>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</si>
  <si>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</si>
  <si>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</si>
  <si>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</si>
  <si>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</si>
  <si>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</si>
  <si>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</si>
  <si>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</si>
  <si>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</si>
  <si>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</si>
  <si>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</si>
  <si>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</si>
  <si>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</si>
  <si>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</si>
  <si>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</si>
  <si>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</si>
  <si>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</si>
  <si>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</si>
  <si>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</si>
  <si>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</si>
  <si>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</si>
  <si>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</si>
  <si>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</si>
  <si>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</si>
  <si>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</si>
  <si>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</si>
  <si>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</si>
  <si>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</si>
  <si>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</si>
  <si>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</si>
  <si>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</si>
  <si>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</si>
  <si>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</si>
  <si>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</si>
  <si>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</si>
  <si>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</si>
  <si>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</si>
  <si>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</si>
  <si>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</si>
  <si>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</si>
  <si>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</si>
  <si>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</si>
  <si>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</si>
  <si>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</si>
  <si>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</si>
  <si>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</si>
  <si>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</si>
  <si>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</si>
  <si>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</si>
  <si>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</si>
  <si>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</si>
  <si>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</si>
  <si>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</si>
  <si>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</si>
  <si>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</si>
  <si>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</si>
  <si>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</si>
  <si>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</si>
  <si>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</si>
  <si>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</si>
  <si>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</si>
  <si>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</si>
  <si>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</si>
  <si>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</si>
  <si>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</si>
  <si>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</si>
  <si>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</si>
  <si>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</si>
  <si>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</si>
  <si>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</si>
  <si>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</si>
  <si>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</si>
  <si>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</si>
  <si>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</si>
  <si>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</si>
  <si>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</si>
  <si>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</si>
  <si>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</si>
  <si>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</si>
  <si>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</si>
  <si>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</si>
  <si>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</si>
  <si>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</si>
  <si>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</si>
  <si>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</si>
  <si>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</si>
  <si>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</si>
  <si>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</si>
  <si>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</si>
  <si>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</si>
  <si>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</si>
  <si>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</si>
  <si>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</si>
  <si>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</si>
  <si>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</si>
  <si>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</si>
  <si>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</si>
  <si>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</si>
  <si>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</si>
  <si>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</si>
  <si>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</si>
  <si>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</si>
  <si>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</si>
  <si>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</si>
  <si>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</si>
  <si>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</si>
  <si>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</si>
  <si>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</si>
  <si>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</si>
  <si>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</si>
  <si>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</si>
  <si>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</si>
  <si>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</si>
  <si>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</si>
  <si>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</si>
  <si>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</si>
  <si>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</si>
  <si>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</si>
  <si>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</si>
  <si>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</si>
  <si>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</si>
  <si>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</si>
  <si>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</si>
  <si>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</si>
  <si>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</si>
  <si>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</si>
  <si>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</si>
  <si>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</si>
  <si>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</si>
  <si>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</si>
  <si>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</si>
  <si>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</si>
  <si>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</si>
  <si>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</si>
  <si>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</si>
  <si>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</si>
  <si>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</si>
  <si>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</si>
  <si>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</si>
  <si>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</si>
  <si>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</si>
  <si>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</si>
  <si>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</si>
  <si>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</si>
  <si>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</si>
  <si>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</si>
  <si>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</si>
  <si>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</si>
  <si>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</si>
  <si>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</si>
  <si>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</si>
  <si>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</si>
  <si>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</si>
  <si>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</si>
  <si>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</si>
  <si>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</si>
  <si>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</si>
  <si>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</si>
  <si>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</si>
  <si>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</si>
  <si>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</si>
  <si>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</si>
  <si>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</si>
  <si>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</si>
  <si>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</si>
  <si>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</si>
  <si>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</si>
  <si>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</si>
  <si>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</si>
  <si>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</si>
  <si>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</si>
  <si>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</si>
  <si>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</si>
  <si>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</si>
  <si>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</si>
  <si>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</si>
  <si>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</si>
  <si>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</si>
  <si>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</si>
  <si>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</si>
  <si>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</si>
  <si>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</si>
  <si>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</si>
  <si>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</si>
  <si>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</si>
  <si>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</si>
  <si>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</si>
  <si>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</si>
  <si>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</si>
  <si>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</si>
  <si>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</si>
  <si>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</si>
  <si>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</si>
  <si>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</si>
  <si>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</si>
  <si>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</si>
  <si>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</si>
  <si>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</si>
  <si>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</si>
  <si>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</si>
  <si>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</si>
  <si>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</si>
  <si>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</si>
  <si>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</si>
  <si>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</si>
  <si>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</si>
  <si>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</si>
  <si>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</si>
  <si>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</si>
  <si>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</si>
  <si>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</si>
  <si>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</si>
  <si>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</si>
  <si>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</si>
  <si>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</si>
  <si>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</si>
  <si>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</si>
  <si>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</si>
  <si>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</si>
  <si>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</si>
  <si>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</si>
  <si>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</si>
  <si>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</si>
  <si>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</si>
  <si>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</si>
  <si>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</si>
  <si>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</si>
  <si>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</si>
  <si>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</si>
  <si>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</si>
  <si>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</si>
  <si>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</si>
  <si>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</si>
  <si>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</si>
  <si>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</si>
  <si>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</si>
  <si>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</si>
  <si>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</si>
  <si>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</si>
  <si>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</si>
  <si>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</si>
  <si>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</si>
  <si>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</si>
  <si>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</si>
  <si>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</si>
  <si>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</si>
  <si>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</si>
  <si>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</si>
  <si>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</si>
  <si>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</si>
  <si>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</si>
  <si>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</si>
  <si>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</si>
  <si>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</si>
  <si>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</si>
  <si>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</si>
  <si>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</si>
  <si>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</si>
  <si>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</si>
  <si>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</si>
  <si>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</si>
  <si>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</si>
  <si>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</si>
  <si>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</si>
  <si>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</si>
  <si>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</si>
  <si>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</si>
  <si>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</si>
  <si>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</si>
  <si>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</si>
  <si>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</si>
  <si>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</si>
  <si>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</si>
  <si>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</si>
  <si>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</si>
  <si>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</si>
  <si>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</si>
  <si>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</si>
  <si>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</si>
  <si>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</si>
  <si>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</si>
  <si>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</si>
  <si>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</si>
  <si>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</si>
  <si>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</si>
  <si>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</si>
  <si>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</si>
  <si>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</si>
  <si>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</si>
  <si>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</si>
  <si>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</si>
  <si>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</si>
  <si>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</si>
  <si>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</si>
  <si>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</si>
  <si>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</si>
  <si>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</si>
  <si>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</si>
  <si>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</si>
  <si>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</si>
  <si>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</si>
  <si>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</si>
  <si>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</si>
  <si>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</si>
  <si>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</si>
  <si>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</si>
  <si>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</si>
  <si>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</si>
  <si>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</si>
  <si>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</si>
  <si>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</si>
  <si>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</si>
  <si>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</si>
  <si>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</si>
  <si>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</si>
  <si>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</si>
  <si>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</si>
  <si>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</si>
  <si>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</si>
  <si>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</si>
  <si>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</si>
  <si>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</si>
  <si>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</si>
  <si>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</si>
  <si>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</si>
  <si>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</si>
  <si>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</si>
  <si>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</si>
  <si>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</si>
  <si>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</si>
  <si>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</si>
  <si>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</si>
  <si>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</si>
  <si>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</si>
  <si>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</si>
  <si>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</si>
  <si>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</si>
  <si>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</si>
  <si>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</si>
  <si>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</si>
  <si>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</si>
  <si>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</si>
  <si>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</si>
  <si>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</si>
  <si>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</si>
  <si>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</si>
  <si>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</si>
  <si>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</si>
  <si>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</si>
  <si>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</si>
  <si>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</si>
  <si>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</si>
  <si>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</si>
  <si>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</si>
  <si>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</si>
  <si>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</si>
  <si>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</si>
  <si>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</si>
  <si>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</si>
  <si>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</si>
  <si>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</si>
  <si>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</si>
  <si>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</si>
  <si>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</si>
  <si>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</si>
  <si>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</si>
  <si>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</si>
  <si>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</si>
  <si>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</si>
  <si>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</si>
  <si>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</si>
  <si>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</si>
  <si>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</si>
  <si>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</si>
  <si>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</si>
  <si>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</si>
  <si>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</si>
  <si>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</si>
  <si>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</si>
  <si>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</si>
  <si>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</si>
  <si>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</si>
  <si>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</si>
  <si>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</si>
  <si>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</si>
  <si>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</si>
  <si>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</si>
  <si>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</si>
  <si>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</si>
  <si>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</si>
  <si>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</si>
  <si>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</si>
  <si>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</si>
  <si>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</si>
  <si>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</si>
  <si>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</si>
  <si>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</si>
  <si>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</si>
  <si>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</si>
  <si>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</si>
  <si>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</si>
  <si>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</si>
  <si>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</si>
  <si>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</si>
  <si>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</si>
  <si>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</si>
  <si>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</si>
  <si>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</si>
  <si>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</si>
  <si>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</si>
  <si>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</si>
  <si>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</si>
  <si>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</si>
  <si>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</si>
  <si>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</si>
  <si>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</si>
  <si>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</si>
  <si>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</si>
  <si>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</si>
  <si>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</si>
  <si>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</si>
  <si>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</si>
  <si>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</si>
  <si>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</si>
  <si>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</si>
  <si>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</si>
  <si>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</si>
  <si>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</si>
  <si>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</si>
  <si>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</si>
  <si>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</si>
  <si>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</si>
  <si>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</si>
  <si>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</si>
  <si>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</si>
  <si>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</si>
  <si>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</si>
  <si>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</si>
  <si>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</si>
  <si>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</si>
  <si>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</si>
  <si>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</si>
  <si>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</si>
  <si>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</si>
  <si>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</si>
  <si>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</si>
  <si>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</si>
  <si>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</si>
  <si>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</si>
  <si>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</si>
  <si>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</si>
  <si>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</si>
  <si>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</si>
  <si>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</si>
  <si>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</si>
  <si>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</si>
  <si>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</si>
  <si>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</si>
  <si>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</si>
  <si>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</si>
  <si>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</si>
  <si>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</si>
  <si>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</si>
  <si>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</si>
  <si>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</si>
  <si>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</si>
  <si>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</si>
  <si>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</si>
  <si>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</si>
  <si>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</si>
  <si>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</si>
  <si>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</si>
  <si>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</si>
  <si>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</si>
  <si>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</si>
  <si>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</si>
  <si>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</si>
  <si>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</si>
  <si>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</si>
  <si>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</si>
  <si>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</si>
  <si>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</si>
  <si>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</si>
  <si>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</si>
  <si>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</si>
  <si>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</si>
  <si>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</si>
  <si>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</si>
  <si>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</si>
  <si>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</si>
  <si>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</si>
  <si>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</si>
  <si>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</si>
  <si>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</si>
  <si>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</si>
  <si>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</si>
  <si>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</si>
  <si>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</si>
  <si>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</si>
  <si>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</si>
  <si>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</si>
  <si>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</si>
  <si>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</si>
  <si>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</si>
  <si>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</si>
  <si>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</si>
  <si>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</si>
  <si>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</si>
  <si>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</si>
  <si>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</si>
  <si>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</si>
  <si>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</si>
  <si>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</si>
  <si>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</si>
  <si>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</si>
  <si>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</si>
  <si>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</si>
  <si>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</si>
  <si>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</si>
  <si>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</si>
  <si>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</si>
  <si>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</si>
  <si>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</si>
  <si>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</si>
  <si>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</si>
  <si>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</si>
  <si>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</si>
  <si>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</si>
  <si>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</si>
  <si>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</si>
  <si>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</si>
  <si>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</si>
  <si>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</si>
  <si>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</si>
  <si>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</si>
  <si>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</si>
  <si>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</si>
  <si>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</si>
  <si>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</si>
  <si>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</si>
  <si>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</si>
  <si>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</si>
  <si>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</si>
  <si>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</si>
  <si>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</si>
  <si>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</si>
  <si>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</si>
  <si>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</si>
  <si>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</si>
  <si>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</si>
  <si>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</si>
  <si>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</si>
  <si>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</si>
  <si>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</si>
  <si>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</si>
  <si>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</si>
  <si>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</si>
  <si>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</si>
  <si>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</si>
  <si>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</si>
  <si>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</si>
  <si>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</si>
  <si>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</si>
  <si>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</si>
  <si>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</si>
  <si>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</si>
  <si>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</si>
  <si>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</si>
  <si>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</si>
  <si>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</si>
  <si>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</si>
  <si>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</si>
  <si>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</si>
  <si>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</si>
  <si>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</si>
  <si>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</si>
  <si>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</si>
  <si>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</si>
  <si>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</si>
  <si>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</si>
  <si>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</si>
  <si>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</si>
  <si>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</si>
  <si>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</si>
  <si>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</si>
  <si>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</si>
  <si>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</si>
  <si>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</si>
  <si>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</si>
  <si>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</si>
  <si>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</si>
  <si>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</si>
  <si>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</si>
  <si>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</si>
  <si>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</si>
  <si>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</si>
  <si>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</si>
  <si>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</si>
  <si>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</si>
  <si>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</si>
  <si>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</si>
  <si>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</si>
  <si>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</si>
  <si>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</si>
  <si>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</si>
  <si>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</si>
  <si>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</si>
  <si>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</si>
  <si>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</si>
  <si>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</si>
  <si>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</si>
  <si>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</si>
  <si>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</si>
  <si>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</si>
  <si>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</si>
  <si>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</si>
  <si>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</si>
  <si>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</si>
  <si>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</si>
  <si>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</si>
  <si>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</si>
  <si>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</si>
  <si>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</si>
  <si>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</si>
  <si>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</si>
  <si>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</si>
  <si>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</si>
  <si>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</si>
  <si>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</si>
  <si>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</si>
  <si>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</si>
  <si>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</si>
  <si>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</si>
  <si>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</si>
  <si>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</si>
  <si>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</si>
  <si>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</si>
  <si>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</si>
  <si>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</si>
  <si>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</si>
  <si>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</si>
  <si>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</si>
  <si>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</si>
  <si>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</si>
  <si>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</si>
  <si>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</si>
  <si>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</si>
  <si>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</si>
  <si>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</si>
  <si>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</si>
  <si>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</si>
  <si>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</si>
  <si>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</si>
  <si>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</si>
  <si>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</si>
  <si>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</si>
  <si>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</si>
  <si>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</si>
  <si>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</si>
  <si>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</si>
  <si>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</si>
  <si>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</si>
  <si>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</si>
  <si>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</si>
  <si>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</si>
  <si>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</si>
  <si>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</si>
  <si>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</si>
  <si>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</si>
  <si>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</si>
  <si>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</si>
  <si>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</si>
  <si>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</si>
  <si>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</si>
  <si>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</si>
  <si>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</si>
  <si>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</si>
  <si>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</si>
  <si>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</si>
  <si>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</si>
  <si>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</si>
  <si>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</si>
  <si>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</si>
  <si>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</si>
  <si>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</si>
  <si>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</si>
  <si>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</si>
  <si>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</si>
  <si>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</si>
  <si>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</si>
  <si>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</si>
  <si>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</si>
  <si>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</si>
  <si>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</si>
  <si>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</si>
  <si>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</si>
  <si>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</si>
  <si>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</si>
  <si>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</si>
  <si>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</si>
  <si>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</si>
  <si>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</si>
  <si>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</si>
  <si>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</si>
  <si>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</si>
  <si>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</si>
  <si>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</si>
  <si>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</si>
  <si>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</si>
  <si>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</si>
  <si>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</si>
  <si>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</si>
  <si>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</si>
  <si>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</si>
  <si>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</si>
  <si>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</si>
  <si>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</si>
  <si>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</si>
  <si>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</si>
  <si>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</si>
  <si>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</si>
  <si>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</si>
  <si>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</si>
  <si>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</si>
  <si>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</si>
  <si>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</si>
  <si>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</si>
  <si>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</si>
  <si>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</si>
  <si>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</si>
  <si>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</si>
  <si>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</si>
  <si>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</si>
  <si>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</si>
  <si>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</si>
  <si>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</si>
  <si>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</si>
  <si>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</si>
  <si>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</si>
  <si>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</si>
  <si>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</si>
  <si>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</si>
  <si>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</si>
  <si>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</si>
  <si>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</si>
  <si>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</si>
  <si>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</si>
  <si>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</si>
  <si>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</si>
  <si>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</si>
  <si>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</si>
  <si>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</si>
  <si>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</si>
  <si>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</si>
  <si>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</si>
  <si>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</si>
  <si>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</si>
  <si>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</si>
  <si>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</si>
  <si>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</si>
  <si>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</si>
  <si>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</si>
  <si>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</si>
  <si>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</si>
  <si>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</si>
  <si>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</si>
  <si>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</si>
  <si>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</si>
  <si>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</si>
  <si>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</si>
  <si>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</si>
  <si>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</si>
  <si>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</si>
  <si>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</si>
  <si>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</si>
  <si>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</si>
  <si>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</si>
  <si>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</si>
  <si>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</si>
  <si>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</si>
  <si>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</si>
  <si>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</si>
  <si>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</si>
  <si>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</si>
  <si>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</si>
  <si>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</si>
  <si>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</si>
  <si>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</si>
  <si>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</si>
  <si>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</si>
  <si>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</si>
  <si>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</si>
  <si>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</si>
  <si>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</si>
  <si>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</si>
  <si>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</si>
  <si>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</si>
  <si>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</si>
  <si>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</si>
  <si>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</si>
  <si>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</si>
  <si>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</si>
  <si>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</si>
  <si>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</si>
  <si>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</si>
  <si>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</si>
  <si>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</si>
  <si>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</si>
  <si>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</si>
  <si>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</si>
  <si>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</si>
  <si>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</si>
  <si>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</si>
  <si>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</si>
  <si>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</si>
  <si>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</si>
  <si>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</si>
  <si>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</si>
  <si>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</si>
  <si>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</si>
  <si>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</si>
  <si>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</si>
  <si>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</si>
  <si>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</si>
  <si>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</si>
  <si>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</si>
  <si>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</si>
  <si>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</si>
  <si>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</si>
  <si>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</si>
  <si>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</si>
  <si>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</si>
  <si>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</si>
  <si>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</si>
  <si>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</si>
  <si>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</si>
  <si>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</si>
  <si>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</si>
  <si>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</si>
  <si>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</si>
  <si>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</si>
  <si>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</si>
  <si>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</si>
  <si>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</si>
  <si>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</si>
  <si>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</si>
  <si>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</si>
  <si>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</si>
  <si>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</si>
  <si>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</si>
  <si>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</si>
  <si>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</si>
  <si>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</si>
  <si>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</si>
  <si>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</si>
  <si>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</si>
  <si>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</si>
  <si>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</si>
  <si>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</si>
  <si>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</si>
  <si>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</si>
  <si>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</si>
  <si>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</si>
  <si>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</si>
  <si>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</si>
  <si>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</si>
  <si>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</si>
  <si>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</si>
  <si>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</si>
  <si>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</si>
  <si>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</si>
  <si>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</si>
  <si>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</si>
  <si>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</si>
  <si>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</si>
  <si>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</si>
  <si>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</si>
  <si>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</si>
  <si>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</si>
  <si>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</si>
  <si>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</si>
  <si>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</si>
  <si>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</si>
  <si>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</si>
  <si>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</si>
  <si>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</si>
  <si>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</si>
  <si>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</si>
  <si>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</si>
  <si>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</si>
  <si>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</si>
  <si>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</si>
  <si>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</si>
  <si>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</si>
  <si>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</si>
  <si>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</si>
  <si>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</si>
  <si>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</si>
  <si>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</si>
  <si>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</si>
  <si>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</si>
  <si>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</si>
  <si>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</si>
  <si>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</si>
  <si>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</si>
  <si>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</si>
  <si>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</si>
  <si>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</si>
  <si>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</si>
  <si>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</si>
  <si>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</si>
  <si>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</si>
  <si>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</si>
  <si>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</si>
  <si>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</si>
  <si>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</si>
  <si>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</si>
  <si>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</si>
  <si>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</si>
  <si>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</si>
  <si>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</si>
  <si>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</si>
  <si>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</si>
  <si>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</si>
  <si>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</si>
  <si>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</si>
  <si>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</si>
  <si>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</si>
  <si>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</si>
  <si>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</si>
  <si>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</si>
  <si>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</si>
  <si>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</si>
  <si>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</si>
  <si>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</si>
  <si>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</si>
  <si>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</si>
  <si>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</si>
  <si>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</si>
  <si>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</si>
  <si>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</si>
  <si>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</si>
  <si>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</si>
  <si>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</si>
  <si>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</si>
  <si>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</si>
  <si>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</si>
  <si>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</si>
  <si>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</si>
  <si>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</si>
  <si>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</si>
  <si>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</si>
  <si>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</si>
  <si>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</si>
  <si>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</si>
  <si>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</si>
  <si>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</si>
  <si>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</si>
  <si>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</si>
  <si>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</si>
  <si>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</si>
  <si>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</si>
  <si>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</si>
  <si>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</si>
  <si>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</si>
  <si>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</si>
  <si>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</si>
  <si>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</si>
  <si>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</si>
  <si>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</si>
  <si>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</si>
  <si>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</si>
  <si>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</si>
  <si>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</si>
  <si>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</si>
  <si>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</si>
  <si>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</si>
  <si>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</si>
  <si>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</si>
  <si>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</si>
  <si>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</si>
  <si>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</si>
  <si>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</si>
  <si>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</si>
  <si>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</si>
  <si>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</si>
  <si>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</si>
  <si>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</si>
  <si>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</si>
  <si>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</si>
  <si>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</si>
  <si>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</si>
  <si>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</si>
  <si>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</si>
  <si>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</si>
  <si>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</si>
  <si>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</si>
  <si>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</si>
  <si>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</si>
  <si>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</si>
  <si>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</si>
  <si>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</si>
  <si>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</si>
  <si>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</si>
  <si>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</si>
  <si>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</si>
  <si>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</si>
  <si>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</si>
  <si>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</si>
  <si>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</si>
  <si>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</si>
  <si>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</si>
  <si>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</si>
  <si>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</si>
  <si>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</si>
  <si>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</si>
  <si>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</si>
  <si>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</si>
  <si>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</si>
  <si>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</si>
  <si>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</si>
  <si>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</si>
  <si>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</si>
  <si>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</si>
  <si>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</si>
  <si>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</si>
  <si>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</si>
  <si>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</si>
  <si>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</si>
  <si>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</si>
  <si>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</si>
  <si>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</si>
  <si>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</si>
  <si>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</si>
  <si>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</si>
  <si>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</si>
  <si>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</si>
  <si>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</si>
  <si>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</si>
  <si>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</si>
  <si>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</si>
  <si>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</si>
  <si>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</si>
  <si>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</si>
  <si>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</si>
  <si>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</si>
  <si>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</si>
  <si>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</si>
  <si>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</si>
  <si>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</si>
  <si>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</si>
  <si>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</si>
  <si>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</si>
  <si>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</si>
  <si>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</si>
  <si>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</si>
  <si>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</si>
  <si>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</si>
  <si>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</si>
  <si>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</si>
  <si>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</si>
  <si>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</si>
  <si>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</si>
  <si>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</si>
  <si>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</si>
  <si>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</si>
  <si>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</si>
  <si>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</si>
  <si>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</si>
  <si>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</si>
  <si>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</si>
  <si>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</si>
  <si>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</si>
  <si>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</si>
  <si>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</si>
  <si>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</si>
  <si>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</si>
  <si>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</si>
  <si>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</si>
  <si>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</si>
  <si>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</si>
  <si>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</si>
  <si>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</si>
  <si>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</si>
  <si>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</si>
  <si>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</si>
  <si>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</si>
  <si>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</si>
  <si>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</si>
  <si>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</si>
  <si>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</si>
  <si>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</si>
  <si>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</si>
  <si>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</si>
  <si>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</si>
  <si>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</si>
  <si>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</si>
  <si>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</si>
  <si>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</si>
  <si>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</si>
  <si>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</si>
  <si>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</si>
  <si>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</si>
  <si>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</si>
  <si>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</si>
  <si>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</si>
  <si>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</si>
  <si>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</si>
  <si>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</si>
  <si>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</si>
  <si>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</si>
  <si>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</si>
  <si>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</si>
  <si>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</si>
  <si>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</si>
  <si>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</si>
  <si>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</si>
  <si>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</si>
  <si>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</si>
  <si>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</si>
  <si>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</si>
  <si>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</si>
  <si>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</si>
  <si>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</si>
  <si>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</si>
  <si>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</si>
  <si>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</si>
  <si>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</si>
  <si>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</si>
  <si>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</si>
  <si>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</si>
  <si>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</si>
  <si>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</si>
  <si>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</si>
  <si>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</si>
  <si>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</si>
  <si>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</si>
  <si>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</si>
  <si>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</si>
  <si>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</si>
  <si>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</si>
  <si>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</si>
  <si>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</si>
  <si>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</si>
  <si>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</si>
  <si>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</si>
  <si>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</si>
  <si>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</si>
  <si>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</si>
  <si>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</si>
  <si>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</si>
  <si>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</si>
  <si>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</si>
  <si>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</si>
  <si>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</si>
  <si>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</si>
  <si>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</si>
  <si>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</si>
  <si>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</si>
  <si>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</si>
  <si>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</si>
  <si>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</si>
  <si>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</si>
  <si>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</si>
  <si>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</si>
  <si>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</si>
  <si>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</si>
  <si>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</si>
  <si>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</si>
  <si>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</si>
  <si>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</si>
  <si>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</si>
  <si>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</si>
  <si>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</si>
  <si>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</si>
  <si>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</si>
  <si>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</si>
  <si>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</si>
  <si>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</si>
  <si>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</si>
  <si>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</si>
  <si>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</si>
  <si>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</si>
  <si>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</si>
  <si>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</si>
  <si>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</si>
  <si>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</si>
  <si>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</si>
  <si>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</si>
  <si>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</si>
  <si>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</si>
  <si>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</si>
  <si>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</si>
  <si>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</si>
  <si>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</si>
  <si>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</si>
  <si>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</si>
  <si>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</si>
  <si>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</si>
  <si>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</si>
  <si>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</si>
  <si>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</si>
  <si>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</si>
  <si>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</si>
  <si>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</si>
  <si>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</si>
  <si>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</si>
  <si>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</si>
  <si>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</si>
  <si>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</si>
  <si>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</si>
  <si>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</si>
  <si>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</si>
  <si>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</si>
  <si>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</si>
  <si>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</si>
  <si>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</si>
  <si>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</si>
  <si>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</si>
  <si>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</si>
  <si>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</si>
  <si>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</si>
  <si>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</si>
  <si>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</si>
  <si>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</si>
  <si>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</si>
  <si>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</si>
  <si>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</si>
  <si>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</si>
  <si>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</si>
  <si>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</si>
  <si>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</si>
  <si>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</si>
  <si>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</si>
  <si>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</si>
  <si>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</si>
  <si>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</si>
  <si>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</si>
  <si>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</si>
  <si>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</si>
  <si>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</si>
  <si>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</si>
  <si>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</si>
  <si>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</si>
  <si>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</si>
  <si>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</si>
  <si>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</si>
  <si>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</si>
  <si>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</si>
  <si>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</si>
  <si>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</si>
  <si>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</si>
  <si>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</si>
  <si>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</si>
  <si>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</si>
  <si>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</si>
  <si>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</si>
  <si>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</si>
  <si>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</si>
  <si>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</si>
  <si>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</si>
  <si>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</si>
  <si>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</si>
  <si>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</si>
  <si>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</si>
  <si>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</si>
  <si>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</si>
  <si>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</si>
  <si>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</si>
  <si>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</si>
  <si>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</si>
  <si>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</si>
  <si>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</si>
  <si>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</si>
  <si>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</si>
  <si>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</si>
  <si>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</si>
  <si>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</si>
  <si>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</si>
  <si>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</si>
  <si>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</si>
  <si>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</si>
  <si>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</si>
  <si>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</si>
  <si>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</si>
  <si>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</si>
  <si>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</si>
  <si>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</si>
  <si>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</si>
  <si>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</si>
  <si>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</si>
  <si>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</si>
  <si>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</si>
  <si>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</si>
  <si>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</si>
  <si>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</si>
  <si>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</si>
  <si>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</si>
  <si>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</si>
  <si>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</si>
  <si>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</si>
  <si>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</si>
  <si>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</si>
  <si>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</si>
  <si>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</si>
  <si>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</si>
  <si>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</si>
  <si>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</si>
  <si>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</si>
  <si>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</si>
  <si>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</si>
  <si>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</si>
  <si>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</si>
  <si>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</si>
  <si>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</si>
  <si>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</si>
  <si>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</si>
  <si>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</si>
  <si>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</si>
  <si>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</si>
  <si>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</si>
  <si>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</si>
  <si>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</si>
  <si>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</si>
  <si>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</si>
  <si>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</si>
  <si>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</si>
  <si>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</si>
  <si>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</si>
  <si>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</si>
  <si>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</si>
  <si>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</si>
  <si>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</si>
  <si>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</si>
  <si>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</si>
  <si>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</si>
  <si>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</si>
  <si>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</si>
  <si>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</si>
  <si>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</si>
  <si>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</si>
  <si>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</si>
  <si>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</si>
  <si>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</si>
  <si>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</si>
  <si>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</si>
  <si>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</si>
  <si>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</si>
  <si>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</si>
  <si>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</si>
  <si>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</si>
  <si>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</si>
  <si>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</si>
  <si>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</si>
  <si>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</si>
  <si>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</si>
  <si>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</si>
  <si>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</si>
  <si>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</si>
  <si>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</si>
  <si>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</si>
  <si>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</si>
  <si>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</si>
  <si>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</si>
  <si>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</si>
  <si>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</si>
  <si>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</si>
  <si>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</si>
  <si>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</si>
  <si>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</si>
  <si>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</si>
  <si>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</si>
  <si>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</si>
  <si>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</si>
  <si>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</si>
  <si>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</si>
  <si>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</si>
  <si>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</si>
  <si>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</si>
  <si>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</si>
  <si>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</si>
  <si>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</si>
  <si>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</si>
  <si>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</si>
  <si>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</si>
  <si>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</si>
  <si>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</si>
  <si>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</si>
  <si>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</si>
  <si>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</si>
  <si>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</si>
  <si>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</si>
  <si>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</si>
  <si>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</si>
  <si>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</si>
  <si>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</si>
  <si>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</si>
  <si>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</si>
  <si>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</si>
  <si>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</si>
  <si>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</si>
  <si>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</si>
  <si>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</si>
  <si>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</si>
  <si>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</si>
  <si>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</si>
  <si>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</si>
  <si>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</si>
  <si>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</si>
  <si>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</si>
  <si>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</si>
  <si>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</si>
  <si>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</si>
  <si>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</si>
  <si>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</si>
  <si>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</si>
  <si>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</si>
  <si>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</si>
  <si>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</si>
  <si>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</si>
  <si>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</si>
  <si>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</si>
  <si>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</si>
  <si>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</si>
  <si>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</si>
  <si>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</si>
  <si>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</si>
  <si>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</si>
  <si>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</si>
  <si>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</si>
  <si>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</si>
  <si>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</si>
  <si>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</si>
  <si>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</si>
  <si>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</si>
  <si>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</si>
  <si>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</si>
  <si>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</si>
  <si>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</si>
  <si>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</si>
  <si>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</si>
  <si>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</si>
  <si>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</si>
  <si>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</si>
  <si>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</si>
  <si>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</si>
  <si>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</si>
  <si>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</si>
  <si>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</si>
  <si>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</si>
  <si>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</si>
  <si>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</si>
  <si>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</si>
  <si>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</si>
  <si>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</si>
  <si>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</si>
  <si>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</si>
  <si>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</si>
  <si>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</si>
  <si>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</si>
  <si>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</si>
  <si>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</si>
  <si>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</si>
  <si>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</si>
  <si>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</si>
  <si>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</si>
  <si>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</si>
  <si>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</si>
  <si>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</si>
  <si>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</si>
  <si>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</si>
  <si>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</si>
  <si>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</si>
  <si>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</si>
  <si>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</si>
  <si>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</si>
  <si>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</si>
  <si>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</si>
  <si>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</si>
  <si>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</si>
  <si>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</si>
  <si>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</si>
  <si>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</si>
  <si>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</si>
  <si>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</si>
  <si>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</si>
  <si>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</si>
  <si>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</si>
  <si>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</si>
  <si>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</si>
  <si>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</si>
  <si>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</si>
  <si>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</si>
  <si>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</si>
  <si>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</si>
  <si>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</si>
  <si>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</si>
  <si>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</si>
  <si>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</si>
  <si>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</si>
  <si>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</si>
  <si>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</si>
  <si>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</si>
  <si>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</si>
  <si>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</si>
  <si>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</si>
  <si>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</si>
  <si>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</si>
  <si>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</si>
  <si>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</si>
  <si>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</si>
  <si>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</si>
  <si>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</si>
  <si>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</si>
  <si>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</si>
  <si>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</si>
  <si>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</si>
  <si>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</si>
  <si>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</si>
  <si>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</si>
  <si>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</si>
  <si>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</si>
  <si>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</si>
  <si>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</si>
  <si>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</si>
  <si>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</si>
  <si>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</si>
  <si>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</si>
  <si>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</si>
  <si>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</si>
  <si>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</si>
  <si>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</si>
  <si>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</si>
  <si>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</si>
  <si>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</si>
  <si>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</si>
  <si>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</si>
  <si>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</si>
  <si>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</si>
  <si>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</si>
  <si>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</si>
  <si>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</si>
  <si>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</si>
  <si>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</si>
  <si>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</si>
  <si>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</si>
  <si>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</si>
  <si>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</si>
  <si>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</si>
  <si>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</si>
  <si>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</si>
  <si>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</si>
  <si>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</si>
  <si>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</si>
  <si>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</si>
  <si>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</si>
  <si>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</si>
  <si>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</si>
  <si>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</si>
  <si>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</si>
  <si>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</si>
  <si>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</si>
  <si>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</si>
  <si>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</si>
  <si>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</si>
  <si>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</si>
  <si>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</si>
  <si>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</si>
  <si>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</si>
  <si>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</si>
  <si>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</si>
  <si>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</si>
  <si>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</si>
  <si>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</si>
  <si>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</si>
  <si>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</si>
  <si>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</si>
  <si>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</si>
  <si>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</si>
  <si>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</si>
  <si>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</si>
  <si>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</si>
  <si>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</si>
  <si>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</si>
  <si>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</si>
  <si>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</si>
  <si>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</si>
  <si>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</si>
  <si>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</si>
  <si>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</si>
  <si>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</si>
  <si>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</si>
  <si>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</si>
  <si>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</si>
  <si>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</si>
  <si>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</si>
  <si>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</si>
  <si>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</si>
  <si>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</si>
  <si>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</si>
  <si>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</si>
  <si>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</si>
  <si>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</si>
  <si>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</si>
  <si>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</si>
  <si>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</si>
  <si>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</si>
  <si>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</si>
  <si>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</si>
  <si>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</si>
  <si>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</si>
  <si>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</si>
  <si>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</si>
  <si>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</si>
  <si>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</si>
  <si>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</si>
  <si>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</si>
  <si>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</si>
  <si>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</si>
  <si>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</si>
  <si>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</si>
  <si>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</si>
  <si>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</si>
  <si>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</si>
  <si>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</si>
  <si>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</si>
  <si>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</si>
  <si>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</si>
  <si>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</si>
  <si>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</si>
  <si>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</si>
  <si>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</si>
  <si>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</si>
  <si>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</si>
  <si>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</si>
  <si>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</si>
  <si>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</si>
  <si>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</si>
  <si>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</si>
  <si>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</si>
  <si>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</si>
  <si>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</si>
  <si>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</si>
  <si>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</si>
  <si>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</si>
  <si>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</si>
  <si>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</si>
  <si>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</si>
  <si>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</si>
  <si>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</si>
  <si>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</si>
  <si>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</si>
  <si>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</si>
  <si>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</si>
  <si>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</si>
  <si>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</si>
  <si>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</si>
  <si>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</si>
  <si>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</si>
  <si>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</si>
  <si>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</si>
  <si>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</si>
  <si>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</si>
  <si>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</si>
  <si>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</si>
  <si>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</si>
  <si>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</si>
  <si>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</si>
  <si>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</si>
  <si>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</si>
  <si>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</si>
  <si>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</si>
  <si>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</si>
  <si>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</si>
  <si>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</si>
  <si>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</si>
  <si>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</si>
  <si>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</si>
  <si>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</si>
  <si>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</si>
  <si>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</si>
  <si>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</si>
  <si>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</si>
  <si>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</si>
  <si>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</si>
  <si>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</si>
  <si>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</si>
  <si>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</si>
  <si>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</si>
  <si>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</si>
  <si>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</si>
  <si>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</si>
  <si>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</si>
  <si>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</si>
  <si>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</si>
  <si>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</si>
  <si>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</si>
  <si>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</si>
  <si>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</si>
  <si>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</si>
  <si>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</si>
  <si>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</si>
  <si>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</si>
  <si>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</si>
  <si>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</si>
  <si>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</si>
  <si>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</si>
  <si>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</si>
  <si>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</si>
  <si>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</si>
  <si>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</si>
  <si>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</si>
  <si>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</si>
  <si>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</si>
  <si>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</si>
  <si>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</si>
  <si>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</si>
  <si>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</si>
  <si>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</si>
  <si>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</si>
  <si>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</si>
  <si>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</si>
  <si>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</si>
  <si>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</si>
  <si>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</si>
  <si>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</si>
  <si>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</si>
  <si>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</si>
  <si>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</si>
  <si>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</si>
  <si>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</si>
  <si>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</si>
  <si>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</si>
  <si>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</si>
  <si>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</si>
  <si>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</si>
  <si>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</si>
  <si>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</si>
  <si>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</si>
  <si>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</si>
  <si>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</si>
  <si>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</si>
  <si>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</si>
  <si>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</si>
  <si>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</si>
  <si>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</si>
  <si>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</si>
  <si>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</si>
  <si>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</si>
  <si>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</si>
  <si>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</si>
  <si>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</si>
  <si>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</si>
  <si>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</si>
  <si>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</si>
  <si>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</si>
  <si>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</si>
  <si>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</si>
  <si>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</si>
  <si>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</si>
  <si>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</si>
  <si>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</si>
  <si>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</si>
  <si>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</si>
  <si>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</si>
  <si>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</si>
  <si>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</si>
  <si>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</si>
  <si>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</si>
  <si>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</si>
  <si>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</si>
  <si>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</si>
  <si>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</si>
  <si>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</si>
  <si>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</si>
  <si>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</si>
  <si>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</si>
  <si>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</si>
  <si>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</si>
  <si>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</si>
  <si>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</si>
  <si>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</si>
  <si>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</si>
  <si>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</si>
  <si>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</si>
  <si>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</si>
  <si>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</si>
  <si>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</si>
  <si>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</si>
  <si>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</si>
  <si>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</si>
  <si>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</si>
  <si>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</si>
  <si>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</si>
  <si>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</si>
  <si>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</si>
  <si>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</si>
  <si>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</si>
  <si>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</si>
  <si>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</si>
  <si>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</si>
  <si>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</si>
  <si>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</si>
  <si>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</si>
  <si>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</si>
  <si>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</si>
  <si>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</si>
  <si>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</si>
  <si>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</si>
  <si>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</si>
  <si>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</si>
  <si>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</si>
  <si>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</si>
  <si>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</si>
  <si>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</si>
  <si>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</si>
  <si>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</si>
  <si>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</si>
  <si>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</si>
  <si>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</si>
  <si>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</si>
  <si>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</si>
  <si>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</si>
  <si>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</si>
  <si>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</si>
  <si>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</si>
  <si>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</si>
  <si>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</si>
  <si>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</si>
  <si>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</si>
  <si>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</si>
  <si>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</si>
  <si>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</si>
  <si>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</si>
  <si>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</si>
  <si>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</si>
  <si>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</si>
  <si>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</si>
  <si>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</si>
  <si>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</si>
  <si>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</si>
  <si>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</si>
  <si>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</si>
  <si>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</si>
  <si>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</si>
  <si>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</si>
  <si>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</si>
  <si>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</si>
  <si>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</si>
  <si>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</si>
  <si>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</si>
  <si>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</si>
  <si>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</si>
  <si>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</si>
  <si>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</si>
  <si>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</si>
  <si>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</si>
  <si>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</si>
  <si>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</si>
  <si>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</si>
  <si>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</si>
  <si>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</si>
  <si>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</si>
  <si>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</si>
  <si>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</si>
  <si>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</si>
  <si>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</si>
  <si>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</si>
  <si>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</si>
  <si>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</si>
  <si>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</si>
  <si>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</si>
  <si>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</si>
  <si>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</si>
  <si>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</si>
  <si>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</si>
  <si>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</si>
  <si>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</si>
  <si>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</si>
  <si>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</si>
  <si>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</si>
  <si>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</si>
  <si>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</si>
  <si>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</si>
  <si>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</si>
  <si>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</si>
  <si>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</si>
  <si>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</si>
  <si>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</si>
  <si>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</si>
  <si>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</si>
  <si>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</si>
  <si>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</si>
  <si>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</si>
  <si>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</si>
  <si>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</si>
  <si>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</si>
  <si>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</si>
  <si>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</si>
  <si>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</si>
  <si>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</si>
  <si>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</si>
  <si>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</si>
  <si>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</si>
  <si>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</si>
  <si>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</si>
  <si>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</si>
  <si>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</si>
  <si>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</si>
  <si>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</si>
  <si>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</si>
  <si>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</si>
  <si>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</si>
  <si>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</si>
  <si>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</si>
  <si>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</si>
  <si>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</si>
  <si>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</si>
  <si>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</si>
  <si>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</si>
  <si>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</si>
  <si>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</si>
  <si>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</si>
  <si>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</si>
  <si>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</si>
  <si>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</si>
  <si>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</si>
  <si>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</si>
  <si>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</si>
  <si>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</si>
  <si>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</si>
  <si>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</si>
  <si>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</si>
  <si>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</si>
  <si>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</si>
  <si>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</si>
  <si>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</si>
  <si>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</si>
  <si>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</si>
  <si>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</si>
  <si>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</si>
  <si>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</si>
  <si>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</si>
  <si>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</si>
  <si>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</si>
  <si>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</si>
  <si>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</si>
  <si>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</si>
  <si>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</si>
  <si>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</si>
  <si>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</si>
  <si>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</si>
  <si>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</si>
  <si>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</si>
  <si>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</si>
  <si>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</si>
  <si>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</si>
  <si>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</si>
  <si>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</si>
  <si>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</si>
  <si>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</si>
  <si>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</si>
  <si>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</si>
  <si>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</si>
  <si>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</si>
  <si>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</si>
  <si>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</si>
  <si>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</si>
  <si>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</si>
  <si>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</si>
  <si>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</si>
  <si>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</si>
  <si>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</si>
  <si>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</si>
  <si>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</si>
  <si>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</si>
  <si>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</si>
  <si>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</si>
  <si>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</si>
  <si>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</si>
  <si>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</si>
  <si>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</si>
  <si>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</si>
  <si>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</si>
  <si>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</si>
  <si>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</si>
  <si>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</si>
  <si>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</si>
  <si>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</si>
  <si>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</si>
  <si>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</si>
  <si>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</si>
  <si>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</si>
  <si>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</si>
  <si>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</si>
  <si>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</si>
  <si>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</si>
  <si>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</si>
  <si>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</si>
  <si>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</si>
  <si>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</si>
  <si>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</si>
  <si>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</si>
  <si>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</si>
  <si>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</si>
  <si>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</si>
  <si>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</si>
  <si>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</si>
  <si>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</si>
  <si>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</si>
  <si>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</si>
  <si>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</si>
  <si>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</si>
  <si>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</si>
  <si>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</si>
  <si>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</si>
  <si>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</si>
  <si>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</si>
  <si>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</si>
  <si>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</si>
  <si>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</si>
  <si>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</si>
  <si>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</si>
  <si>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</si>
  <si>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</si>
  <si>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</si>
  <si>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</si>
  <si>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</si>
  <si>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</si>
  <si>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</si>
  <si>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</si>
  <si>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</si>
  <si>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</si>
  <si>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</si>
  <si>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</si>
  <si>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</si>
  <si>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</si>
  <si>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</si>
  <si>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</si>
  <si>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</si>
  <si>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</si>
  <si>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</si>
  <si>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</si>
  <si>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</si>
  <si>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</si>
  <si>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</si>
  <si>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</si>
  <si>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</si>
  <si>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</si>
  <si>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</si>
  <si>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</si>
  <si>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</si>
  <si>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</si>
  <si>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</si>
  <si>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</si>
  <si>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</si>
  <si>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</si>
  <si>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</si>
  <si>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</si>
  <si>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</si>
  <si>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</si>
  <si>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</si>
  <si>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</si>
  <si>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</si>
  <si>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</si>
  <si>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</si>
  <si>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</si>
  <si>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</si>
  <si>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</si>
  <si>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</si>
  <si>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</si>
  <si>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</si>
  <si>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</si>
  <si>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</si>
  <si>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</si>
  <si>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</si>
  <si>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</si>
  <si>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</si>
  <si>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</si>
  <si>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</si>
  <si>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</si>
  <si>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</si>
  <si>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</si>
  <si>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</si>
  <si>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</si>
  <si>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</si>
  <si>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</si>
  <si>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</si>
  <si>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</si>
  <si>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</si>
  <si>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</si>
  <si>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</si>
  <si>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</si>
  <si>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</si>
  <si>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</si>
  <si>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</si>
  <si>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</si>
  <si>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</si>
  <si>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</si>
  <si>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</si>
  <si>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</si>
  <si>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</si>
  <si>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</si>
  <si>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</si>
  <si>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</si>
  <si>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</si>
  <si>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</si>
  <si>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</si>
  <si>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</si>
  <si>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</si>
  <si>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</si>
  <si>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</si>
  <si>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</si>
  <si>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</si>
  <si>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</si>
  <si>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</si>
  <si>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</si>
  <si>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</si>
  <si>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</si>
  <si>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</si>
  <si>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</si>
  <si>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</si>
  <si>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</si>
  <si>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</si>
  <si>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</si>
  <si>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</si>
  <si>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</si>
  <si>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</si>
  <si>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</si>
  <si>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</si>
  <si>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</si>
  <si>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</si>
  <si>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</si>
  <si>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</si>
  <si>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</si>
  <si>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</si>
  <si>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</si>
  <si>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</si>
  <si>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</si>
  <si>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</si>
  <si>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</si>
  <si>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</si>
  <si>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</si>
  <si>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</si>
  <si>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</si>
  <si>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</si>
  <si>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</si>
  <si>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</si>
  <si>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</si>
  <si>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</si>
  <si>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</si>
  <si>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</si>
  <si>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</si>
  <si>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</si>
  <si>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</si>
  <si>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</si>
  <si>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</si>
  <si>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</si>
  <si>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</si>
  <si>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</si>
  <si>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</si>
  <si>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</si>
  <si>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</si>
  <si>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</si>
  <si>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</si>
  <si>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</si>
  <si>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</si>
  <si>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</si>
  <si>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</si>
  <si>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</si>
  <si>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</si>
  <si>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</si>
  <si>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</si>
  <si>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</si>
  <si>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</si>
  <si>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</si>
  <si>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</si>
  <si>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</si>
  <si>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</si>
  <si>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</si>
  <si>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</si>
  <si>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</si>
  <si>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</si>
  <si>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</si>
  <si>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</si>
  <si>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</si>
  <si>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</si>
  <si>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</si>
  <si>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</si>
  <si>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</si>
  <si>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</si>
  <si>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</si>
  <si>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</si>
  <si>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</si>
  <si>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</si>
  <si>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</si>
  <si>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</si>
  <si>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</si>
  <si>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</si>
  <si>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</si>
  <si>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</si>
  <si>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</si>
  <si>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</si>
  <si>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</si>
  <si>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</si>
  <si>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</si>
  <si>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</si>
  <si>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</si>
  <si>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</si>
  <si>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</si>
  <si>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</si>
  <si>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</si>
  <si>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</si>
  <si>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</si>
  <si>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</si>
  <si>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</si>
  <si>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</si>
  <si>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</si>
  <si>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</si>
  <si>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</si>
  <si>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</si>
  <si>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</si>
  <si>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</si>
  <si>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</si>
  <si>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</si>
  <si>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</si>
  <si>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</si>
  <si>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</si>
  <si>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</si>
  <si>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</si>
  <si>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</si>
  <si>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</si>
  <si>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</si>
  <si>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</si>
  <si>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</si>
  <si>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</si>
  <si>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</si>
  <si>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</si>
  <si>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</si>
  <si>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</si>
  <si>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</si>
  <si>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</si>
  <si>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</si>
  <si>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</si>
  <si>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</si>
  <si>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</si>
  <si>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</si>
  <si>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</si>
  <si>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</si>
  <si>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</si>
  <si>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</si>
  <si>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</si>
  <si>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</si>
  <si>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</si>
  <si>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</si>
  <si>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</si>
  <si>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</si>
  <si>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</si>
  <si>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</si>
  <si>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</si>
  <si>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</si>
  <si>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</si>
  <si>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</si>
  <si>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</si>
  <si>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</si>
  <si>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</si>
  <si>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</si>
  <si>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</si>
  <si>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</si>
  <si>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</si>
  <si>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</si>
  <si>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</si>
  <si>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</si>
  <si>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</si>
  <si>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</si>
  <si>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</si>
  <si>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</si>
  <si>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</si>
  <si>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</si>
  <si>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</si>
  <si>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</si>
  <si>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</si>
  <si>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</si>
  <si>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</si>
  <si>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</si>
  <si>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</si>
  <si>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</si>
  <si>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</si>
  <si>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</si>
  <si>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</si>
  <si>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</si>
  <si>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</si>
  <si>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</si>
  <si>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</si>
  <si>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</si>
  <si>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</si>
  <si>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</si>
  <si>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</si>
  <si>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</si>
  <si>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</si>
  <si>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</si>
  <si>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</si>
  <si>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</si>
  <si>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</si>
  <si>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</si>
  <si>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</si>
  <si>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</si>
  <si>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</si>
  <si>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</si>
  <si>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</si>
  <si>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</si>
  <si>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</si>
  <si>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</si>
  <si>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</si>
  <si>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</si>
  <si>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</si>
  <si>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</si>
  <si>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</si>
  <si>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</si>
  <si>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</si>
  <si>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</si>
  <si>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</si>
  <si>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</si>
  <si>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</si>
  <si>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</si>
  <si>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</si>
  <si>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</si>
  <si>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</si>
  <si>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</si>
  <si>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</si>
  <si>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</si>
  <si>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</si>
  <si>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</si>
  <si>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</si>
  <si>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</si>
  <si>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</si>
  <si>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</si>
  <si>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</si>
  <si>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</si>
  <si>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</si>
  <si>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</si>
  <si>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</si>
  <si>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</si>
  <si>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</si>
  <si>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</si>
  <si>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</si>
  <si>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</si>
  <si>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</si>
  <si>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</si>
  <si>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</si>
  <si>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</si>
  <si>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</si>
  <si>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</si>
  <si>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</si>
  <si>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</si>
  <si>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</si>
  <si>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</si>
  <si>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</si>
  <si>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</si>
  <si>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</si>
  <si>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</si>
  <si>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</si>
  <si>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</si>
  <si>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</si>
  <si>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</si>
  <si>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</si>
  <si>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</si>
  <si>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</si>
  <si>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</si>
  <si>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</si>
  <si>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</si>
  <si>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</si>
  <si>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</si>
  <si>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</si>
  <si>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</si>
  <si>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</si>
  <si>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</si>
  <si>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</si>
  <si>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</si>
  <si>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</si>
  <si>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</si>
  <si>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</si>
  <si>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</si>
  <si>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</si>
  <si>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</si>
  <si>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</si>
  <si>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</si>
  <si>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</si>
  <si>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</si>
  <si>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</si>
  <si>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</si>
  <si>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</si>
  <si>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</si>
  <si>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</si>
  <si>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</si>
  <si>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</si>
  <si>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</si>
  <si>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</si>
  <si>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</si>
  <si>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</si>
  <si>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</si>
  <si>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</si>
  <si>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</si>
  <si>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</si>
  <si>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</si>
  <si>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</si>
  <si>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</si>
  <si>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</si>
  <si>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</si>
  <si>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</si>
  <si>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</si>
  <si>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</si>
  <si>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</si>
  <si>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</si>
  <si>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</si>
  <si>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</si>
  <si>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</si>
  <si>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</si>
  <si>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</si>
  <si>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</si>
  <si>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</si>
  <si>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</si>
  <si>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</si>
  <si>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</si>
  <si>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</si>
  <si>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</si>
  <si>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</si>
  <si>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</si>
  <si>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</si>
  <si>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</si>
  <si>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</si>
  <si>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</si>
  <si>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</si>
  <si>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</si>
  <si>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</si>
  <si>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</si>
  <si>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</si>
  <si>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</si>
  <si>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</si>
  <si>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</si>
  <si>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</si>
  <si>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</si>
  <si>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</si>
  <si>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</si>
  <si>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</si>
  <si>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</si>
  <si>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</si>
  <si>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</si>
  <si>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</si>
  <si>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</si>
  <si>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</si>
  <si>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</si>
  <si>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</si>
  <si>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</si>
  <si>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</si>
  <si>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</si>
  <si>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</si>
  <si>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</si>
  <si>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</si>
  <si>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</si>
  <si>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</si>
  <si>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</si>
  <si>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</si>
  <si>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</si>
  <si>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</si>
  <si>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</si>
  <si>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</si>
  <si>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</si>
  <si>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</si>
  <si>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</si>
  <si>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</si>
  <si>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</si>
  <si>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</si>
  <si>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</si>
  <si>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</si>
  <si>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</si>
  <si>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</si>
  <si>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</si>
  <si>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</si>
  <si>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</si>
  <si>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</si>
  <si>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</si>
  <si>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</si>
  <si>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</si>
  <si>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</si>
  <si>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</si>
  <si>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</si>
  <si>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</si>
  <si>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</si>
  <si>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</si>
  <si>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</si>
  <si>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</si>
  <si>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</si>
  <si>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</si>
  <si>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</si>
  <si>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</si>
  <si>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</si>
  <si>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</si>
  <si>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</si>
  <si>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</si>
  <si>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</si>
  <si>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</si>
  <si>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</si>
  <si>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</si>
  <si>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</si>
  <si>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</si>
  <si>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</si>
  <si>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</si>
  <si>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</si>
  <si>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</si>
  <si>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</si>
  <si>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</si>
  <si>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</si>
  <si>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</si>
  <si>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</si>
  <si>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</si>
  <si>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</si>
  <si>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</si>
  <si>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</si>
  <si>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</si>
  <si>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</si>
  <si>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</si>
  <si>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</si>
  <si>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</si>
  <si>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</si>
  <si>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</si>
  <si>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</si>
  <si>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</si>
  <si>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</si>
  <si>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</si>
  <si>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</si>
  <si>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</si>
  <si>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</si>
  <si>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</si>
  <si>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</si>
  <si>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</si>
  <si>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</si>
  <si>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</si>
  <si>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</si>
  <si>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</si>
  <si>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</si>
  <si>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</si>
  <si>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</si>
  <si>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</si>
  <si>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</si>
  <si>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</si>
  <si>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</si>
  <si>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</si>
  <si>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</si>
  <si>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</si>
  <si>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</si>
  <si>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</si>
  <si>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</si>
  <si>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</si>
  <si>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</si>
  <si>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</si>
  <si>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</si>
  <si>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</si>
  <si>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</si>
  <si>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</si>
  <si>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</si>
  <si>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</si>
  <si>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</si>
  <si>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</si>
  <si>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</si>
  <si>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</si>
  <si>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</si>
  <si>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</si>
  <si>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</si>
  <si>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</si>
  <si>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</si>
  <si>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</si>
  <si>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</si>
  <si>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</si>
  <si>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</si>
  <si>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</si>
  <si>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</si>
  <si>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</si>
  <si>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</si>
  <si>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</si>
  <si>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</si>
  <si>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</si>
  <si>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</si>
  <si>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</si>
  <si>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</si>
  <si>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</si>
  <si>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</si>
  <si>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</si>
  <si>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</si>
  <si>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</si>
  <si>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</si>
  <si>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</si>
  <si>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</si>
  <si>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</si>
  <si>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</si>
  <si>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</si>
  <si>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</si>
  <si>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</si>
  <si>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</si>
  <si>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</si>
  <si>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</si>
  <si>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</si>
  <si>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</si>
  <si>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</si>
  <si>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</si>
  <si>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</si>
  <si>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</si>
  <si>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</si>
  <si>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</si>
  <si>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</si>
  <si>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</si>
  <si>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</si>
  <si>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</si>
  <si>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</si>
  <si>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</si>
  <si>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</si>
  <si>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</si>
  <si>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</si>
  <si>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</si>
  <si>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</si>
  <si>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</si>
  <si>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</si>
  <si>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</si>
  <si>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</si>
  <si>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</si>
  <si>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</si>
  <si>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</si>
  <si>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</si>
  <si>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</si>
  <si>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</si>
  <si>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</si>
  <si>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</si>
  <si>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</si>
  <si>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</si>
  <si>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</si>
  <si>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</si>
  <si>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</si>
  <si>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</si>
  <si>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</si>
  <si>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</si>
  <si>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</si>
  <si>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</si>
  <si>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</si>
  <si>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</si>
  <si>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</si>
  <si>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</si>
  <si>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</si>
  <si>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</si>
  <si>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</si>
  <si>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</si>
  <si>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</si>
  <si>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</si>
  <si>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</si>
  <si>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</si>
  <si>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</si>
  <si>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</si>
  <si>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</si>
  <si>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</si>
  <si>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</si>
  <si>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</si>
  <si>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</si>
  <si>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</si>
  <si>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</si>
  <si>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</si>
  <si>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</si>
  <si>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</si>
  <si>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</si>
  <si>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</si>
  <si>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</si>
  <si>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</si>
  <si>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</si>
  <si>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</si>
  <si>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</si>
  <si>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</si>
  <si>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</si>
  <si>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</si>
  <si>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</si>
  <si>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</si>
  <si>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</si>
  <si>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</si>
  <si>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</si>
  <si>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</si>
  <si>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</si>
  <si>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</si>
  <si>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</si>
  <si>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</si>
  <si>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</si>
  <si>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</si>
  <si>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</si>
  <si>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</si>
  <si>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</si>
  <si>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</si>
  <si>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</si>
  <si>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</si>
  <si>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</si>
  <si>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</si>
  <si>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</si>
  <si>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</si>
  <si>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</si>
  <si>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</si>
  <si>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</si>
  <si>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</si>
  <si>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</si>
  <si>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</si>
  <si>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</si>
  <si>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</si>
  <si>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</si>
  <si>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</si>
  <si>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</si>
  <si>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</si>
  <si>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</si>
  <si>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</si>
  <si>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</si>
  <si>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</si>
  <si>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</si>
  <si>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</si>
  <si>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</si>
  <si>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</si>
  <si>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</si>
  <si>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</si>
  <si>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</si>
  <si>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</si>
  <si>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</si>
  <si>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</si>
  <si>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</si>
  <si>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</si>
  <si>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</si>
  <si>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</si>
  <si>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</si>
  <si>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</si>
  <si>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</si>
  <si>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</si>
  <si>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</si>
  <si>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</si>
  <si>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</si>
  <si>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</si>
  <si>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</si>
  <si>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</si>
  <si>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</si>
  <si>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</si>
  <si>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</si>
  <si>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</si>
  <si>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</si>
  <si>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</si>
  <si>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</si>
  <si>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</si>
  <si>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</si>
  <si>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</si>
  <si>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</si>
  <si>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</si>
  <si>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</si>
  <si>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</si>
  <si>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</si>
  <si>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</si>
  <si>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</si>
  <si>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</si>
  <si>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</si>
  <si>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</si>
  <si>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</si>
  <si>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</si>
  <si>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</si>
  <si>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</si>
  <si>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</si>
  <si>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</si>
  <si>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</si>
  <si>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</si>
  <si>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</si>
  <si>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</si>
  <si>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</si>
  <si>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</si>
  <si>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</si>
  <si>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</si>
  <si>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</si>
  <si>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</si>
  <si>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</si>
  <si>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</si>
  <si>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</si>
  <si>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</si>
  <si>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</si>
  <si>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</si>
  <si>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</si>
  <si>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</si>
  <si>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</si>
  <si>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</si>
  <si>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</si>
  <si>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</si>
  <si>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</si>
  <si>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</si>
  <si>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</si>
  <si>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</si>
  <si>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</si>
  <si>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</si>
  <si>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</si>
  <si>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</si>
  <si>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</si>
  <si>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</si>
  <si>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</si>
  <si>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</si>
  <si>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</si>
  <si>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</si>
  <si>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</si>
  <si>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</si>
  <si>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</si>
  <si>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</si>
  <si>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</si>
  <si>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</si>
  <si>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</si>
  <si>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</si>
  <si>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</si>
  <si>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</si>
  <si>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</si>
  <si>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</si>
  <si>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</si>
  <si>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</si>
  <si>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</si>
  <si>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</si>
  <si>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</si>
  <si>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</si>
  <si>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</si>
  <si>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</si>
  <si>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</si>
  <si>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</si>
  <si>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</si>
  <si>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</si>
  <si>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</si>
  <si>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</si>
  <si>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</si>
  <si>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</si>
  <si>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</si>
  <si>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</si>
  <si>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</si>
  <si>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</si>
  <si>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</si>
  <si>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</si>
  <si>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</si>
  <si>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</si>
  <si>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</si>
  <si>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</si>
  <si>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</si>
  <si>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</si>
  <si>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</si>
  <si>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</si>
  <si>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</si>
  <si>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</si>
  <si>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</si>
  <si>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</si>
  <si>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</si>
  <si>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</si>
  <si>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</si>
  <si>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</si>
  <si>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</si>
  <si>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</si>
  <si>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</si>
  <si>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</si>
  <si>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</si>
  <si>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</si>
  <si>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</si>
  <si>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</si>
  <si>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</si>
  <si>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</si>
  <si>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</si>
  <si>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</si>
  <si>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</si>
  <si>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</si>
  <si>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</si>
  <si>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</si>
  <si>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</si>
  <si>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</si>
  <si>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</si>
  <si>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</si>
  <si>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</si>
  <si>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</si>
  <si>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</si>
  <si>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</si>
  <si>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</si>
  <si>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</si>
  <si>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</si>
  <si>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</si>
  <si>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</si>
  <si>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</si>
  <si>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</si>
  <si>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</si>
  <si>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</si>
  <si>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</si>
  <si>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</si>
  <si>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</si>
  <si>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</si>
  <si>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</si>
  <si>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</si>
  <si>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</si>
  <si>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</si>
  <si>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</si>
  <si>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</si>
  <si>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</si>
  <si>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</si>
  <si>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</si>
  <si>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</si>
  <si>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</si>
  <si>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</si>
  <si>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</si>
  <si>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</si>
  <si>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</si>
  <si>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</si>
  <si>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</si>
  <si>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</si>
  <si>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</si>
  <si>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</si>
  <si>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</si>
  <si>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</si>
  <si>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</si>
  <si>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</si>
  <si>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</si>
  <si>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</si>
  <si>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</si>
  <si>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</si>
  <si>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</si>
  <si>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</si>
  <si>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</si>
  <si>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</si>
  <si>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</si>
  <si>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</si>
  <si>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</si>
  <si>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</si>
  <si>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</si>
  <si>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</si>
  <si>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</si>
  <si>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</si>
  <si>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</si>
  <si>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</si>
  <si>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</si>
  <si>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</si>
  <si>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</si>
  <si>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</si>
  <si>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</si>
  <si>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</si>
  <si>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</si>
  <si>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</si>
  <si>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</si>
  <si>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</si>
  <si>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</si>
  <si>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</si>
  <si>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</si>
  <si>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</si>
  <si>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</si>
  <si>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</si>
  <si>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</si>
  <si>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</si>
  <si>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</si>
  <si>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</si>
  <si>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</si>
  <si>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</si>
  <si>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</si>
  <si>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</si>
  <si>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</si>
  <si>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</si>
  <si>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</si>
  <si>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</si>
  <si>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</si>
  <si>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</si>
  <si>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</si>
  <si>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</si>
  <si>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</si>
  <si>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</si>
  <si>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</si>
  <si>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</si>
  <si>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</si>
  <si>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</si>
  <si>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</si>
  <si>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</si>
  <si>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</si>
  <si>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</si>
  <si>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</si>
  <si>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</si>
  <si>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</si>
  <si>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</si>
  <si>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</si>
  <si>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</si>
  <si>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</si>
  <si>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</si>
  <si>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</si>
  <si>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</si>
  <si>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</si>
  <si>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</si>
  <si>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</si>
  <si>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</si>
  <si>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</si>
  <si>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</si>
  <si>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</si>
  <si>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</si>
  <si>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</si>
  <si>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</si>
  <si>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</si>
  <si>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</si>
  <si>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</si>
  <si>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</si>
  <si>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</si>
  <si>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</si>
  <si>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</si>
  <si>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</si>
  <si>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</si>
  <si>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</si>
  <si>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</si>
  <si>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</si>
  <si>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</si>
  <si>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</si>
  <si>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</si>
  <si>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</si>
  <si>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</si>
  <si>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</si>
  <si>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</si>
  <si>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</si>
  <si>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</si>
  <si>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</si>
  <si>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</si>
  <si>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</si>
  <si>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</si>
  <si>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</si>
  <si>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</si>
  <si>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</si>
  <si>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</si>
  <si>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</si>
  <si>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</si>
  <si>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</si>
  <si>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</si>
  <si>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</si>
  <si>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</si>
  <si>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</si>
  <si>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</si>
  <si>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</si>
  <si>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</si>
  <si>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</si>
  <si>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</si>
  <si>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</si>
  <si>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</si>
  <si>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</si>
  <si>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</si>
  <si>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</si>
  <si>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</si>
  <si>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</si>
  <si>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</si>
  <si>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</si>
  <si>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</si>
  <si>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</si>
  <si>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</si>
  <si>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</si>
  <si>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</si>
  <si>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</si>
  <si>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</si>
  <si>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</si>
  <si>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</si>
  <si>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</si>
  <si>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</si>
  <si>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</si>
  <si>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</si>
  <si>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</si>
  <si>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</si>
  <si>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</si>
  <si>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</si>
  <si>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</si>
  <si>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</si>
  <si>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</si>
  <si>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</si>
  <si>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</si>
  <si>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</si>
  <si>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</si>
  <si>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</si>
  <si>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</si>
  <si>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</si>
  <si>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</si>
  <si>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</si>
  <si>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</si>
  <si>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</si>
  <si>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</si>
  <si>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</si>
  <si>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</si>
  <si>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</si>
  <si>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</si>
  <si>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</si>
  <si>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</si>
  <si>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</si>
  <si>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</si>
  <si>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</si>
  <si>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</si>
  <si>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</si>
  <si>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</si>
  <si>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</si>
  <si>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</si>
  <si>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</si>
  <si>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</si>
  <si>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</si>
  <si>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</si>
  <si>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</si>
  <si>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</si>
  <si>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</si>
  <si>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</si>
  <si>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</si>
  <si>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</si>
  <si>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</si>
  <si>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</si>
  <si>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</si>
  <si>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</si>
  <si>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</si>
  <si>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</si>
  <si>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</si>
  <si>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</si>
  <si>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</si>
  <si>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</si>
  <si>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</si>
  <si>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</si>
  <si>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</si>
  <si>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</si>
  <si>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</si>
  <si>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</si>
  <si>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</si>
  <si>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</si>
  <si>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</si>
  <si>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</si>
  <si>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</si>
  <si>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</si>
  <si>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</si>
  <si>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</si>
  <si>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</si>
  <si>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</si>
  <si>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</si>
  <si>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</si>
  <si>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</si>
  <si>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</si>
  <si>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</si>
  <si>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</si>
  <si>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</si>
  <si>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</si>
  <si>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</si>
  <si>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</si>
  <si>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</si>
  <si>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</si>
  <si>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</si>
  <si>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</si>
  <si>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</si>
  <si>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</si>
  <si>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</si>
  <si>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</si>
  <si>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</si>
  <si>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</si>
  <si>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</si>
  <si>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</si>
  <si>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</si>
  <si>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</si>
  <si>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</si>
  <si>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</si>
  <si>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</si>
  <si>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</si>
  <si>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</si>
  <si>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</si>
  <si>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</si>
  <si>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</si>
  <si>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</si>
  <si>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</si>
  <si>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</si>
  <si>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</si>
  <si>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</si>
  <si>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</si>
  <si>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</si>
  <si>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</si>
  <si>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</si>
  <si>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</si>
  <si>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</si>
  <si>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</si>
  <si>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</si>
  <si>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</si>
  <si>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</si>
  <si>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</si>
  <si>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</si>
  <si>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</si>
  <si>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</si>
  <si>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</si>
  <si>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</si>
  <si>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</si>
  <si>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</si>
  <si>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</si>
  <si>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</si>
  <si>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</si>
  <si>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</si>
  <si>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</si>
  <si>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</si>
  <si>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</si>
  <si>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</si>
  <si>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</si>
  <si>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</si>
  <si>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</si>
  <si>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</si>
  <si>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</si>
  <si>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</si>
  <si>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</si>
  <si>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</si>
  <si>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</si>
  <si>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</si>
  <si>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</si>
  <si>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</si>
  <si>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</si>
  <si>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</si>
  <si>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</si>
  <si>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</si>
  <si>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</si>
  <si>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</si>
  <si>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</si>
  <si>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</si>
  <si>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</si>
  <si>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</si>
  <si>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</si>
  <si>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</si>
  <si>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</si>
  <si>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</si>
  <si>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</si>
  <si>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</si>
  <si>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</si>
  <si>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</si>
  <si>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</si>
  <si>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</si>
  <si>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</si>
  <si>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</si>
  <si>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</si>
  <si>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</si>
  <si>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</si>
  <si>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</si>
  <si>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</si>
  <si>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</si>
  <si>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</si>
  <si>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</si>
  <si>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</si>
  <si>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</si>
  <si>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</si>
  <si>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</si>
  <si>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</si>
  <si>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</si>
  <si>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</si>
  <si>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</si>
  <si>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</si>
  <si>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</si>
  <si>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</si>
  <si>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</si>
  <si>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</si>
  <si>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</si>
  <si>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</si>
  <si>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</si>
  <si>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</si>
  <si>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</si>
  <si>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</si>
  <si>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</si>
  <si>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</si>
  <si>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</si>
  <si>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</si>
  <si>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</si>
  <si>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</si>
  <si>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</si>
  <si>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</si>
  <si>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</si>
  <si>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</si>
  <si>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</si>
  <si>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</si>
  <si>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</si>
  <si>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</si>
  <si>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</si>
  <si>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</si>
  <si>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</si>
  <si>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</si>
  <si>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</si>
  <si>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</si>
  <si>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</si>
  <si>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</si>
  <si>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</si>
  <si>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</si>
  <si>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</si>
  <si>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</si>
  <si>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</si>
  <si>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</si>
  <si>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</si>
  <si>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</si>
  <si>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</si>
  <si>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</si>
  <si>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</si>
  <si>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</si>
  <si>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</si>
  <si>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</si>
  <si>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</si>
  <si>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</si>
  <si>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</si>
  <si>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</si>
  <si>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</si>
  <si>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</si>
  <si>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</si>
  <si>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</si>
  <si>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</si>
  <si>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</si>
  <si>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</si>
  <si>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</si>
  <si>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</si>
  <si>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</si>
  <si>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</si>
  <si>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</si>
  <si>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</si>
  <si>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</si>
  <si>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</si>
  <si>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</si>
  <si>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</si>
  <si>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</si>
  <si>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</si>
  <si>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</si>
  <si>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</si>
  <si>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</si>
  <si>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</si>
  <si>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</si>
  <si>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</si>
  <si>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</si>
  <si>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</si>
  <si>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</si>
  <si>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</si>
  <si>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</si>
  <si>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</si>
  <si>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</si>
  <si>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</si>
  <si>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</si>
  <si>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</si>
  <si>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</si>
  <si>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</si>
  <si>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</si>
  <si>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</si>
  <si>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</si>
  <si>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</si>
  <si>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</si>
  <si>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</si>
  <si>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</si>
  <si>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</si>
  <si>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</si>
  <si>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</si>
  <si>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</si>
  <si>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</si>
  <si>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</si>
  <si>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</si>
  <si>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</si>
  <si>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</si>
  <si>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</si>
  <si>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</si>
  <si>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</si>
  <si>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</si>
  <si>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</si>
  <si>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</si>
  <si>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</si>
  <si>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</si>
  <si>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</si>
  <si>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</si>
  <si>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</si>
  <si>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</si>
  <si>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</si>
  <si>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</si>
  <si>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</si>
  <si>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</si>
  <si>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</si>
  <si>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</si>
  <si>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</si>
  <si>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</si>
  <si>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</si>
  <si>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</si>
  <si>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</si>
  <si>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</si>
  <si>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</si>
  <si>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</si>
  <si>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</si>
  <si>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</si>
  <si>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</si>
  <si>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</si>
  <si>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</si>
  <si>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</si>
  <si>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</si>
  <si>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</si>
  <si>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</si>
  <si>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</si>
  <si>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</si>
  <si>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</si>
  <si>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</si>
  <si>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</si>
  <si>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</si>
  <si>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</si>
  <si>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</si>
  <si>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</si>
  <si>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</si>
  <si>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</si>
  <si>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</si>
  <si>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</si>
  <si>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</si>
  <si>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</si>
  <si>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</si>
  <si>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</si>
  <si>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</si>
  <si>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</si>
  <si>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</si>
  <si>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</si>
  <si>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</si>
  <si>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</si>
  <si>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</si>
  <si>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</si>
  <si>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</si>
  <si>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</si>
  <si>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</si>
  <si>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</si>
  <si>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</si>
  <si>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</si>
  <si>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</si>
  <si>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</si>
  <si>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</si>
  <si>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</si>
  <si>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</si>
  <si>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</si>
  <si>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</si>
  <si>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</si>
  <si>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</si>
  <si>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</si>
  <si>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</si>
  <si>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</si>
  <si>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</si>
  <si>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</si>
  <si>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</si>
  <si>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</si>
  <si>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</si>
  <si>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</si>
  <si>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</si>
  <si>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</si>
  <si>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</si>
  <si>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</si>
  <si>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</si>
  <si>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</si>
  <si>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</si>
  <si>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</si>
  <si>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</si>
  <si>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</si>
  <si>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</si>
  <si>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</si>
  <si>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</si>
  <si>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</si>
  <si>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</si>
  <si>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</si>
  <si>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</si>
  <si>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</si>
  <si>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</si>
  <si>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</si>
  <si>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</si>
  <si>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</si>
  <si>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</si>
  <si>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</si>
  <si>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</si>
  <si>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</si>
  <si>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</si>
  <si>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</si>
  <si>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</si>
  <si>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</si>
  <si>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</si>
  <si>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</si>
  <si>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</si>
  <si>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</si>
  <si>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</si>
  <si>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</si>
  <si>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</si>
  <si>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</si>
  <si>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</si>
  <si>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</si>
  <si>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</si>
  <si>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</si>
  <si>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</si>
  <si>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</si>
  <si>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</si>
  <si>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</si>
  <si>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</si>
  <si>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</si>
  <si>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</si>
  <si>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</si>
  <si>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</si>
  <si>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</si>
  <si>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</si>
  <si>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</si>
  <si>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</si>
  <si>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</si>
  <si>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</si>
  <si>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</si>
  <si>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</si>
  <si>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</si>
  <si>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</si>
  <si>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</si>
  <si>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</si>
  <si>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</si>
  <si>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</si>
  <si>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</si>
  <si>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</si>
  <si>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</si>
  <si>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</si>
  <si>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</si>
  <si>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</si>
  <si>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</si>
  <si>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</si>
  <si>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</si>
  <si>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</si>
  <si>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</si>
  <si>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</si>
  <si>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</si>
  <si>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</si>
  <si>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</si>
  <si>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</si>
  <si>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</si>
  <si>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</si>
  <si>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</si>
  <si>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</si>
  <si>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</si>
  <si>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</si>
  <si>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</si>
  <si>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</si>
  <si>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</si>
  <si>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</si>
  <si>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</si>
  <si>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</si>
  <si>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</si>
  <si>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</si>
  <si>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</si>
  <si>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</si>
  <si>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</si>
  <si>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</si>
  <si>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</si>
  <si>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</si>
  <si>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</si>
  <si>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</si>
  <si>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</si>
  <si>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</si>
  <si>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</si>
  <si>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</si>
  <si>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</si>
  <si>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</si>
  <si>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</si>
  <si>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</si>
  <si>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</si>
  <si>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</si>
  <si>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</si>
  <si>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</si>
  <si>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</si>
  <si>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</si>
  <si>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</si>
  <si>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</si>
  <si>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</si>
  <si>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</si>
  <si>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</si>
  <si>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</si>
  <si>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</si>
  <si>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</si>
  <si>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</si>
  <si>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</si>
  <si>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</si>
  <si>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</si>
  <si>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</si>
  <si>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</si>
  <si>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</si>
  <si>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</si>
  <si>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</si>
  <si>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</si>
  <si>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</si>
  <si>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</si>
  <si>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</si>
  <si>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</si>
  <si>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</si>
  <si>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</si>
  <si>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</si>
  <si>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</si>
  <si>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</si>
  <si>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</si>
  <si>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</si>
  <si>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</si>
  <si>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</si>
  <si>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</si>
  <si>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</si>
  <si>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</si>
  <si>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</si>
  <si>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</si>
  <si>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</si>
  <si>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</si>
  <si>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</si>
  <si>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</si>
  <si>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</si>
  <si>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</si>
  <si>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</si>
  <si>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</si>
  <si>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</si>
  <si>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</si>
  <si>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</si>
  <si>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</si>
  <si>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</si>
  <si>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</si>
  <si>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</si>
  <si>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</si>
  <si>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</si>
  <si>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</si>
  <si>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</si>
  <si>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</si>
  <si>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</si>
  <si>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</si>
  <si>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</si>
  <si>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</si>
  <si>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</si>
  <si>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</si>
  <si>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</si>
  <si>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</si>
  <si>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</si>
  <si>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</si>
  <si>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</si>
  <si>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</si>
  <si>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</si>
  <si>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</si>
  <si>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</si>
  <si>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</si>
  <si>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</si>
  <si>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</si>
  <si>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</si>
  <si>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</si>
  <si>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</si>
  <si>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</si>
  <si>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</si>
  <si>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</si>
  <si>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</si>
  <si>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</si>
  <si>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</si>
  <si>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</si>
  <si>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</si>
  <si>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</si>
  <si>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</si>
  <si>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</si>
  <si>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</si>
  <si>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</si>
  <si>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</si>
  <si>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</si>
  <si>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</si>
  <si>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</si>
  <si>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</si>
  <si>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</si>
  <si>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</si>
  <si>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</si>
  <si>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</si>
  <si>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</si>
  <si>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</si>
  <si>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</si>
  <si>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</si>
  <si>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</si>
  <si>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</si>
  <si>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</si>
  <si>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</si>
  <si>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</si>
  <si>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</si>
  <si>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</si>
  <si>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</si>
  <si>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</si>
  <si>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</si>
  <si>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</si>
  <si>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</si>
  <si>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</si>
  <si>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</si>
  <si>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</si>
  <si>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</si>
  <si>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</si>
  <si>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</si>
  <si>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</si>
  <si>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</si>
  <si>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</si>
  <si>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</si>
  <si>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</si>
  <si>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</si>
  <si>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</si>
  <si>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</si>
  <si>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</si>
  <si>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</si>
  <si>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</si>
  <si>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</si>
  <si>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</si>
  <si>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</si>
  <si>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</si>
  <si>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</si>
  <si>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</si>
  <si>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</si>
  <si>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</si>
  <si>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</si>
  <si>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</si>
  <si>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</si>
  <si>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</si>
  <si>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</si>
  <si>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</si>
  <si>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</si>
  <si>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</si>
  <si>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</si>
  <si>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</si>
  <si>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</si>
  <si>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</si>
  <si>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</si>
  <si>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</si>
  <si>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</si>
  <si>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</si>
  <si>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</si>
  <si>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</si>
  <si>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</si>
  <si>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</si>
  <si>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</si>
  <si>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</si>
  <si>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</si>
  <si>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</si>
  <si>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</si>
  <si>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</si>
  <si>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</si>
  <si>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</si>
  <si>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</si>
  <si>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</si>
  <si>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</si>
  <si>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</si>
  <si>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</si>
  <si>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</si>
  <si>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</si>
  <si>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</si>
  <si>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</si>
  <si>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</si>
  <si>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</si>
  <si>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</si>
  <si>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</si>
  <si>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</si>
  <si>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</si>
  <si>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</si>
  <si>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</si>
  <si>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</si>
  <si>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</si>
  <si>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</si>
  <si>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</si>
  <si>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</si>
  <si>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</si>
  <si>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</si>
  <si>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</si>
  <si>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</si>
  <si>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</si>
  <si>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</si>
  <si>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</si>
  <si>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</si>
  <si>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</si>
  <si>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</si>
  <si>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</si>
  <si>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</si>
  <si>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</si>
  <si>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</si>
  <si>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</si>
  <si>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</si>
  <si>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</si>
  <si>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</si>
  <si>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</si>
  <si>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</si>
  <si>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</si>
  <si>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</si>
  <si>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</si>
  <si>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</si>
  <si>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</si>
  <si>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</si>
  <si>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</si>
  <si>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</si>
  <si>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</si>
  <si>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</si>
  <si>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</si>
  <si>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</si>
  <si>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</si>
  <si>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</si>
  <si>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</si>
  <si>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</si>
  <si>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</si>
  <si>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</si>
  <si>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</si>
  <si>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</si>
  <si>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</si>
  <si>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</si>
  <si>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</si>
  <si>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</si>
  <si>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</si>
  <si>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</si>
  <si>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</si>
  <si>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</si>
  <si>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</si>
  <si>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</si>
  <si>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</si>
  <si>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</si>
  <si>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</si>
  <si>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</si>
  <si>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</si>
  <si>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</si>
  <si>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</si>
  <si>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</si>
  <si>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</si>
  <si>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</si>
  <si>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</si>
  <si>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</si>
  <si>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</si>
  <si>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</si>
  <si>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</si>
  <si>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</si>
  <si>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</si>
  <si>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</si>
  <si>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</si>
  <si>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</si>
  <si>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</si>
  <si>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</si>
  <si>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</si>
  <si>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</si>
  <si>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</si>
  <si>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</si>
  <si>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</si>
  <si>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</si>
  <si>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</si>
  <si>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</si>
  <si>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</si>
  <si>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</si>
  <si>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</si>
  <si>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</si>
  <si>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</si>
  <si>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</si>
  <si>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</si>
  <si>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</si>
  <si>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</si>
  <si>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</si>
  <si>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</si>
  <si>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</si>
  <si>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</si>
  <si>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</si>
  <si>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</si>
  <si>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</si>
  <si>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</si>
  <si>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</si>
  <si>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</si>
  <si>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</si>
  <si>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</si>
  <si>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</si>
  <si>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</si>
  <si>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</si>
  <si>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</si>
  <si>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</si>
  <si>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</si>
  <si>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</si>
  <si>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</si>
  <si>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</si>
  <si>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</si>
  <si>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</si>
  <si>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</si>
  <si>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</si>
  <si>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</si>
  <si>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</si>
  <si>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</si>
  <si>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</si>
  <si>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</si>
  <si>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</si>
  <si>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</si>
  <si>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</si>
  <si>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</si>
  <si>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</si>
  <si>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</si>
  <si>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</si>
  <si>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</si>
  <si>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</si>
  <si>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</si>
  <si>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</si>
  <si>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</si>
  <si>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</si>
  <si>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</si>
  <si>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</si>
  <si>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</si>
  <si>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</si>
  <si>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</si>
  <si>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</si>
  <si>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</si>
  <si>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</si>
  <si>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</si>
  <si>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</si>
  <si>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</si>
  <si>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</si>
  <si>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</si>
  <si>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</si>
  <si>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</si>
  <si>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</si>
  <si>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</si>
  <si>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</si>
  <si>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</si>
  <si>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</si>
  <si>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</si>
  <si>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</si>
  <si>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</si>
  <si>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</si>
  <si>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</si>
  <si>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</si>
  <si>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</si>
  <si>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</si>
  <si>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</si>
  <si>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</si>
  <si>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</si>
  <si>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</si>
  <si>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</si>
  <si>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</si>
  <si>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</si>
  <si>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</si>
  <si>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</si>
  <si>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</si>
  <si>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</si>
  <si>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</si>
  <si>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</si>
  <si>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</si>
  <si>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</si>
  <si>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</si>
  <si>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卡費---108.01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</si>
  <si>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</si>
  <si>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</si>
  <si>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</si>
  <si>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</si>
  <si>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</si>
  <si>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</si>
  <si>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</si>
  <si>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</si>
  <si>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</si>
  <si>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</si>
  <si>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</si>
  <si>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</si>
  <si>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</si>
  <si>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</si>
  <si>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</si>
  <si>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</si>
  <si>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</si>
  <si>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</si>
  <si>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</si>
  <si>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</si>
  <si>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</si>
  <si>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</si>
  <si>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</si>
  <si>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</si>
  <si>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</si>
  <si>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</si>
  <si>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</si>
  <si>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</si>
  <si>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</si>
  <si>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</si>
  <si>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</si>
  <si>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</si>
  <si>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</si>
  <si>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</si>
  <si>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</si>
  <si>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</si>
  <si>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</si>
  <si>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</si>
  <si>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</si>
  <si>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</si>
  <si>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</si>
  <si>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</si>
  <si>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</si>
  <si>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</si>
  <si>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</si>
  <si>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</si>
  <si>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</si>
  <si>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</si>
  <si>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</si>
  <si>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</si>
  <si>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</si>
  <si>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</si>
  <si>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</si>
  <si>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</si>
  <si>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</si>
  <si>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</si>
  <si>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</si>
  <si>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</si>
  <si>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</si>
  <si>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</si>
  <si>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</si>
  <si>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</si>
  <si>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</si>
  <si>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</si>
  <si>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</si>
  <si>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</si>
  <si>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</si>
  <si>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</si>
  <si>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</si>
  <si>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</si>
  <si>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</si>
  <si>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</si>
  <si>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</si>
  <si>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</si>
  <si>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</si>
  <si>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</si>
  <si>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</si>
  <si>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</si>
  <si>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</si>
  <si>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</si>
  <si>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</si>
  <si>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</si>
  <si>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</si>
  <si>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</si>
  <si>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</si>
  <si>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</si>
  <si>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</si>
  <si>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</si>
  <si>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</si>
  <si>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</si>
  <si>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</si>
  <si>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</si>
  <si>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</si>
  <si>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</si>
  <si>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</si>
  <si>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</si>
  <si>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</si>
  <si>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</si>
  <si>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</si>
  <si>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</si>
  <si>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</si>
  <si>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</si>
  <si>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</si>
  <si>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</si>
  <si>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</si>
  <si>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</si>
  <si>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</si>
  <si>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</si>
  <si>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</si>
  <si>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</si>
  <si>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</si>
  <si>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</si>
  <si>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</si>
  <si>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</si>
  <si>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</si>
  <si>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</si>
  <si>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</si>
  <si>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</si>
  <si>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</si>
  <si>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</si>
  <si>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</si>
  <si>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</si>
  <si>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</si>
  <si>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</si>
  <si>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</si>
  <si>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</si>
  <si>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</si>
  <si>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</si>
  <si>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</si>
  <si>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</si>
  <si>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</si>
  <si>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</si>
  <si>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</si>
  <si>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</si>
  <si>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</si>
  <si>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</si>
  <si>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</si>
  <si>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</si>
  <si>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</si>
  <si>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</si>
  <si>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</si>
  <si>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</si>
  <si>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</si>
  <si>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</si>
  <si>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</si>
  <si>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</si>
  <si>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</si>
  <si>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</si>
  <si>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</si>
  <si>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</si>
  <si>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</si>
  <si>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</si>
  <si>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</si>
  <si>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</si>
  <si>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</si>
  <si>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</si>
  <si>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</si>
  <si>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</si>
  <si>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</si>
  <si>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</si>
  <si>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</si>
  <si>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</si>
  <si>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</si>
  <si>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</si>
  <si>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</si>
  <si>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</si>
  <si>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</si>
  <si>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</si>
  <si>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</si>
  <si>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</si>
  <si>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</si>
  <si>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</si>
  <si>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</si>
  <si>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</si>
  <si>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</si>
  <si>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</si>
  <si>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</si>
  <si>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</si>
  <si>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</si>
  <si>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</si>
  <si>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</si>
  <si>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</si>
  <si>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</si>
  <si>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</si>
  <si>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</si>
  <si>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</si>
  <si>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</si>
  <si>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</si>
  <si>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</si>
  <si>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</si>
  <si>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</si>
  <si>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</si>
  <si>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</si>
  <si>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</si>
  <si>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</si>
  <si>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</si>
  <si>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</si>
  <si>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</si>
  <si>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</si>
  <si>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</si>
  <si>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</si>
  <si>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</si>
  <si>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</si>
  <si>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</si>
  <si>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</si>
  <si>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</si>
  <si>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</si>
  <si>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</si>
  <si>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</si>
  <si>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</si>
  <si>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</si>
  <si>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</si>
  <si>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</si>
  <si>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</si>
  <si>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</si>
  <si>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</si>
  <si>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</si>
  <si>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</si>
  <si>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</si>
  <si>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</si>
  <si>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</si>
  <si>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</si>
  <si>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</si>
  <si>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</si>
  <si>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</si>
  <si>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</si>
  <si>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</si>
  <si>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</si>
  <si>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</si>
  <si>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</si>
  <si>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</si>
  <si>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</si>
  <si>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</si>
  <si>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</si>
  <si>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</si>
  <si>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</si>
  <si>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</si>
  <si>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</si>
  <si>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</si>
  <si>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</si>
  <si>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</si>
  <si>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</si>
  <si>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</si>
  <si>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</si>
  <si>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</si>
  <si>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</si>
  <si>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</si>
  <si>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</si>
  <si>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</si>
  <si>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</si>
  <si>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</si>
  <si>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</si>
  <si>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</si>
  <si>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</si>
  <si>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</si>
  <si>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</si>
  <si>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</si>
  <si>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</si>
  <si>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</si>
  <si>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</si>
  <si>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</si>
  <si>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</si>
  <si>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</si>
  <si>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</si>
  <si>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</si>
  <si>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</si>
  <si>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</si>
  <si>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</si>
  <si>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</si>
  <si>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</si>
  <si>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</si>
  <si>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</si>
  <si>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</si>
  <si>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</si>
  <si>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</si>
  <si>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</si>
  <si>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</si>
  <si>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</si>
  <si>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</si>
  <si>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</si>
  <si>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</si>
  <si>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</si>
  <si>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</si>
  <si>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</si>
  <si>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</si>
  <si>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</si>
  <si>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</si>
  <si>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</si>
  <si>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</si>
  <si>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</si>
  <si>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</si>
  <si>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</si>
  <si>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</si>
  <si>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</si>
  <si>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</si>
  <si>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</si>
  <si>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</si>
  <si>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</si>
  <si>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</si>
  <si>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</si>
  <si>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</si>
  <si>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</si>
  <si>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</si>
  <si>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</si>
  <si>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</si>
  <si>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</si>
  <si>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</si>
  <si>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</si>
  <si>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</si>
  <si>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</si>
  <si>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</si>
  <si>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</si>
  <si>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</si>
  <si>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</si>
  <si>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</si>
  <si>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</si>
  <si>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</si>
  <si>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</si>
  <si>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</si>
  <si>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</si>
  <si>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</si>
  <si>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</si>
  <si>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</si>
  <si>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</si>
  <si>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</si>
  <si>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</si>
  <si>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</si>
  <si>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</si>
  <si>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</si>
  <si>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</si>
  <si>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</si>
  <si>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</si>
  <si>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</si>
  <si>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</si>
  <si>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</si>
  <si>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</si>
  <si>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</si>
  <si>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</si>
  <si>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</si>
  <si>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</si>
  <si>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</si>
  <si>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</si>
  <si>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</si>
  <si>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</si>
  <si>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</si>
  <si>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</si>
  <si>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</si>
  <si>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</si>
  <si>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</si>
  <si>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</si>
  <si>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</si>
  <si>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</si>
  <si>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</si>
  <si>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</si>
  <si>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</si>
  <si>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</si>
  <si>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</si>
  <si>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</si>
  <si>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</si>
  <si>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</si>
  <si>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</si>
  <si>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</si>
  <si>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</si>
  <si>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</si>
  <si>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</si>
  <si>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</si>
  <si>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</si>
  <si>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</si>
  <si>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</si>
  <si>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</si>
  <si>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</si>
  <si>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</si>
  <si>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</si>
  <si>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</si>
  <si>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</si>
  <si>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</si>
  <si>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</si>
  <si>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</si>
  <si>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</si>
  <si>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</si>
  <si>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</si>
  <si>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</si>
  <si>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</si>
  <si>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</si>
  <si>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</si>
  <si>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</si>
  <si>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</si>
  <si>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</si>
  <si>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</si>
  <si>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</si>
  <si>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</si>
  <si>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</si>
  <si>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</si>
  <si>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</si>
  <si>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</si>
  <si>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</si>
  <si>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</si>
  <si>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</si>
  <si>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</si>
  <si>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</si>
  <si>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</si>
  <si>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</si>
  <si>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</si>
  <si>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</si>
  <si>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</si>
  <si>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</si>
  <si>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</si>
  <si>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</si>
  <si>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</si>
  <si>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</si>
  <si>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</si>
  <si>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</si>
  <si>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</si>
  <si>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</si>
  <si>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</si>
  <si>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</si>
  <si>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</si>
  <si>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</si>
  <si>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</si>
  <si>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</si>
  <si>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</si>
  <si>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</si>
  <si>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</si>
  <si>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</si>
  <si>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</si>
  <si>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</si>
  <si>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</si>
  <si>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</si>
  <si>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</si>
  <si>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</si>
  <si>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</si>
  <si>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</si>
  <si>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</si>
  <si>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</si>
  <si>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</si>
  <si>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</si>
  <si>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</si>
  <si>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</si>
  <si>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</si>
  <si>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</si>
  <si>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</si>
  <si>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</si>
  <si>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</si>
  <si>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</si>
  <si>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</si>
  <si>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</si>
  <si>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</si>
  <si>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</si>
  <si>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</si>
  <si>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</si>
  <si>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</si>
  <si>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</si>
  <si>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</si>
  <si>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</si>
  <si>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</si>
  <si>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</si>
  <si>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</si>
  <si>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</si>
  <si>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</si>
  <si>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</si>
  <si>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</si>
  <si>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</si>
  <si>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</si>
  <si>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</si>
  <si>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</si>
  <si>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</si>
  <si>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</si>
  <si>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</si>
  <si>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</si>
  <si>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</si>
  <si>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</si>
  <si>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</si>
  <si>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</si>
  <si>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</si>
  <si>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</si>
  <si>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</si>
  <si>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</si>
  <si>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</si>
  <si>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</si>
  <si>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</si>
  <si>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</si>
  <si>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</si>
  <si>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</si>
  <si>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</si>
  <si>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</si>
  <si>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</si>
  <si>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</si>
  <si>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</si>
  <si>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</si>
  <si>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</si>
  <si>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</si>
  <si>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</si>
  <si>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</si>
  <si>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</si>
  <si>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</si>
  <si>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</si>
  <si>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</si>
  <si>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</si>
  <si>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</si>
  <si>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</si>
  <si>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</si>
  <si>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</si>
  <si>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</si>
  <si>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</si>
  <si>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</si>
  <si>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</si>
  <si>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</si>
  <si>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</si>
  <si>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</si>
  <si>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</si>
  <si>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</si>
  <si>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</si>
  <si>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</si>
  <si>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</si>
  <si>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</si>
  <si>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</si>
  <si>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</si>
  <si>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</si>
  <si>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</si>
  <si>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</si>
  <si>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</si>
  <si>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</si>
  <si>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</si>
  <si>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</si>
  <si>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</si>
  <si>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</si>
  <si>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</si>
  <si>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</si>
  <si>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</si>
  <si>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</si>
  <si>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</si>
  <si>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</si>
  <si>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</si>
  <si>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</si>
  <si>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</si>
  <si>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</si>
  <si>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</si>
  <si>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</si>
  <si>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</si>
  <si>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</si>
  <si>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</si>
  <si>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</si>
  <si>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</si>
  <si>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</si>
  <si>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</si>
  <si>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</si>
  <si>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</si>
  <si>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</si>
  <si>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</si>
  <si>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</si>
  <si>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</si>
  <si>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</si>
  <si>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</si>
  <si>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</si>
  <si>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</si>
  <si>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</si>
  <si>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</si>
  <si>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</si>
  <si>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</si>
  <si>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</si>
  <si>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</si>
  <si>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</si>
  <si>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</si>
  <si>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</si>
  <si>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</si>
  <si>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</si>
  <si>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</si>
  <si>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</si>
  <si>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</si>
  <si>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</si>
  <si>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</si>
  <si>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</si>
  <si>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</si>
  <si>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</si>
  <si>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</si>
  <si>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</si>
  <si>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</si>
  <si>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</si>
  <si>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</si>
  <si>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</si>
  <si>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</si>
  <si>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</si>
  <si>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</si>
  <si>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</si>
  <si>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</si>
  <si>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</si>
  <si>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</si>
  <si>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</si>
  <si>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</si>
  <si>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</si>
  <si>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</si>
  <si>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</si>
  <si>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</si>
  <si>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</si>
  <si>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</si>
  <si>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</si>
  <si>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</si>
  <si>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</si>
  <si>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</si>
  <si>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</si>
  <si>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</si>
  <si>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</si>
  <si>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</si>
  <si>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</si>
  <si>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</si>
  <si>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</si>
  <si>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</si>
  <si>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</si>
  <si>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</si>
  <si>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</si>
  <si>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</si>
  <si>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</si>
  <si>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</si>
  <si>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</si>
  <si>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</si>
  <si>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</si>
  <si>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</si>
  <si>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</si>
  <si>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</si>
  <si>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</si>
  <si>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</si>
  <si>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</si>
  <si>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</si>
  <si>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</si>
  <si>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</si>
  <si>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</si>
  <si>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</si>
  <si>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</si>
  <si>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</si>
  <si>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</si>
  <si>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</si>
  <si>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</si>
  <si>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</si>
  <si>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</si>
  <si>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</si>
  <si>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</si>
  <si>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</si>
  <si>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</si>
  <si>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</si>
  <si>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</si>
  <si>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</si>
  <si>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</si>
  <si>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</si>
  <si>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</si>
  <si>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</si>
  <si>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</si>
  <si>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</si>
  <si>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</si>
  <si>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</si>
  <si>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</si>
  <si>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</si>
  <si>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</si>
  <si>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</si>
  <si>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</si>
  <si>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</si>
  <si>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</si>
  <si>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</si>
  <si>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</si>
  <si>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</si>
  <si>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</si>
  <si>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</si>
  <si>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</si>
  <si>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</si>
  <si>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</si>
  <si>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</si>
  <si>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</si>
  <si>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</si>
  <si>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</si>
  <si>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</si>
  <si>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</si>
  <si>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</si>
  <si>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</si>
  <si>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</si>
  <si>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</si>
  <si>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</si>
  <si>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</si>
  <si>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</si>
  <si>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</si>
  <si>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</si>
  <si>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</si>
  <si>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</si>
  <si>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</si>
  <si>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</si>
  <si>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</si>
  <si>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</si>
  <si>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</si>
  <si>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</si>
  <si>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</si>
  <si>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</si>
  <si>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</si>
  <si>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</si>
  <si>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</si>
  <si>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</si>
  <si>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</si>
  <si>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</si>
  <si>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</si>
  <si>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</si>
  <si>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</si>
  <si>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</si>
  <si>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</si>
  <si>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</si>
  <si>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</si>
  <si>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</si>
  <si>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</si>
  <si>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</si>
  <si>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</si>
  <si>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</si>
  <si>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</si>
  <si>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</si>
  <si>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</si>
  <si>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</si>
  <si>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</si>
  <si>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</si>
  <si>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</si>
  <si>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</si>
  <si>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</si>
  <si>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</si>
  <si>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</si>
  <si>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</si>
  <si>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</si>
  <si>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</si>
  <si>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</si>
  <si>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</si>
  <si>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</si>
  <si>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</si>
  <si>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</si>
  <si>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</si>
  <si>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</si>
  <si>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</si>
  <si>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</si>
  <si>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</si>
  <si>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</si>
  <si>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</si>
  <si>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</si>
  <si>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</si>
  <si>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</si>
  <si>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</si>
  <si>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</si>
  <si>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</si>
  <si>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</si>
  <si>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</si>
  <si>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</si>
  <si>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</si>
  <si>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</si>
  <si>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</si>
  <si>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</si>
  <si>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</si>
  <si>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</si>
  <si>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</si>
  <si>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</si>
  <si>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</si>
  <si>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</si>
  <si>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</si>
  <si>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</si>
  <si>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</si>
  <si>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</si>
  <si>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</si>
  <si>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</si>
  <si>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</si>
  <si>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</si>
  <si>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</si>
  <si>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</si>
  <si>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</si>
  <si>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</si>
  <si>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</si>
  <si>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</si>
  <si>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</si>
  <si>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</si>
  <si>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</si>
  <si>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</si>
  <si>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</si>
  <si>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</si>
  <si>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</si>
  <si>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</si>
  <si>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</si>
  <si>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</si>
  <si>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</si>
  <si>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</si>
  <si>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</si>
  <si>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</si>
  <si>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</si>
  <si>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</si>
  <si>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</si>
  <si>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</si>
  <si>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</si>
  <si>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</si>
  <si>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</si>
  <si>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</si>
  <si>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</si>
  <si>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</si>
  <si>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</si>
  <si>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</si>
  <si>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</si>
  <si>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</si>
  <si>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</si>
  <si>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</si>
  <si>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</si>
  <si>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</si>
  <si>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</si>
  <si>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</si>
  <si>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</si>
  <si>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</si>
  <si>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</si>
  <si>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</si>
  <si>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</si>
  <si>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</si>
  <si>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</si>
  <si>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</si>
  <si>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</si>
  <si>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</si>
  <si>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</si>
  <si>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</si>
  <si>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</si>
  <si>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</si>
  <si>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</si>
  <si>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</si>
  <si>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</si>
  <si>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</si>
  <si>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</si>
  <si>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</si>
  <si>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</si>
  <si>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</si>
  <si>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</si>
  <si>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</si>
  <si>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</si>
  <si>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</si>
  <si>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</si>
  <si>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</si>
  <si>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</si>
  <si>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</si>
  <si>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</si>
  <si>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</si>
  <si>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</si>
  <si>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</si>
  <si>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</si>
  <si>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</si>
  <si>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</si>
  <si>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</si>
  <si>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</si>
  <si>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</si>
  <si>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</si>
  <si>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</si>
  <si>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</si>
  <si>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</si>
  <si>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</si>
  <si>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</si>
  <si>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</si>
  <si>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</si>
  <si>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</si>
  <si>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</si>
  <si>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</si>
  <si>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</si>
  <si>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</si>
  <si>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</si>
  <si>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</si>
  <si>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</si>
  <si>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</si>
  <si>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</si>
  <si>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</si>
  <si>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</si>
  <si>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</si>
  <si>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</si>
  <si>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</si>
  <si>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</si>
  <si>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</si>
  <si>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</si>
  <si>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</si>
  <si>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</si>
  <si>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</si>
  <si>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</si>
  <si>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</si>
  <si>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</si>
  <si>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</si>
  <si>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</si>
  <si>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</si>
  <si>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</si>
  <si>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</si>
  <si>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</si>
  <si>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</si>
  <si>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</si>
  <si>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</si>
  <si>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</si>
  <si>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</si>
  <si>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</si>
  <si>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</si>
  <si>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</si>
  <si>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</si>
  <si>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</si>
  <si>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</si>
  <si>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</si>
  <si>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</si>
  <si>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</si>
  <si>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</si>
  <si>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</si>
  <si>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</si>
  <si>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</si>
  <si>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</si>
  <si>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</si>
  <si>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</si>
  <si>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</si>
  <si>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</si>
  <si>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</si>
  <si>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</si>
  <si>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</si>
  <si>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</si>
  <si>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</si>
  <si>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</si>
  <si>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</si>
  <si>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</si>
  <si>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</si>
  <si>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</si>
  <si>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</si>
  <si>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</si>
  <si>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</si>
  <si>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</si>
  <si>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</si>
  <si>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</si>
  <si>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</si>
  <si>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</si>
  <si>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</si>
  <si>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</si>
  <si>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</si>
  <si>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</si>
  <si>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</si>
  <si>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</si>
  <si>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</si>
  <si>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</si>
  <si>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</si>
  <si>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</si>
  <si>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</si>
  <si>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</si>
  <si>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</si>
  <si>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</si>
  <si>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</si>
  <si>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</si>
  <si>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</si>
  <si>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</si>
  <si>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</si>
  <si>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</si>
  <si>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</si>
  <si>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</si>
  <si>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</si>
  <si>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</si>
  <si>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</si>
  <si>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</si>
  <si>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</si>
  <si>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</si>
  <si>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</si>
  <si>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</si>
  <si>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</si>
  <si>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</si>
  <si>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</si>
  <si>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</si>
  <si>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</si>
  <si>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</si>
  <si>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</si>
  <si>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</si>
  <si>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</si>
  <si>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</si>
  <si>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</si>
  <si>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</si>
  <si>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</si>
  <si>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</si>
  <si>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</si>
  <si>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</si>
  <si>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</si>
  <si>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</si>
  <si>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</si>
  <si>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</si>
  <si>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</si>
  <si>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</si>
  <si>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</si>
  <si>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</si>
  <si>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</si>
  <si>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</si>
  <si>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</si>
  <si>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</si>
  <si>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</si>
  <si>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</si>
  <si>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</si>
  <si>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</si>
  <si>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</si>
  <si>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</si>
  <si>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</si>
  <si>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</si>
  <si>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</si>
  <si>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</si>
  <si>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</si>
  <si>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</si>
  <si>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</si>
  <si>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</si>
  <si>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</si>
  <si>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</si>
  <si>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</si>
  <si>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</si>
  <si>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</si>
  <si>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</si>
  <si>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</si>
  <si>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</si>
  <si>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</si>
  <si>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</si>
  <si>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</si>
  <si>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</si>
  <si>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</si>
  <si>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</si>
  <si>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</si>
  <si>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</si>
  <si>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</si>
  <si>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</si>
  <si>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</si>
  <si>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</si>
  <si>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</si>
  <si>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</si>
  <si>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</si>
  <si>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</si>
  <si>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</si>
  <si>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</si>
  <si>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</si>
  <si>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</si>
  <si>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</si>
  <si>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</si>
  <si>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</si>
  <si>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</si>
  <si>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</si>
  <si>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</si>
  <si>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</si>
  <si>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</si>
  <si>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</si>
  <si>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</si>
  <si>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</si>
  <si>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</si>
  <si>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</si>
  <si>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</si>
  <si>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</si>
  <si>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</si>
  <si>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</si>
  <si>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</si>
  <si>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</si>
  <si>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</si>
  <si>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</si>
  <si>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</si>
  <si>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</si>
  <si>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</si>
  <si>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</si>
  <si>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</si>
  <si>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</si>
  <si>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</si>
  <si>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</si>
  <si>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</si>
  <si>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</si>
  <si>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</si>
  <si>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</si>
  <si>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</si>
  <si>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</si>
  <si>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</si>
  <si>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</si>
  <si>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</si>
  <si>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</si>
  <si>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</si>
  <si>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</si>
  <si>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</si>
  <si>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</si>
  <si>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</si>
  <si>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</si>
  <si>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</si>
  <si>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</si>
  <si>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</si>
  <si>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</si>
  <si>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</si>
  <si>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</si>
  <si>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</si>
  <si>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</si>
  <si>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</si>
  <si>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</si>
  <si>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</si>
  <si>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</si>
  <si>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</si>
  <si>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</si>
  <si>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</si>
  <si>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</si>
  <si>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</si>
  <si>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</si>
  <si>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</si>
  <si>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</si>
  <si>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</si>
  <si>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</si>
  <si>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</si>
  <si>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</si>
  <si>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</si>
  <si>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</si>
  <si>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</si>
  <si>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</si>
  <si>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</si>
  <si>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</si>
  <si>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</si>
  <si>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</si>
  <si>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</si>
  <si>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</si>
  <si>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</si>
  <si>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</si>
  <si>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</si>
  <si>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</si>
  <si>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</si>
  <si>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</si>
  <si>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</si>
  <si>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</si>
  <si>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</si>
  <si>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</si>
  <si>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</si>
  <si>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</si>
  <si>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</si>
  <si>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</si>
  <si>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</si>
  <si>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</si>
  <si>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</si>
  <si>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</si>
  <si>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</si>
  <si>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</si>
  <si>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</si>
  <si>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</si>
  <si>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</si>
  <si>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</si>
  <si>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</si>
  <si>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</si>
  <si>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</si>
  <si>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</si>
  <si>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</si>
  <si>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</si>
  <si>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</si>
  <si>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</si>
  <si>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</si>
  <si>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</si>
  <si>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</si>
  <si>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</si>
  <si>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</si>
  <si>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</si>
  <si>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</si>
  <si>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</si>
  <si>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</si>
  <si>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</si>
  <si>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</si>
  <si>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</si>
  <si>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</si>
  <si>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</si>
  <si>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</si>
  <si>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</si>
  <si>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</si>
  <si>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</si>
  <si>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</si>
  <si>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</si>
  <si>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</si>
  <si>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</si>
  <si>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</si>
  <si>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</si>
  <si>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</si>
  <si>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</si>
  <si>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</si>
  <si>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</si>
  <si>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</si>
  <si>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</si>
  <si>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</si>
  <si>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</si>
  <si>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</si>
  <si>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</si>
  <si>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</si>
  <si>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</si>
  <si>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</si>
  <si>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</si>
  <si>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</si>
  <si>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</si>
  <si>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</si>
  <si>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</si>
  <si>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</si>
  <si>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</si>
  <si>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</si>
  <si>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</si>
  <si>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</si>
  <si>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</si>
  <si>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</si>
  <si>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</si>
  <si>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</si>
  <si>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</si>
  <si>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</si>
  <si>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</si>
  <si>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</si>
  <si>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</si>
  <si>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</si>
  <si>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</si>
  <si>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</si>
  <si>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</si>
  <si>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</si>
  <si>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</si>
  <si>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</si>
  <si>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</si>
  <si>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</si>
  <si>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</si>
  <si>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</si>
  <si>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</si>
  <si>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</si>
  <si>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</si>
  <si>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</si>
  <si>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</si>
  <si>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</si>
  <si>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</si>
  <si>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</si>
  <si>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</si>
  <si>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</si>
  <si>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</si>
  <si>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</si>
  <si>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</si>
  <si>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</si>
  <si>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</si>
  <si>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</si>
  <si>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</si>
  <si>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</si>
  <si>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</si>
  <si>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</si>
  <si>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</si>
  <si>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</si>
  <si>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</si>
  <si>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</si>
  <si>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</si>
  <si>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</si>
  <si>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</si>
  <si>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</si>
  <si>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</si>
  <si>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</si>
  <si>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</si>
  <si>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</si>
  <si>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</si>
  <si>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</si>
  <si>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</si>
  <si>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</si>
  <si>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</si>
  <si>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</si>
  <si>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</si>
  <si>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</si>
  <si>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</si>
  <si>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</si>
  <si>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</si>
  <si>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</si>
  <si>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</si>
  <si>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</si>
  <si>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</si>
  <si>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</si>
  <si>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</si>
  <si>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</si>
  <si>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</si>
  <si>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</si>
  <si>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</si>
  <si>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</si>
  <si>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</si>
  <si>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</si>
  <si>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</si>
  <si>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</si>
  <si>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</si>
  <si>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</si>
  <si>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</si>
  <si>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</si>
  <si>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</si>
  <si>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</si>
  <si>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</si>
  <si>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</si>
  <si>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</si>
  <si>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</si>
  <si>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</si>
  <si>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</si>
  <si>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</si>
  <si>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</si>
  <si>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</si>
  <si>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</si>
  <si>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</si>
  <si>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</si>
  <si>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</si>
  <si>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</si>
  <si>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</si>
  <si>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</si>
  <si>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</si>
  <si>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</si>
  <si>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</si>
  <si>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</si>
  <si>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</si>
  <si>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</si>
  <si>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</si>
  <si>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</si>
  <si>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</si>
  <si>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</si>
  <si>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</si>
  <si>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</si>
  <si>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</si>
  <si>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</si>
  <si>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</si>
  <si>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</si>
  <si>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</si>
  <si>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</si>
  <si>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</si>
  <si>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</si>
  <si>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</si>
  <si>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</si>
  <si>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</si>
  <si>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</si>
  <si>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</si>
  <si>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</si>
  <si>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</si>
  <si>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</si>
  <si>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</si>
  <si>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</si>
  <si>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</si>
  <si>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</si>
  <si>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</si>
  <si>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</si>
  <si>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</si>
  <si>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</si>
  <si>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</si>
  <si>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</si>
  <si>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</si>
  <si>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</si>
  <si>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</si>
  <si>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</si>
  <si>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</si>
  <si>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</si>
  <si>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</si>
  <si>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</si>
  <si>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</si>
  <si>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</si>
  <si>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</si>
  <si>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</si>
  <si>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</si>
  <si>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</si>
  <si>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</si>
  <si>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</si>
  <si>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</si>
  <si>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</si>
  <si>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</si>
  <si>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</si>
  <si>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</si>
  <si>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</si>
  <si>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</si>
  <si>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</si>
  <si>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</si>
  <si>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</si>
  <si>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</si>
  <si>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</si>
  <si>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</si>
  <si>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</si>
  <si>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</si>
  <si>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</si>
  <si>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</si>
  <si>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</si>
  <si>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</si>
  <si>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</si>
  <si>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</si>
  <si>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</si>
  <si>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</si>
  <si>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</si>
  <si>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</si>
  <si>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</si>
  <si>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</si>
  <si>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</si>
  <si>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</si>
  <si>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</si>
  <si>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</si>
  <si>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</si>
  <si>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</si>
  <si>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</si>
  <si>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</si>
  <si>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</si>
  <si>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</si>
  <si>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</si>
  <si>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</si>
  <si>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</si>
  <si>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</si>
  <si>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</si>
  <si>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</si>
  <si>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</si>
  <si>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</si>
  <si>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</si>
  <si>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</si>
  <si>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</si>
  <si>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</si>
  <si>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</si>
  <si>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</si>
  <si>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</si>
  <si>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</si>
  <si>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</si>
  <si>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</si>
  <si>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</si>
  <si>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</si>
  <si>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</si>
  <si>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</si>
  <si>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</si>
  <si>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</si>
  <si>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</si>
  <si>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</si>
  <si>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</si>
  <si>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</si>
  <si>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</si>
  <si>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</si>
  <si>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</si>
  <si>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</si>
  <si>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</si>
  <si>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</si>
  <si>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</si>
  <si>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</si>
  <si>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</si>
  <si>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</si>
  <si>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</si>
  <si>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</si>
  <si>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</si>
  <si>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</si>
  <si>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</si>
  <si>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</si>
  <si>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</si>
  <si>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</si>
  <si>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</si>
  <si>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</si>
  <si>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</si>
  <si>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</si>
  <si>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</si>
  <si>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</si>
  <si>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</si>
  <si>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</si>
  <si>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</si>
  <si>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</si>
  <si>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</si>
  <si>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</si>
  <si>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</si>
  <si>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</si>
  <si>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</si>
  <si>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</si>
  <si>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</si>
  <si>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</si>
  <si>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</si>
  <si>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</si>
  <si>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</si>
  <si>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</si>
  <si>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</si>
  <si>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</si>
  <si>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</si>
  <si>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</si>
  <si>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</si>
  <si>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</si>
  <si>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</si>
  <si>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</si>
  <si>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</si>
  <si>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</si>
  <si>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</si>
  <si>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</si>
  <si>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</si>
  <si>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</si>
  <si>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</si>
  <si>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</si>
  <si>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</si>
  <si>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</si>
  <si>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</si>
  <si>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</si>
  <si>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</si>
  <si>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</si>
  <si>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</si>
  <si>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</si>
  <si>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</si>
  <si>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</si>
  <si>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</si>
  <si>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</si>
  <si>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</si>
  <si>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</si>
  <si>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</si>
  <si>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</si>
  <si>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</si>
  <si>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</si>
  <si>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</si>
  <si>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</si>
  <si>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</si>
  <si>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</si>
  <si>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</si>
  <si>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</si>
  <si>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</si>
  <si>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</si>
  <si>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</si>
  <si>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</si>
  <si>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</si>
  <si>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</si>
  <si>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</si>
  <si>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</si>
  <si>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</si>
  <si>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</si>
  <si>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</si>
  <si>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</si>
  <si>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</si>
  <si>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</si>
  <si>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</si>
  <si>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</si>
  <si>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</si>
  <si>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</si>
  <si>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</si>
  <si>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</si>
  <si>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</si>
  <si>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</si>
  <si>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</si>
  <si>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</si>
  <si>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</si>
  <si>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</si>
  <si>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</si>
  <si>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</si>
  <si>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</si>
  <si>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</si>
  <si>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</si>
  <si>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</si>
  <si>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</si>
  <si>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</si>
  <si>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</si>
  <si>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</si>
  <si>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</si>
  <si>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</si>
  <si>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</si>
  <si>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</si>
  <si>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</si>
  <si>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</si>
  <si>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</si>
  <si>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</si>
  <si>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</si>
  <si>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</si>
  <si>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</si>
  <si>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</si>
  <si>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</si>
  <si>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</si>
  <si>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</si>
  <si>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</si>
  <si>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</si>
  <si>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</si>
  <si>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</si>
  <si>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</si>
  <si>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</si>
  <si>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</si>
  <si>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</si>
  <si>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</si>
  <si>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</si>
  <si>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</si>
  <si>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</si>
  <si>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</si>
  <si>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</si>
  <si>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</si>
  <si>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</si>
  <si>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</si>
  <si>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</si>
  <si>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</si>
  <si>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</si>
  <si>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</si>
  <si>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</si>
  <si>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</si>
  <si>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</si>
  <si>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</si>
  <si>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</si>
  <si>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</si>
  <si>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</si>
  <si>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</si>
  <si>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</si>
  <si>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</si>
  <si>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</si>
  <si>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</si>
  <si>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</si>
  <si>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</si>
  <si>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</si>
  <si>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</si>
  <si>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</si>
  <si>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</si>
  <si>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</si>
  <si>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</si>
  <si>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</si>
  <si>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</si>
  <si>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</si>
  <si>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</si>
  <si>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</si>
  <si>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</si>
  <si>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</si>
  <si>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</si>
  <si>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</si>
  <si>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</si>
  <si>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</si>
  <si>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</si>
  <si>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</si>
  <si>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</si>
  <si>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</si>
  <si>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</si>
  <si>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</si>
  <si>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</si>
  <si>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</si>
  <si>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</si>
  <si>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</si>
  <si>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</si>
  <si>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</si>
  <si>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</si>
  <si>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</si>
  <si>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</si>
  <si>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</si>
  <si>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</si>
  <si>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</si>
  <si>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</si>
  <si>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</si>
  <si>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</si>
  <si>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</si>
  <si>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</si>
  <si>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</si>
  <si>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</si>
  <si>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</si>
  <si>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</si>
  <si>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</si>
  <si>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</si>
  <si>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</si>
  <si>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</si>
  <si>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</si>
  <si>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</si>
  <si>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</si>
  <si>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</si>
  <si>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</si>
  <si>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</si>
  <si>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</si>
  <si>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</si>
  <si>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</si>
  <si>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</si>
  <si>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</si>
  <si>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</si>
  <si>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</si>
  <si>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</si>
  <si>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</si>
  <si>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</si>
  <si>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</si>
  <si>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</si>
  <si>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</si>
  <si>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</si>
  <si>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</si>
  <si>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</si>
  <si>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</si>
  <si>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</si>
  <si>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</si>
  <si>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</si>
  <si>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</si>
  <si>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</si>
  <si>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</si>
  <si>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</si>
  <si>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</si>
  <si>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</si>
  <si>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</si>
  <si>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</si>
  <si>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</si>
  <si>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</si>
  <si>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</si>
  <si>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</si>
  <si>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</si>
  <si>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</si>
  <si>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</si>
  <si>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</si>
  <si>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</si>
  <si>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</si>
  <si>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</si>
  <si>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</si>
  <si>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</si>
  <si>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</si>
  <si>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</si>
  <si>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</si>
  <si>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</si>
  <si>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</si>
  <si>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</si>
  <si>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</si>
  <si>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</si>
  <si>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</si>
  <si>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</si>
  <si>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</si>
  <si>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</si>
  <si>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</si>
  <si>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</si>
  <si>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</si>
  <si>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</si>
  <si>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</si>
  <si>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</si>
  <si>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</si>
  <si>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</si>
  <si>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</si>
  <si>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</si>
  <si>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</si>
  <si>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</si>
  <si>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</si>
  <si>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</si>
  <si>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</si>
  <si>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</si>
  <si>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</si>
  <si>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</si>
  <si>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</si>
  <si>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</si>
  <si>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</si>
  <si>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</si>
  <si>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</si>
  <si>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</si>
  <si>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</si>
  <si>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</si>
  <si>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</si>
  <si>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</si>
  <si>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</si>
  <si>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</si>
  <si>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</si>
  <si>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</si>
  <si>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</si>
  <si>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</si>
  <si>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</si>
  <si>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</si>
  <si>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</si>
  <si>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</si>
  <si>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</si>
  <si>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</si>
  <si>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</si>
  <si>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</si>
  <si>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</si>
  <si>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</si>
  <si>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</si>
  <si>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</si>
  <si>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</si>
  <si>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</si>
  <si>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</si>
  <si>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</si>
  <si>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</si>
  <si>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</si>
  <si>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</si>
  <si>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</si>
  <si>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</si>
  <si>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</si>
  <si>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</si>
  <si>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</si>
  <si>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</si>
  <si>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</si>
  <si>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</si>
  <si>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</si>
  <si>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</si>
  <si>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</si>
  <si>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</si>
  <si>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</si>
  <si>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</si>
  <si>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</si>
  <si>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</si>
  <si>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</si>
  <si>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</si>
  <si>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</si>
  <si>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</si>
  <si>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</si>
  <si>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</si>
  <si>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</si>
  <si>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</si>
  <si>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</si>
  <si>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</si>
  <si>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</si>
  <si>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</si>
  <si>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</si>
  <si>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</si>
  <si>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</si>
  <si>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</si>
  <si>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</si>
  <si>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</si>
  <si>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</si>
  <si>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</si>
  <si>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</si>
  <si>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</si>
  <si>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</si>
  <si>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</si>
  <si>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</si>
  <si>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</si>
  <si>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</si>
  <si>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</si>
  <si>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</si>
  <si>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</si>
  <si>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</si>
  <si>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</si>
  <si>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</si>
  <si>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</si>
  <si>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</si>
  <si>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</si>
  <si>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</si>
  <si>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</si>
  <si>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</si>
  <si>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</si>
  <si>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</si>
  <si>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</si>
  <si>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</si>
  <si>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</si>
  <si>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</si>
  <si>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</si>
  <si>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</si>
  <si>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</si>
  <si>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</si>
  <si>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</si>
  <si>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</si>
  <si>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</si>
  <si>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</si>
  <si>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</si>
  <si>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</si>
  <si>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</si>
  <si>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</si>
  <si>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</si>
  <si>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</si>
  <si>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</si>
  <si>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</si>
  <si>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</si>
  <si>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</si>
  <si>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</si>
  <si>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</si>
  <si>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</si>
  <si>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</si>
  <si>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</si>
  <si>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</si>
  <si>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</si>
  <si>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</si>
  <si>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</si>
  <si>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</si>
  <si>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</si>
  <si>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</si>
  <si>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</si>
  <si>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</si>
  <si>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</si>
  <si>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</si>
  <si>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</si>
  <si>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</si>
  <si>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</si>
  <si>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</si>
  <si>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</si>
  <si>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</si>
  <si>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</si>
  <si>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</si>
  <si>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</si>
  <si>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</si>
  <si>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</si>
  <si>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</si>
  <si>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</si>
  <si>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</si>
  <si>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</si>
  <si>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</si>
  <si>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</si>
  <si>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</si>
  <si>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</si>
  <si>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</si>
  <si>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</si>
  <si>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</si>
  <si>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</si>
  <si>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</si>
  <si>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</si>
  <si>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</si>
  <si>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</si>
  <si>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</si>
  <si>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</si>
  <si>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</si>
  <si>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</si>
  <si>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</si>
  <si>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</si>
  <si>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</si>
  <si>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</si>
  <si>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</si>
  <si>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</si>
  <si>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</si>
  <si>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</si>
  <si>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</si>
  <si>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</si>
  <si>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</si>
  <si>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</si>
  <si>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</si>
  <si>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</si>
  <si>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</si>
  <si>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</si>
  <si>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</si>
  <si>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</si>
  <si>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</si>
  <si>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</si>
  <si>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</si>
  <si>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</si>
  <si>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</si>
  <si>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</si>
  <si>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</si>
  <si>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</si>
  <si>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</si>
  <si>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</si>
  <si>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</si>
  <si>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</si>
  <si>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</si>
  <si>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</si>
  <si>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</si>
  <si>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</si>
  <si>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</si>
  <si>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</si>
  <si>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</si>
  <si>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</si>
  <si>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</si>
  <si>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</si>
  <si>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</si>
  <si>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</si>
  <si>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</si>
  <si>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</si>
  <si>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</si>
  <si>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</si>
  <si>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</si>
  <si>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</si>
  <si>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</si>
  <si>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</si>
  <si>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</si>
  <si>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</si>
  <si>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</si>
  <si>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</si>
  <si>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</si>
  <si>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</si>
  <si>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</si>
  <si>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</si>
  <si>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</si>
  <si>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</si>
  <si>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</si>
  <si>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</si>
  <si>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</si>
  <si>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</si>
  <si>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</si>
  <si>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</si>
  <si>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</si>
  <si>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</si>
  <si>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</si>
  <si>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</si>
  <si>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</si>
  <si>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</si>
  <si>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</si>
  <si>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</si>
  <si>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</si>
  <si>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</si>
  <si>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</si>
  <si>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</si>
  <si>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</si>
  <si>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</si>
  <si>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</si>
  <si>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</si>
  <si>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</si>
  <si>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</si>
  <si>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</si>
  <si>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</si>
  <si>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</si>
  <si>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</si>
  <si>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</si>
  <si>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</si>
  <si>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</si>
  <si>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</si>
  <si>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</si>
  <si>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</si>
  <si>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</si>
  <si>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</si>
  <si>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</si>
  <si>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</si>
  <si>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</si>
  <si>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</si>
  <si>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</si>
  <si>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</si>
  <si>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</si>
  <si>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</si>
  <si>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</si>
  <si>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</si>
  <si>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</si>
  <si>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</si>
  <si>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</si>
  <si>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</si>
  <si>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</si>
  <si>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</si>
  <si>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</si>
  <si>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</si>
  <si>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</si>
  <si>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</si>
  <si>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</si>
  <si>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</si>
  <si>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</si>
  <si>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</si>
  <si>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</si>
  <si>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</si>
  <si>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</si>
  <si>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</si>
  <si>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</si>
  <si>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</si>
  <si>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</si>
  <si>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</si>
  <si>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</si>
  <si>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</si>
  <si>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</si>
  <si>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</si>
  <si>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</si>
  <si>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</si>
  <si>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</si>
  <si>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</si>
  <si>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</si>
  <si>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</si>
  <si>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</si>
  <si>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</si>
  <si>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</si>
  <si>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</si>
  <si>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</si>
  <si>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</si>
  <si>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</si>
  <si>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</si>
  <si>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</si>
  <si>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</si>
  <si>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</si>
  <si>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</si>
  <si>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</si>
  <si>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</si>
  <si>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</si>
  <si>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</si>
  <si>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</si>
  <si>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</si>
  <si>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</si>
  <si>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</si>
  <si>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</si>
  <si>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</si>
  <si>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</si>
  <si>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</si>
  <si>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</si>
  <si>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</si>
  <si>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</si>
  <si>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</si>
  <si>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</si>
  <si>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</si>
  <si>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</si>
  <si>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</si>
  <si>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</si>
  <si>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</si>
  <si>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</si>
  <si>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</si>
  <si>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</si>
  <si>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</si>
  <si>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</si>
  <si>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</si>
  <si>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</si>
  <si>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</si>
  <si>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</si>
  <si>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</si>
  <si>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</si>
  <si>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</si>
  <si>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</si>
  <si>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</si>
  <si>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</si>
  <si>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</si>
  <si>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</si>
  <si>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</si>
  <si>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</si>
  <si>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</si>
  <si>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</si>
  <si>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</si>
  <si>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</si>
  <si>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</si>
  <si>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</si>
  <si>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</si>
  <si>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</si>
  <si>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</si>
  <si>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</si>
  <si>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</si>
  <si>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</si>
  <si>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</si>
  <si>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</si>
  <si>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</si>
  <si>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</si>
  <si>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</si>
  <si>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</si>
  <si>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</si>
  <si>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</si>
  <si>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</si>
  <si>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</si>
  <si>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</si>
  <si>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</si>
  <si>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</si>
  <si>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</si>
  <si>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</si>
  <si>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</si>
  <si>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</si>
  <si>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</si>
  <si>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</si>
  <si>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</si>
  <si>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</si>
  <si>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</si>
  <si>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</si>
  <si>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</si>
  <si>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</si>
  <si>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</si>
  <si>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</si>
  <si>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</si>
  <si>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</si>
  <si>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</si>
  <si>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</si>
  <si>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</si>
  <si>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</si>
  <si>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</si>
  <si>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</si>
  <si>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</si>
  <si>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</si>
  <si>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</si>
  <si>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</si>
  <si>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</si>
  <si>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</si>
  <si>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</si>
  <si>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</si>
  <si>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</si>
  <si>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</si>
  <si>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</si>
  <si>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</si>
  <si>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</si>
  <si>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</si>
  <si>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</si>
  <si>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</si>
  <si>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</si>
  <si>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</si>
  <si>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</si>
  <si>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</si>
  <si>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</si>
  <si>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</si>
  <si>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</si>
  <si>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</si>
  <si>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</si>
  <si>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</si>
  <si>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</si>
  <si>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</si>
  <si>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</si>
  <si>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</si>
  <si>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</si>
  <si>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</si>
  <si>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</si>
  <si>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</si>
  <si>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</si>
  <si>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</si>
  <si>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</si>
  <si>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</si>
  <si>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</si>
  <si>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</si>
  <si>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</si>
  <si>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</si>
  <si>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</si>
  <si>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</si>
  <si>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</si>
  <si>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</si>
  <si>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</si>
  <si>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</si>
  <si>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</si>
  <si>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</si>
  <si>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</si>
  <si>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</si>
  <si>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</si>
  <si>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</si>
  <si>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</si>
  <si>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</si>
  <si>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</si>
  <si>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</si>
  <si>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</si>
  <si>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</si>
  <si>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</si>
  <si>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</si>
  <si>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</si>
  <si>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</si>
  <si>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</si>
  <si>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</si>
  <si>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</si>
  <si>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</si>
  <si>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</si>
  <si>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</si>
  <si>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</si>
  <si>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</si>
  <si>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</si>
  <si>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</si>
  <si>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</si>
  <si>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</si>
  <si>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</si>
  <si>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</si>
  <si>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</si>
  <si>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</si>
  <si>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</si>
  <si>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</si>
  <si>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</si>
  <si>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</si>
  <si>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</si>
  <si>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</si>
  <si>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</si>
  <si>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</si>
  <si>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</si>
  <si>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</si>
  <si>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</si>
  <si>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</si>
  <si>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</si>
  <si>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</si>
  <si>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</si>
  <si>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</si>
  <si>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</si>
  <si>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</si>
  <si>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</si>
  <si>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</si>
  <si>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</si>
  <si>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</si>
  <si>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</si>
  <si>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</si>
  <si>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</si>
  <si>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</si>
  <si>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</si>
  <si>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</si>
  <si>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</si>
  <si>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</si>
  <si>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</si>
  <si>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</si>
  <si>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</si>
  <si>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</si>
  <si>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</si>
  <si>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</si>
  <si>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</si>
  <si>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</si>
  <si>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</si>
  <si>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</si>
  <si>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</si>
  <si>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</si>
  <si>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</si>
  <si>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</si>
  <si>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</si>
  <si>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</si>
  <si>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</si>
  <si>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</si>
  <si>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</si>
  <si>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</si>
  <si>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</si>
  <si>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</si>
  <si>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</si>
  <si>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</si>
  <si>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</si>
  <si>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</si>
  <si>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</si>
  <si>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</si>
  <si>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</si>
  <si>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</si>
  <si>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</si>
  <si>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</si>
  <si>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</si>
  <si>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</si>
  <si>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</si>
  <si>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</si>
  <si>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</si>
  <si>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</si>
  <si>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</si>
  <si>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</si>
  <si>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</si>
  <si>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</si>
  <si>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</si>
  <si>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</si>
  <si>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</si>
  <si>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</si>
  <si>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</si>
  <si>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</si>
  <si>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</si>
  <si>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</si>
  <si>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</si>
  <si>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</si>
  <si>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</si>
  <si>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</si>
  <si>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</si>
  <si>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</si>
  <si>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</si>
  <si>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</si>
  <si>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</si>
  <si>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</si>
  <si>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</si>
  <si>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</si>
  <si>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</si>
  <si>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</si>
  <si>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</si>
  <si>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</si>
  <si>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</si>
  <si>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</si>
  <si>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</si>
  <si>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</si>
  <si>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</si>
  <si>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</si>
  <si>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</si>
  <si>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</si>
  <si>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</si>
  <si>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</si>
  <si>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</si>
  <si>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</si>
  <si>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</si>
  <si>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</si>
  <si>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</si>
  <si>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</si>
  <si>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</si>
  <si>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</si>
  <si>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</si>
  <si>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</si>
  <si>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</si>
  <si>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</si>
  <si>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</si>
  <si>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</si>
  <si>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</si>
  <si>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</si>
  <si>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</si>
  <si>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</si>
  <si>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</si>
  <si>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</si>
  <si>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</si>
  <si>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</si>
  <si>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</si>
  <si>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</si>
  <si>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</si>
  <si>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</si>
  <si>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</si>
  <si>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</si>
  <si>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</si>
  <si>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</si>
  <si>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</si>
  <si>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</si>
  <si>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</si>
  <si>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</si>
  <si>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</si>
  <si>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</si>
  <si>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</si>
  <si>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</si>
  <si>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</si>
  <si>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</si>
  <si>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</si>
  <si>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</si>
  <si>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</si>
  <si>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</si>
  <si>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</si>
  <si>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</si>
  <si>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</si>
  <si>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</si>
  <si>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</si>
  <si>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</si>
  <si>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</si>
  <si>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</si>
  <si>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</si>
  <si>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</si>
  <si>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</si>
  <si>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</si>
  <si>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</si>
  <si>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</si>
  <si>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</si>
  <si>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</si>
  <si>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</si>
  <si>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</si>
  <si>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</si>
  <si>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</si>
  <si>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</si>
  <si>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</si>
  <si>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</si>
  <si>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</si>
  <si>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</si>
  <si>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</si>
  <si>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</si>
  <si>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</si>
  <si>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</si>
  <si>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</si>
  <si>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</si>
  <si>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</si>
  <si>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</si>
  <si>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</si>
  <si>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</si>
  <si>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</si>
  <si>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</si>
  <si>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</si>
  <si>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</si>
  <si>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</si>
  <si>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</si>
  <si>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</si>
  <si>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</si>
  <si>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</si>
  <si>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</si>
  <si>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</si>
  <si>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</si>
  <si>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</si>
  <si>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</si>
  <si>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</si>
  <si>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</si>
  <si>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</si>
  <si>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</si>
  <si>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</si>
  <si>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</si>
  <si>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</si>
  <si>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</si>
  <si>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</si>
  <si>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</si>
  <si>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</si>
  <si>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</si>
  <si>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</si>
  <si>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</si>
  <si>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</si>
  <si>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</si>
  <si>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</si>
  <si>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</si>
  <si>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</si>
  <si>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</si>
  <si>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</si>
  <si>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</si>
  <si>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</si>
  <si>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</si>
  <si>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</si>
  <si>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</si>
  <si>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</si>
  <si>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</si>
  <si>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</si>
  <si>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</si>
  <si>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</si>
  <si>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</si>
  <si>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</si>
  <si>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</si>
  <si>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</si>
  <si>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</si>
  <si>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</si>
  <si>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</si>
  <si>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</si>
  <si>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</si>
  <si>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</si>
  <si>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</si>
  <si>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</si>
  <si>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</si>
  <si>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</si>
  <si>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</si>
  <si>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</si>
  <si>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</si>
  <si>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</si>
  <si>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</si>
  <si>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</si>
  <si>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</si>
  <si>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</si>
  <si>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</si>
  <si>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</si>
  <si>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</si>
  <si>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</si>
  <si>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</si>
  <si>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</si>
  <si>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</si>
  <si>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</si>
  <si>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</si>
  <si>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</si>
  <si>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</si>
  <si>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</si>
  <si>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</si>
  <si>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</si>
  <si>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</si>
  <si>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</si>
  <si>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</si>
  <si>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</si>
  <si>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</si>
  <si>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</si>
  <si>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</si>
  <si>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</si>
  <si>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</si>
  <si>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</si>
  <si>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</si>
  <si>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</si>
  <si>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</si>
  <si>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</si>
  <si>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</si>
  <si>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</si>
  <si>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</si>
  <si>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</si>
  <si>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</si>
  <si>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</si>
  <si>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</si>
  <si>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</si>
  <si>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</si>
  <si>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</si>
  <si>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</si>
  <si>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</si>
  <si>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</si>
  <si>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</si>
  <si>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</si>
  <si>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</si>
  <si>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</si>
  <si>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</si>
  <si>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</si>
  <si>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</si>
  <si>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</si>
  <si>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</si>
  <si>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</si>
  <si>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</si>
  <si>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</si>
  <si>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</si>
  <si>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</si>
  <si>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</si>
  <si>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</si>
  <si>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</si>
  <si>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</si>
  <si>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</si>
  <si>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</si>
  <si>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</si>
  <si>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</si>
  <si>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</si>
  <si>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</si>
  <si>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</si>
  <si>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</si>
  <si>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</si>
  <si>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</si>
  <si>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</si>
  <si>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</si>
  <si>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</si>
  <si>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</si>
  <si>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</si>
  <si>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</si>
  <si>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</si>
  <si>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</si>
  <si>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</si>
  <si>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</si>
  <si>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</si>
  <si>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</si>
  <si>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</si>
  <si>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</si>
  <si>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</si>
  <si>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</si>
  <si>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</si>
  <si>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</si>
  <si>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</si>
  <si>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</si>
  <si>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</si>
  <si>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</si>
  <si>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</si>
  <si>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</si>
  <si>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</si>
  <si>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</si>
  <si>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</si>
  <si>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</si>
  <si>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</si>
  <si>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</si>
  <si>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</si>
  <si>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</si>
  <si>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</si>
  <si>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</si>
  <si>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</si>
  <si>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</si>
  <si>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</si>
  <si>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</si>
  <si>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</si>
  <si>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</si>
  <si>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</si>
  <si>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</si>
  <si>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</si>
  <si>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</si>
  <si>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</si>
  <si>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</si>
  <si>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</si>
  <si>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</si>
  <si>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</si>
  <si>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</si>
  <si>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</si>
  <si>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</si>
  <si>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</si>
  <si>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</si>
  <si>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</si>
  <si>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</si>
  <si>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</si>
  <si>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</si>
  <si>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</si>
  <si>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</si>
  <si>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</si>
  <si>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</si>
  <si>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</si>
  <si>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</si>
  <si>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</si>
  <si>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</si>
  <si>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</si>
  <si>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</si>
  <si>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</si>
  <si>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</si>
  <si>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</si>
  <si>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</si>
  <si>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</si>
  <si>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</si>
  <si>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</si>
  <si>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</si>
  <si>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</si>
  <si>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</si>
  <si>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</si>
  <si>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</si>
  <si>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</si>
  <si>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</si>
  <si>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</si>
  <si>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</si>
  <si>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</si>
  <si>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</si>
  <si>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</si>
  <si>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</si>
  <si>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</si>
  <si>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</si>
  <si>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</si>
  <si>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</si>
  <si>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</si>
  <si>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</si>
  <si>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</si>
  <si>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</si>
  <si>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</si>
  <si>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</si>
  <si>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</si>
  <si>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</si>
  <si>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</si>
  <si>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</si>
  <si>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</si>
  <si>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</si>
  <si>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</si>
  <si>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</si>
  <si>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</si>
  <si>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</si>
  <si>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</si>
  <si>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</si>
  <si>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</si>
  <si>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</si>
  <si>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</si>
  <si>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</si>
  <si>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</si>
  <si>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</si>
  <si>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</si>
  <si>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</si>
  <si>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</si>
  <si>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</si>
  <si>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</si>
  <si>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</si>
  <si>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</si>
  <si>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</si>
  <si>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</si>
  <si>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</si>
  <si>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</si>
  <si>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</si>
  <si>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</si>
  <si>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</si>
  <si>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</si>
  <si>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</si>
  <si>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</si>
  <si>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</si>
  <si>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</si>
  <si>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</si>
  <si>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</si>
  <si>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</si>
  <si>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</si>
  <si>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</si>
  <si>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</si>
  <si>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</si>
  <si>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</si>
  <si>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</si>
  <si>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</si>
  <si>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</si>
  <si>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</si>
  <si>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</si>
  <si>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</si>
  <si>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</si>
  <si>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</si>
  <si>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</si>
  <si>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</si>
  <si>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</si>
  <si>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</si>
  <si>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</si>
  <si>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</si>
  <si>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</si>
  <si>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</si>
  <si>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</si>
  <si>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</si>
  <si>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</si>
  <si>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</si>
  <si>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</si>
  <si>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</si>
  <si>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</si>
  <si>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</si>
  <si>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</si>
  <si>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</si>
  <si>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</si>
  <si>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</si>
  <si>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</si>
  <si>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</si>
  <si>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</si>
  <si>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</si>
  <si>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</si>
  <si>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</si>
  <si>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</si>
  <si>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</si>
  <si>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</si>
  <si>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</si>
  <si>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</si>
  <si>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</si>
  <si>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</si>
  <si>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</si>
  <si>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</si>
  <si>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</si>
  <si>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</si>
  <si>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</si>
  <si>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</si>
  <si>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</si>
  <si>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</si>
  <si>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</si>
  <si>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</si>
  <si>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</si>
  <si>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</si>
  <si>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</si>
  <si>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</si>
  <si>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</si>
  <si>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</si>
  <si>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</si>
  <si>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</si>
  <si>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</si>
  <si>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</si>
  <si>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</si>
  <si>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</si>
  <si>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</si>
  <si>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</si>
  <si>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</si>
  <si>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</si>
  <si>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</si>
  <si>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</si>
  <si>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</si>
  <si>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</si>
  <si>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</si>
  <si>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</si>
  <si>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</si>
  <si>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</si>
  <si>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</si>
  <si>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</si>
  <si>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</si>
  <si>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</si>
  <si>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</si>
  <si>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</si>
  <si>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</si>
  <si>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</si>
  <si>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</si>
  <si>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</si>
  <si>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</si>
  <si>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</si>
  <si>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</si>
  <si>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</si>
  <si>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</si>
  <si>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</si>
  <si>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</si>
  <si>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</si>
  <si>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</si>
  <si>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</si>
  <si>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</si>
  <si>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</si>
  <si>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</si>
  <si>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</si>
  <si>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</si>
  <si>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</si>
  <si>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</si>
  <si>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</si>
  <si>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</si>
  <si>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</si>
  <si>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</si>
  <si>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</si>
  <si>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</si>
  <si>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</si>
  <si>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</si>
  <si>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</si>
  <si>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</si>
  <si>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</si>
  <si>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</si>
  <si>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</si>
  <si>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</si>
  <si>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</si>
  <si>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</si>
  <si>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</si>
  <si>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</si>
  <si>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</si>
  <si>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</si>
  <si>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</si>
  <si>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</si>
  <si>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</si>
  <si>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</si>
  <si>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</si>
  <si>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</si>
  <si>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</si>
  <si>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</si>
  <si>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</si>
  <si>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</si>
  <si>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</si>
  <si>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</si>
  <si>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</si>
  <si>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</si>
  <si>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</si>
  <si>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</si>
  <si>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</si>
  <si>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</si>
  <si>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</si>
  <si>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</si>
  <si>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</si>
  <si>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</si>
  <si>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</si>
  <si>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</si>
  <si>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</si>
  <si>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</si>
  <si>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</si>
  <si>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</si>
  <si>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</si>
  <si>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</si>
  <si>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</si>
  <si>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</si>
  <si>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</si>
  <si>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</si>
  <si>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</si>
  <si>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</si>
  <si>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</si>
  <si>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</si>
  <si>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</si>
  <si>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</si>
  <si>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</si>
  <si>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</si>
  <si>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</si>
  <si>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</si>
  <si>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</si>
  <si>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</si>
  <si>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</si>
  <si>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</si>
  <si>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</si>
  <si>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</si>
  <si>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</si>
  <si>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</si>
  <si>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</si>
  <si>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</si>
  <si>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</si>
  <si>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</si>
  <si>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</si>
  <si>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</si>
  <si>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</si>
  <si>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</si>
  <si>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</si>
  <si>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</si>
  <si>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</si>
  <si>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</si>
  <si>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</si>
  <si>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</si>
  <si>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</si>
  <si>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</si>
  <si>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</si>
  <si>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</si>
  <si>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</si>
  <si>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</si>
  <si>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</si>
  <si>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</si>
  <si>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</si>
  <si>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</si>
  <si>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</si>
  <si>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</si>
  <si>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</si>
  <si>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</si>
  <si>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</si>
  <si>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</si>
  <si>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</si>
  <si>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</si>
  <si>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</si>
  <si>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</si>
  <si>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</si>
  <si>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</si>
  <si>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</si>
  <si>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</si>
  <si>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</si>
  <si>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</si>
  <si>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</si>
  <si>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</si>
  <si>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</si>
  <si>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</si>
  <si>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</si>
  <si>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</si>
  <si>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</si>
  <si>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</si>
  <si>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</si>
  <si>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</si>
  <si>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</si>
  <si>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</si>
  <si>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</si>
  <si>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</si>
  <si>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</si>
  <si>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</si>
  <si>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</si>
  <si>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</si>
  <si>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</si>
  <si>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</si>
  <si>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</si>
  <si>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</si>
  <si>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</si>
  <si>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</si>
  <si>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</si>
  <si>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</si>
  <si>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</si>
  <si>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</si>
  <si>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</si>
  <si>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</si>
  <si>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</si>
  <si>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</si>
  <si>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</si>
  <si>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</si>
  <si>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</si>
  <si>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</si>
  <si>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</si>
  <si>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</si>
  <si>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</si>
  <si>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</si>
  <si>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</si>
  <si>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</si>
  <si>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</si>
  <si>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</si>
  <si>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</si>
  <si>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</si>
  <si>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</si>
  <si>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</si>
  <si>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</si>
  <si>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</si>
  <si>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</si>
  <si>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</si>
  <si>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</si>
  <si>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</si>
  <si>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</si>
  <si>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</si>
  <si>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</si>
  <si>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</si>
  <si>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</si>
  <si>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</si>
  <si>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</si>
  <si>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</si>
  <si>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</si>
  <si>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</si>
  <si>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</si>
  <si>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</si>
  <si>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</si>
  <si>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</si>
  <si>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</si>
  <si>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</si>
  <si>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</si>
  <si>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</si>
  <si>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</si>
  <si>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</si>
  <si>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</si>
  <si>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</si>
  <si>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</si>
  <si>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</si>
  <si>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</si>
  <si>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</si>
  <si>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</si>
  <si>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</si>
  <si>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</si>
  <si>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</si>
  <si>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</si>
  <si>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</si>
  <si>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</si>
  <si>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</si>
  <si>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</si>
  <si>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</si>
  <si>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</si>
  <si>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</si>
  <si>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</si>
  <si>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</si>
  <si>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</si>
  <si>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</si>
  <si>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</si>
  <si>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</si>
  <si>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</si>
  <si>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</si>
  <si>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</si>
  <si>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</si>
  <si>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</si>
  <si>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</si>
  <si>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</si>
  <si>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</si>
  <si>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</si>
  <si>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</si>
  <si>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</si>
  <si>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</si>
  <si>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</si>
  <si>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</si>
  <si>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</si>
  <si>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</si>
  <si>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</si>
  <si>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</si>
  <si>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</si>
  <si>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</si>
  <si>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</si>
  <si>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</si>
  <si>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</si>
  <si>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</si>
  <si>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</si>
  <si>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</si>
  <si>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</si>
  <si>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</si>
  <si>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</si>
  <si>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</si>
  <si>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</si>
  <si>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</si>
  <si>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</si>
  <si>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</si>
  <si>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</si>
  <si>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</si>
  <si>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</si>
  <si>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</si>
  <si>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</si>
  <si>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</si>
  <si>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</si>
  <si>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</si>
  <si>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</si>
  <si>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</si>
  <si>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</si>
  <si>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</si>
  <si>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</si>
  <si>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</si>
  <si>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</si>
  <si>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</si>
  <si>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</si>
  <si>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</si>
  <si>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</si>
  <si>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</si>
  <si>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</si>
  <si>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</si>
  <si>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</si>
  <si>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</si>
  <si>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</si>
  <si>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</si>
  <si>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</si>
  <si>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</si>
  <si>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</si>
  <si>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</si>
  <si>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</si>
  <si>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</si>
  <si>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</si>
  <si>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</si>
  <si>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</si>
  <si>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</si>
  <si>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</si>
  <si>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</si>
  <si>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</si>
  <si>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</si>
  <si>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</si>
  <si>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</si>
  <si>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</si>
  <si>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</si>
  <si>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</si>
  <si>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</si>
  <si>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</si>
  <si>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</si>
  <si>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</si>
  <si>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</si>
  <si>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</si>
  <si>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</si>
  <si>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</si>
  <si>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</si>
  <si>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</si>
  <si>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</si>
  <si>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</si>
  <si>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</si>
  <si>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</si>
  <si>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</si>
  <si>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</si>
  <si>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</si>
  <si>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</si>
  <si>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</si>
  <si>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</si>
  <si>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</si>
  <si>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</si>
  <si>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</si>
  <si>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</si>
  <si>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</si>
  <si>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</si>
  <si>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</si>
  <si>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</si>
  <si>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</si>
  <si>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</si>
  <si>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</si>
  <si>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</si>
  <si>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</si>
  <si>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</si>
  <si>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</si>
  <si>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</si>
  <si>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</si>
  <si>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</si>
  <si>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</si>
  <si>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</si>
  <si>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</si>
  <si>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</si>
  <si>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</si>
  <si>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</si>
  <si>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</si>
  <si>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</si>
  <si>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</si>
  <si>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</si>
  <si>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</si>
  <si>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</si>
  <si>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</si>
  <si>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</si>
  <si>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</si>
  <si>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</si>
  <si>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</si>
  <si>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</si>
  <si>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</si>
  <si>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</si>
  <si>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</si>
  <si>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</si>
  <si>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</si>
  <si>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</si>
  <si>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</si>
  <si>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</si>
  <si>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</si>
  <si>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</si>
  <si>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</si>
  <si>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</si>
  <si>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</si>
  <si>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</si>
  <si>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</si>
  <si>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</si>
  <si>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</si>
  <si>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</si>
  <si>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</si>
  <si>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</si>
  <si>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</si>
  <si>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</si>
  <si>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</si>
  <si>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</si>
  <si>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</si>
  <si>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</si>
  <si>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</si>
  <si>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</si>
  <si>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</si>
  <si>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</si>
  <si>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</si>
  <si>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</si>
  <si>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</si>
  <si>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</si>
  <si>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</si>
  <si>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</si>
  <si>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</si>
  <si>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</si>
  <si>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</si>
  <si>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</si>
  <si>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</si>
  <si>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</si>
  <si>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</si>
  <si>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</si>
  <si>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</si>
  <si>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</si>
  <si>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</si>
  <si>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</si>
  <si>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</si>
  <si>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</si>
  <si>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</si>
  <si>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</si>
  <si>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</si>
  <si>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</si>
  <si>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</si>
  <si>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</si>
  <si>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</si>
  <si>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</si>
  <si>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</si>
  <si>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</si>
  <si>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</si>
  <si>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</si>
  <si>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</si>
  <si>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</si>
  <si>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</si>
  <si>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</si>
  <si>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</si>
  <si>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</si>
  <si>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</si>
  <si>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</si>
  <si>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</si>
  <si>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</si>
  <si>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</si>
  <si>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</si>
  <si>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</si>
  <si>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</si>
  <si>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</si>
  <si>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</si>
  <si>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</si>
  <si>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</si>
  <si>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</si>
  <si>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</si>
  <si>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</si>
  <si>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</si>
  <si>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</si>
  <si>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</si>
  <si>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</si>
  <si>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</si>
  <si>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</si>
  <si>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</si>
  <si>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</si>
  <si>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</si>
  <si>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</si>
  <si>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</si>
  <si>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</si>
  <si>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</si>
  <si>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</si>
  <si>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</si>
  <si>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</si>
  <si>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</si>
  <si>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</si>
  <si>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</si>
  <si>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</si>
  <si>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</si>
  <si>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</si>
  <si>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</si>
  <si>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</si>
  <si>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</si>
  <si>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</si>
  <si>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</si>
  <si>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</si>
  <si>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</si>
  <si>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</si>
  <si>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</si>
  <si>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</si>
  <si>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</si>
  <si>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</si>
  <si>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</si>
  <si>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</si>
  <si>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</si>
  <si>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</si>
  <si>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</si>
  <si>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</si>
  <si>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</si>
  <si>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</si>
  <si>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</si>
  <si>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</si>
  <si>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</si>
  <si>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</si>
  <si>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</si>
  <si>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</si>
  <si>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</si>
  <si>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</si>
  <si>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</si>
  <si>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</si>
  <si>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</si>
  <si>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</si>
  <si>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</si>
  <si>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</si>
  <si>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</si>
  <si>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</si>
  <si>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</si>
  <si>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</si>
  <si>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</si>
  <si>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</si>
  <si>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</si>
  <si>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</si>
  <si>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</si>
  <si>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</si>
  <si>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</si>
  <si>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</si>
  <si>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</si>
  <si>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</si>
  <si>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</si>
  <si>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</si>
  <si>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</si>
  <si>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</si>
  <si>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</si>
  <si>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</si>
  <si>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</si>
  <si>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</si>
  <si>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</si>
  <si>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</si>
  <si>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</si>
  <si>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</si>
  <si>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</si>
  <si>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</si>
  <si>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</si>
  <si>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</si>
  <si>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</si>
  <si>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</si>
  <si>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</si>
  <si>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</si>
  <si>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</si>
  <si>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</si>
  <si>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</si>
  <si>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</si>
  <si>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</si>
  <si>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</si>
  <si>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</si>
  <si>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</si>
  <si>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</si>
  <si>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</si>
  <si>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</si>
  <si>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</si>
  <si>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</si>
  <si>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</si>
  <si>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</si>
  <si>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</si>
  <si>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</si>
  <si>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</si>
  <si>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</si>
  <si>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</si>
  <si>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</si>
  <si>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</si>
  <si>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</si>
  <si>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</si>
  <si>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</si>
  <si>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</si>
  <si>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</si>
  <si>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</si>
  <si>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</si>
  <si>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</si>
  <si>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</si>
  <si>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</si>
  <si>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</si>
  <si>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</si>
  <si>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</si>
  <si>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</si>
  <si>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</si>
  <si>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</si>
  <si>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</si>
  <si>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</si>
  <si>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</si>
  <si>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</si>
  <si>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</si>
  <si>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</si>
  <si>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</si>
  <si>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</si>
  <si>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</si>
  <si>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</si>
  <si>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</si>
  <si>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</si>
  <si>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</si>
  <si>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</si>
  <si>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</si>
  <si>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</si>
  <si>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</si>
  <si>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</si>
  <si>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</si>
  <si>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</si>
  <si>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</si>
  <si>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</si>
  <si>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</si>
  <si>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</si>
  <si>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</si>
  <si>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</si>
  <si>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</si>
  <si>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</si>
  <si>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</si>
  <si>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</si>
  <si>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</si>
  <si>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</si>
  <si>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</si>
  <si>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</si>
  <si>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</si>
  <si>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</si>
  <si>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</si>
  <si>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</si>
  <si>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</si>
  <si>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</si>
  <si>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</si>
  <si>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</si>
  <si>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</si>
  <si>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</si>
  <si>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</si>
  <si>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</si>
  <si>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</si>
  <si>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</si>
  <si>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</si>
  <si>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</si>
  <si>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</si>
  <si>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</si>
  <si>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</si>
  <si>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</si>
  <si>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</si>
  <si>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</si>
  <si>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</si>
  <si>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</si>
  <si>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</si>
  <si>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</si>
  <si>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</si>
  <si>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</si>
  <si>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</si>
  <si>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</si>
  <si>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</si>
  <si>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</si>
  <si>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</si>
  <si>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</si>
  <si>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</si>
  <si>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</si>
  <si>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</si>
  <si>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</si>
  <si>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</si>
  <si>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</si>
  <si>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</si>
  <si>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</si>
  <si>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</si>
  <si>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</si>
  <si>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</si>
  <si>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</si>
  <si>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</si>
  <si>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</si>
  <si>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</si>
  <si>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</si>
  <si>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</si>
  <si>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</si>
  <si>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</si>
  <si>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</si>
  <si>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</si>
  <si>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</si>
  <si>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</si>
  <si>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</si>
  <si>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</si>
  <si>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</si>
  <si>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</si>
  <si>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</si>
  <si>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</si>
  <si>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</si>
  <si>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</si>
  <si>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</si>
  <si>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</si>
  <si>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</si>
  <si>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</si>
  <si>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</si>
  <si>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</si>
  <si>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</si>
  <si>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</si>
  <si>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</si>
  <si>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</si>
  <si>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</si>
  <si>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</si>
  <si>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</si>
  <si>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</si>
  <si>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</si>
  <si>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</si>
  <si>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</si>
  <si>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</si>
  <si>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</si>
  <si>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</si>
  <si>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</si>
  <si>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</si>
  <si>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</si>
  <si>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</si>
  <si>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</si>
  <si>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</si>
  <si>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</si>
  <si>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</si>
  <si>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</si>
  <si>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</si>
  <si>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</si>
  <si>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</si>
  <si>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</si>
  <si>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</si>
  <si>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</si>
  <si>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</si>
  <si>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</si>
  <si>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</si>
  <si>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</si>
  <si>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</si>
  <si>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</si>
  <si>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</si>
  <si>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</si>
  <si>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</si>
  <si>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</si>
  <si>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</si>
  <si>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</si>
  <si>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</si>
  <si>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</si>
  <si>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</si>
  <si>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</si>
  <si>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</si>
  <si>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</si>
  <si>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</si>
  <si>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</si>
  <si>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</si>
  <si>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</si>
  <si>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</si>
  <si>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</si>
  <si>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</si>
  <si>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</si>
  <si>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</si>
  <si>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</si>
  <si>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</si>
  <si>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</si>
  <si>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</si>
  <si>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</si>
  <si>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</si>
  <si>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</si>
  <si>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</si>
  <si>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</si>
  <si>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</si>
  <si>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</si>
  <si>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</si>
  <si>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</si>
  <si>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</si>
  <si>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</si>
  <si>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</si>
  <si>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</si>
  <si>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</si>
  <si>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</si>
  <si>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</si>
  <si>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</si>
  <si>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</si>
  <si>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</si>
  <si>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</si>
  <si>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</si>
  <si>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</si>
  <si>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</si>
  <si>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</si>
  <si>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</si>
  <si>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</si>
  <si>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</si>
  <si>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</si>
  <si>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</si>
  <si>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</si>
  <si>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</si>
  <si>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</si>
  <si>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</si>
  <si>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</si>
  <si>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</si>
  <si>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</si>
  <si>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</si>
  <si>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</si>
  <si>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</si>
  <si>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</si>
  <si>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</si>
  <si>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</si>
  <si>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</si>
  <si>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</si>
  <si>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</si>
  <si>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</si>
  <si>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</si>
  <si>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</si>
  <si>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</si>
  <si>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</si>
  <si>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</si>
  <si>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</si>
  <si>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</si>
  <si>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</si>
  <si>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</si>
  <si>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</si>
  <si>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</si>
  <si>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</si>
  <si>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</si>
  <si>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</si>
  <si>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</si>
  <si>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</si>
  <si>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</si>
  <si>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</si>
  <si>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</si>
  <si>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</si>
  <si>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</si>
  <si>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</si>
  <si>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</si>
  <si>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</si>
  <si>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</si>
  <si>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</si>
  <si>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</si>
  <si>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</si>
  <si>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</si>
  <si>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</si>
  <si>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</si>
  <si>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</si>
  <si>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</si>
  <si>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</si>
  <si>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</si>
  <si>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</si>
  <si>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</si>
  <si>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</si>
  <si>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</si>
  <si>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</si>
  <si>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</si>
  <si>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</si>
  <si>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</si>
  <si>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</si>
  <si>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</si>
  <si>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</si>
  <si>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</si>
  <si>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</si>
  <si>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</si>
  <si>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</si>
  <si>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</si>
  <si>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</si>
  <si>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</si>
  <si>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</si>
  <si>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</si>
  <si>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</si>
  <si>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</si>
  <si>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</si>
  <si>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</si>
  <si>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</si>
  <si>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</si>
  <si>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</si>
  <si>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</si>
  <si>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</si>
  <si>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</si>
  <si>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</si>
  <si>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</si>
  <si>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</si>
  <si>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</si>
  <si>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</si>
  <si>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</si>
  <si>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</si>
  <si>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</si>
  <si>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</si>
  <si>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</si>
  <si>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</si>
  <si>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</si>
  <si>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</si>
  <si>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</si>
  <si>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</si>
  <si>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</si>
  <si>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</si>
  <si>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</si>
  <si>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</si>
  <si>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</si>
  <si>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</si>
  <si>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</si>
  <si>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</si>
  <si>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</si>
  <si>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</si>
  <si>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</si>
  <si>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</si>
  <si>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</si>
  <si>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</si>
  <si>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</si>
  <si>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</si>
  <si>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</si>
  <si>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</si>
  <si>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</si>
  <si>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</si>
  <si>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</si>
  <si>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</si>
  <si>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</si>
  <si>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</si>
  <si>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</si>
  <si>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</si>
  <si>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</si>
  <si>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</si>
  <si>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</si>
  <si>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</si>
  <si>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</si>
  <si>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</si>
  <si>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</si>
  <si>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</si>
  <si>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</si>
  <si>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</si>
  <si>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</si>
  <si>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</si>
  <si>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</si>
  <si>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</si>
  <si>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</si>
  <si>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</si>
  <si>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</si>
  <si>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</si>
  <si>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</si>
  <si>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</si>
  <si>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</si>
  <si>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</si>
  <si>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</si>
  <si>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</si>
  <si>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</si>
  <si>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</si>
  <si>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</si>
  <si>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</si>
  <si>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</si>
  <si>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</si>
  <si>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</si>
  <si>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</si>
  <si>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</si>
  <si>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</si>
  <si>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</si>
  <si>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</si>
  <si>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</si>
  <si>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</si>
  <si>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</si>
  <si>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</si>
  <si>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</si>
  <si>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</si>
  <si>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</si>
  <si>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</si>
  <si>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</si>
  <si>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</si>
  <si>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</si>
  <si>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</si>
  <si>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</si>
  <si>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</si>
  <si>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</si>
  <si>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</si>
  <si>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</si>
  <si>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</si>
  <si>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</si>
  <si>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</si>
  <si>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</si>
  <si>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</si>
  <si>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</si>
  <si>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</si>
  <si>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</si>
  <si>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</si>
  <si>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</si>
  <si>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</si>
  <si>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</si>
  <si>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</si>
  <si>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</si>
  <si>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</si>
  <si>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</si>
  <si>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</si>
  <si>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</si>
  <si>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</si>
  <si>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</si>
  <si>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</si>
  <si>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</si>
  <si>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</si>
  <si>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</si>
  <si>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</si>
  <si>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</si>
  <si>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</si>
  <si>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</si>
  <si>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</si>
  <si>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</si>
  <si>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</si>
  <si>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</si>
  <si>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</si>
  <si>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</si>
  <si>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</si>
  <si>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</si>
  <si>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</si>
  <si>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</si>
  <si>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</si>
  <si>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</si>
  <si>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</si>
  <si>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</si>
  <si>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</si>
  <si>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</si>
  <si>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</si>
  <si>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</si>
  <si>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</si>
  <si>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</si>
  <si>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</si>
  <si>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</si>
  <si>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</si>
  <si>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</si>
  <si>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</si>
  <si>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</si>
  <si>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</si>
  <si>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</si>
  <si>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</si>
  <si>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</si>
  <si>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</si>
  <si>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</si>
  <si>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</si>
  <si>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</si>
  <si>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</si>
  <si>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</si>
  <si>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</si>
  <si>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</si>
  <si>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</si>
  <si>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</si>
  <si>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</si>
  <si>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</si>
  <si>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</si>
  <si>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</si>
  <si>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</si>
  <si>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</si>
  <si>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</si>
  <si>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</si>
  <si>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</si>
  <si>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</si>
  <si>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</si>
  <si>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</si>
  <si>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</si>
  <si>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</si>
  <si>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</si>
  <si>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</si>
  <si>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</si>
  <si>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</si>
  <si>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</si>
  <si>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</si>
  <si>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</si>
  <si>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</si>
  <si>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</si>
  <si>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</si>
  <si>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</si>
  <si>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</si>
  <si>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</si>
  <si>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</si>
  <si>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</si>
  <si>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</si>
  <si>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</si>
  <si>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</si>
  <si>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</si>
  <si>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</si>
  <si>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</si>
  <si>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</si>
  <si>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</si>
  <si>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</si>
  <si>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</si>
  <si>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</si>
  <si>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</si>
  <si>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</si>
  <si>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</si>
  <si>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</si>
  <si>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</si>
  <si>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</si>
  <si>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</si>
  <si>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</si>
  <si>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</si>
  <si>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</si>
  <si>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</si>
  <si>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</si>
  <si>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</si>
  <si>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</si>
  <si>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</si>
  <si>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</si>
  <si>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</si>
  <si>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</si>
  <si>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</si>
  <si>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</si>
  <si>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</si>
  <si>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</si>
  <si>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</si>
  <si>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</si>
  <si>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</si>
  <si>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</si>
  <si>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</si>
  <si>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</si>
  <si>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</si>
  <si>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</si>
  <si>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</si>
  <si>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</si>
  <si>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</si>
  <si>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</si>
  <si>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</si>
  <si>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</si>
  <si>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</si>
  <si>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</si>
  <si>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</si>
  <si>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</si>
  <si>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</si>
  <si>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</si>
  <si>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</si>
  <si>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</si>
  <si>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</si>
  <si>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</si>
  <si>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</si>
  <si>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</si>
  <si>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</si>
  <si>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</si>
  <si>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</si>
  <si>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</si>
  <si>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</si>
  <si>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</si>
  <si>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</si>
  <si>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</si>
  <si>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</si>
  <si>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</si>
  <si>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</si>
  <si>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</si>
  <si>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</si>
  <si>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</si>
  <si>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</si>
  <si>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</si>
  <si>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</si>
  <si>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</si>
  <si>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</si>
  <si>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</si>
  <si>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</si>
  <si>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</si>
  <si>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</si>
  <si>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</si>
  <si>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</si>
  <si>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</si>
  <si>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</si>
  <si>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</si>
  <si>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</si>
  <si>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</si>
  <si>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</si>
  <si>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</si>
  <si>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</si>
  <si>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</si>
  <si>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</si>
  <si>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</si>
  <si>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</si>
  <si>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</si>
  <si>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</si>
  <si>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</si>
  <si>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</si>
  <si>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</si>
  <si>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</si>
  <si>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</si>
  <si>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</si>
  <si>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</si>
  <si>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</si>
  <si>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</si>
  <si>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</si>
  <si>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</si>
  <si>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</si>
  <si>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</si>
  <si>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</si>
  <si>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</si>
  <si>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</si>
  <si>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</si>
  <si>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</si>
  <si>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</si>
  <si>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</si>
  <si>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</si>
  <si>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</si>
  <si>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</si>
  <si>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</si>
  <si>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</si>
  <si>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</si>
  <si>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</si>
  <si>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</si>
  <si>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</si>
  <si>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</si>
  <si>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</si>
  <si>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</si>
  <si>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</si>
  <si>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</si>
  <si>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</si>
  <si>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</si>
  <si>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</si>
  <si>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</si>
  <si>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</si>
  <si>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</si>
  <si>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</si>
  <si>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</si>
  <si>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</si>
  <si>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</si>
  <si>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</si>
  <si>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</si>
  <si>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</si>
  <si>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</si>
  <si>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</si>
  <si>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</si>
  <si>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</si>
  <si>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</si>
  <si>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</si>
  <si>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</si>
  <si>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</si>
  <si>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</si>
  <si>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</si>
  <si>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</si>
  <si>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</si>
  <si>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</si>
  <si>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</si>
  <si>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</si>
  <si>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</si>
  <si>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</si>
  <si>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</si>
  <si>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</si>
  <si>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</si>
  <si>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</si>
  <si>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</si>
  <si>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</si>
  <si>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</si>
  <si>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</si>
  <si>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</si>
  <si>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</si>
  <si>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</si>
  <si>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</si>
  <si>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</si>
  <si>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</si>
  <si>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</si>
  <si>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</si>
  <si>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</si>
  <si>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</si>
  <si>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</si>
  <si>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</si>
  <si>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</si>
  <si>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</si>
  <si>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</si>
  <si>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</si>
  <si>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</si>
  <si>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</si>
  <si>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</si>
  <si>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</si>
  <si>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</si>
  <si>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</si>
  <si>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</si>
  <si>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</si>
  <si>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</si>
  <si>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</si>
  <si>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</si>
  <si>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</si>
  <si>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</si>
  <si>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</si>
  <si>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</si>
  <si>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</si>
  <si>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</si>
  <si>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</si>
  <si>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</si>
  <si>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</si>
  <si>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</si>
  <si>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</si>
  <si>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</si>
  <si>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</si>
  <si>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</si>
  <si>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</si>
  <si>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</si>
  <si>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</si>
  <si>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</si>
  <si>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</si>
  <si>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</si>
  <si>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</si>
  <si>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</si>
  <si>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</si>
  <si>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</si>
  <si>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</si>
  <si>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</si>
  <si>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</si>
  <si>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</si>
  <si>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</si>
  <si>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</si>
  <si>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</si>
  <si>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</si>
  <si>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</si>
  <si>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</si>
  <si>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</si>
  <si>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</si>
  <si>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</si>
  <si>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</si>
  <si>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</si>
  <si>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</si>
  <si>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</si>
  <si>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</si>
  <si>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</si>
  <si>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</si>
  <si>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</si>
  <si>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</si>
  <si>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</si>
  <si>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</si>
  <si>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</si>
  <si>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</si>
  <si>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</si>
  <si>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</si>
  <si>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</si>
  <si>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</si>
  <si>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</si>
  <si>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</si>
  <si>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</si>
  <si>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</si>
  <si>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</si>
  <si>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</si>
  <si>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</si>
  <si>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</si>
  <si>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</si>
  <si>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</si>
  <si>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</si>
  <si>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</si>
  <si>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</si>
  <si>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</si>
  <si>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</si>
  <si>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</si>
  <si>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</si>
  <si>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</si>
  <si>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</si>
  <si>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</si>
  <si>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</si>
  <si>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</si>
  <si>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</si>
  <si>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</si>
  <si>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</si>
  <si>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</si>
  <si>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</si>
  <si>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</si>
  <si>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</si>
  <si>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</si>
  <si>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</si>
  <si>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</si>
  <si>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</si>
  <si>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</si>
  <si>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</si>
  <si>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</si>
  <si>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</si>
  <si>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</si>
  <si>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</si>
  <si>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</si>
  <si>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</si>
  <si>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</si>
  <si>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</si>
  <si>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</si>
  <si>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</si>
  <si>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</si>
  <si>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</si>
  <si>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</si>
  <si>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</si>
  <si>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</si>
  <si>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</si>
  <si>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</si>
  <si>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</si>
  <si>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</si>
  <si>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</si>
  <si>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</si>
  <si>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</si>
  <si>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</si>
  <si>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</si>
  <si>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</si>
  <si>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</si>
  <si>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</si>
  <si>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</si>
  <si>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</si>
  <si>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</si>
  <si>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</si>
  <si>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</si>
  <si>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</si>
  <si>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</si>
  <si>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</si>
  <si>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</si>
  <si>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</si>
  <si>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</si>
  <si>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</si>
  <si>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</si>
  <si>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</si>
  <si>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</si>
  <si>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</si>
  <si>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</si>
  <si>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</si>
  <si>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</si>
  <si>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</si>
  <si>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</si>
  <si>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</si>
  <si>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</si>
  <si>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</si>
  <si>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</si>
  <si>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</si>
  <si>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</si>
  <si>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</si>
  <si>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</si>
  <si>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</si>
  <si>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</si>
  <si>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</si>
  <si>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</si>
  <si>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</si>
  <si>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</si>
  <si>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</si>
  <si>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</si>
  <si>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</si>
  <si>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</si>
  <si>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</si>
  <si>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</si>
  <si>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</si>
  <si>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</si>
  <si>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</si>
  <si>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</si>
  <si>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</si>
  <si>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</si>
  <si>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</si>
  <si>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</si>
  <si>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</si>
  <si>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</si>
  <si>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</si>
  <si>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</si>
  <si>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</si>
  <si>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</si>
  <si>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</si>
  <si>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</si>
  <si>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</si>
  <si>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</si>
  <si>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</si>
  <si>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</si>
  <si>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</si>
  <si>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</si>
  <si>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</si>
  <si>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</si>
  <si>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</si>
  <si>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</si>
  <si>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</si>
  <si>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</si>
  <si>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</si>
  <si>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</si>
  <si>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</si>
  <si>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</si>
  <si>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</si>
  <si>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</si>
  <si>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</si>
  <si>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</si>
  <si>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</si>
  <si>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</si>
  <si>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</si>
  <si>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</si>
  <si>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</si>
  <si>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</si>
  <si>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</si>
  <si>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</si>
  <si>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</si>
  <si>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</si>
  <si>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</si>
  <si>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</si>
  <si>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</si>
  <si>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</si>
  <si>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</si>
  <si>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</si>
  <si>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</si>
  <si>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</si>
  <si>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</si>
  <si>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</si>
  <si>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</si>
  <si>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</si>
  <si>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</si>
  <si>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</si>
  <si>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</si>
  <si>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</si>
  <si>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</si>
  <si>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</si>
  <si>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</si>
  <si>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</si>
  <si>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</si>
  <si>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</si>
  <si>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</si>
  <si>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</si>
  <si>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</si>
  <si>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</si>
  <si>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</si>
  <si>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</si>
  <si>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</si>
  <si>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</si>
  <si>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</si>
  <si>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</si>
  <si>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</si>
  <si>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</si>
  <si>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</si>
  <si>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</si>
  <si>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</si>
  <si>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</si>
  <si>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</si>
  <si>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</si>
  <si>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</si>
  <si>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</si>
  <si>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</si>
  <si>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</si>
  <si>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</si>
  <si>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</si>
  <si>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</si>
  <si>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</si>
  <si>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</si>
  <si>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</si>
  <si>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</si>
  <si>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</si>
  <si>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</si>
  <si>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</si>
  <si>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</si>
  <si>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</si>
  <si>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</si>
  <si>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</si>
  <si>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</si>
  <si>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</si>
  <si>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</si>
  <si>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</si>
  <si>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</si>
  <si>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</si>
  <si>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</si>
  <si>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</si>
  <si>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</si>
  <si>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</si>
  <si>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</si>
  <si>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</si>
  <si>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</si>
  <si>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</si>
  <si>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</si>
  <si>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</si>
  <si>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</si>
  <si>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</si>
  <si>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</si>
  <si>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</si>
  <si>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</si>
  <si>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</si>
  <si>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</si>
  <si>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</si>
  <si>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</si>
  <si>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</si>
  <si>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</si>
  <si>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</si>
  <si>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</si>
  <si>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</si>
  <si>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</si>
  <si>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</si>
  <si>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</si>
  <si>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</si>
  <si>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</si>
  <si>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</si>
  <si>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</si>
  <si>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</si>
  <si>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</si>
  <si>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</si>
  <si>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</si>
  <si>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</si>
  <si>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</si>
  <si>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</si>
  <si>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</si>
  <si>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</si>
  <si>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</si>
  <si>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</si>
  <si>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</si>
  <si>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</si>
  <si>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</si>
  <si>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</si>
  <si>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</si>
  <si>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</si>
  <si>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</si>
  <si>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</si>
  <si>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</si>
  <si>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</si>
  <si>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</si>
  <si>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</si>
  <si>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</si>
  <si>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</si>
  <si>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</si>
  <si>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</si>
  <si>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</si>
  <si>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</si>
  <si>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</si>
  <si>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</si>
  <si>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</si>
  <si>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</si>
  <si>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</si>
  <si>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</si>
  <si>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</si>
  <si>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</si>
  <si>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</si>
  <si>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</si>
  <si>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</si>
  <si>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</si>
  <si>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</si>
  <si>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</si>
  <si>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</si>
  <si>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</si>
  <si>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</si>
  <si>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</si>
  <si>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</si>
  <si>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</si>
  <si>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</si>
  <si>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</si>
  <si>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</si>
  <si>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</si>
  <si>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</si>
  <si>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</si>
  <si>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</si>
  <si>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</si>
  <si>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</si>
  <si>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</si>
  <si>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</si>
  <si>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</si>
  <si>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</si>
  <si>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</si>
  <si>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</si>
  <si>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</si>
  <si>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</si>
  <si>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</si>
  <si>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</si>
  <si>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</si>
  <si>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</si>
  <si>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</si>
  <si>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</si>
  <si>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</si>
  <si>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</si>
  <si>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</si>
  <si>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</si>
  <si>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</si>
  <si>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</si>
  <si>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</si>
  <si>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</si>
  <si>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</si>
  <si>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</si>
  <si>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</si>
  <si>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</si>
  <si>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</si>
  <si>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</si>
  <si>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</si>
  <si>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</si>
  <si>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</si>
  <si>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</si>
  <si>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</si>
  <si>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</si>
  <si>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</si>
  <si>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</si>
  <si>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</si>
  <si>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</si>
  <si>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</si>
  <si>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</si>
  <si>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</si>
  <si>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</si>
  <si>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</si>
  <si>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</si>
  <si>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</si>
  <si>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</si>
  <si>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</si>
  <si>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</si>
  <si>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</si>
  <si>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</si>
  <si>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</si>
  <si>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</si>
  <si>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</si>
  <si>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</si>
  <si>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</si>
  <si>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</si>
  <si>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</si>
  <si>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</si>
  <si>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</si>
  <si>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</si>
  <si>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</si>
  <si>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</si>
  <si>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</si>
  <si>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</si>
  <si>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</si>
  <si>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</si>
  <si>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</si>
  <si>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</si>
  <si>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</si>
  <si>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</si>
  <si>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</si>
  <si>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</si>
  <si>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</si>
  <si>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</si>
  <si>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</si>
  <si>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</si>
  <si>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</si>
  <si>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</si>
  <si>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</si>
  <si>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</si>
  <si>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</si>
  <si>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</si>
  <si>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</si>
  <si>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</si>
  <si>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</si>
  <si>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</si>
  <si>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</si>
  <si>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</si>
  <si>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</si>
  <si>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</si>
  <si>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</si>
  <si>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</si>
  <si>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</si>
  <si>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</si>
  <si>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</si>
  <si>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</si>
  <si>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</si>
  <si>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</si>
  <si>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</si>
  <si>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</si>
  <si>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</si>
  <si>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</si>
  <si>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</si>
  <si>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</si>
  <si>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</si>
  <si>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</si>
  <si>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</si>
  <si>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</si>
  <si>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</si>
  <si>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</si>
  <si>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</si>
  <si>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</si>
  <si>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</si>
  <si>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</si>
  <si>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</si>
  <si>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</si>
  <si>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</si>
  <si>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</si>
  <si>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</si>
  <si>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</si>
  <si>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</si>
  <si>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</si>
  <si>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</si>
  <si>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</si>
  <si>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</si>
  <si>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</si>
  <si>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</si>
  <si>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</si>
  <si>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</si>
  <si>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</si>
  <si>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</si>
  <si>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</si>
  <si>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</si>
  <si>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</si>
  <si>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</si>
  <si>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</si>
  <si>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</si>
  <si>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</si>
  <si>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</si>
  <si>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</si>
  <si>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</si>
  <si>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</si>
  <si>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</si>
  <si>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</si>
  <si>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</si>
  <si>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</si>
  <si>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</si>
  <si>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</si>
  <si>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</si>
  <si>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</si>
  <si>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</si>
  <si>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</si>
  <si>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</si>
  <si>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</si>
  <si>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</si>
  <si>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</si>
  <si>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</si>
  <si>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</si>
  <si>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</si>
  <si>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</si>
  <si>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</si>
  <si>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</si>
  <si>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</si>
  <si>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</si>
  <si>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</si>
  <si>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</si>
  <si>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</si>
  <si>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</si>
  <si>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</si>
  <si>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</si>
  <si>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</si>
  <si>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</si>
  <si>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</si>
  <si>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</si>
  <si>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</si>
  <si>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</si>
  <si>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</si>
  <si>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</si>
  <si>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</si>
  <si>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</si>
  <si>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</si>
  <si>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</si>
  <si>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</si>
  <si>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</si>
  <si>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</si>
  <si>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</si>
  <si>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</si>
  <si>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</si>
  <si>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</si>
  <si>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</si>
  <si>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</si>
  <si>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</si>
  <si>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</si>
  <si>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</si>
  <si>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</si>
  <si>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</si>
  <si>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</si>
  <si>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</si>
  <si>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</si>
  <si>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</si>
  <si>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</si>
  <si>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</si>
  <si>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</si>
  <si>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</si>
  <si>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</si>
  <si>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</si>
  <si>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</si>
  <si>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</si>
  <si>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</si>
  <si>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</si>
  <si>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</si>
  <si>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</si>
  <si>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</si>
  <si>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</si>
  <si>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</si>
  <si>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</si>
  <si>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</si>
  <si>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</si>
  <si>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</si>
  <si>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</si>
  <si>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</si>
  <si>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</si>
  <si>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</si>
  <si>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</si>
  <si>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</si>
  <si>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</si>
  <si>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</si>
  <si>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</si>
  <si>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</si>
  <si>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</si>
  <si>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</si>
  <si>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</si>
  <si>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</si>
  <si>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</si>
  <si>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</si>
  <si>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</si>
  <si>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</si>
  <si>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</si>
  <si>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</si>
  <si>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</si>
  <si>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</si>
  <si>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</si>
  <si>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</si>
  <si>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</si>
  <si>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</si>
  <si>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</si>
  <si>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</si>
  <si>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</si>
  <si>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</si>
  <si>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</si>
  <si>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</si>
  <si>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</si>
  <si>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</si>
  <si>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</si>
  <si>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</si>
  <si>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</si>
  <si>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</si>
  <si>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</si>
  <si>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</si>
  <si>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</si>
  <si>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</si>
  <si>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</si>
  <si>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</si>
  <si>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</si>
  <si>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</si>
  <si>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</si>
  <si>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</si>
  <si>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</si>
  <si>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</si>
  <si>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</si>
  <si>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</si>
  <si>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</si>
  <si>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</si>
  <si>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</si>
  <si>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</si>
  <si>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</si>
  <si>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</si>
  <si>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</si>
  <si>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</si>
  <si>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</si>
  <si>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</si>
  <si>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</si>
  <si>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</si>
  <si>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</si>
  <si>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</si>
  <si>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</si>
  <si>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</si>
  <si>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</si>
  <si>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</si>
  <si>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</si>
  <si>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</si>
  <si>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</si>
  <si>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</si>
  <si>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</si>
  <si>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</si>
  <si>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</si>
  <si>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</si>
  <si>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</si>
  <si>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</si>
  <si>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</si>
  <si>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</si>
  <si>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</si>
  <si>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</si>
  <si>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</si>
  <si>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</si>
  <si>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</si>
  <si>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</si>
  <si>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</si>
  <si>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</si>
  <si>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</si>
  <si>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</si>
  <si>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</si>
  <si>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</si>
  <si>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</si>
  <si>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</si>
  <si>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</si>
  <si>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</si>
  <si>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</si>
  <si>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</si>
  <si>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</si>
  <si>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</si>
  <si>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</si>
  <si>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</si>
  <si>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</si>
  <si>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</si>
  <si>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</si>
  <si>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</si>
  <si>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</si>
  <si>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</si>
  <si>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</si>
  <si>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</si>
  <si>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</si>
  <si>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</si>
  <si>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</si>
  <si>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</si>
  <si>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</si>
  <si>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</si>
  <si>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</si>
  <si>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</si>
  <si>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</si>
  <si>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</si>
  <si>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</si>
  <si>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</si>
  <si>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</si>
  <si>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</si>
  <si>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</si>
  <si>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</si>
  <si>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</si>
  <si>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</si>
  <si>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</si>
  <si>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</si>
  <si>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</si>
  <si>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</si>
  <si>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</si>
  <si>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</si>
  <si>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</si>
  <si>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</si>
  <si>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</si>
  <si>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</si>
  <si>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</si>
  <si>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</si>
  <si>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</si>
  <si>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</si>
  <si>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</si>
  <si>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</si>
  <si>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</si>
  <si>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</si>
  <si>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</si>
  <si>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</si>
  <si>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</si>
  <si>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</si>
  <si>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</si>
  <si>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</si>
  <si>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</si>
  <si>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</si>
  <si>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</si>
  <si>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</si>
  <si>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</si>
  <si>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</si>
  <si>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</si>
  <si>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</si>
  <si>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</si>
  <si>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</si>
  <si>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</si>
  <si>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</si>
  <si>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</si>
  <si>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</si>
  <si>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</si>
  <si>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</si>
  <si>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</si>
  <si>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</si>
  <si>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</si>
  <si>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</si>
  <si>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</si>
  <si>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</si>
  <si>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</si>
  <si>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</si>
  <si>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</si>
  <si>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</si>
  <si>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</si>
  <si>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</si>
  <si>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</si>
  <si>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</si>
  <si>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</si>
  <si>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</si>
  <si>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</si>
  <si>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</si>
  <si>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</si>
  <si>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KH89599764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</si>
  <si>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</si>
  <si>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</si>
  <si>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</si>
  <si>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</si>
  <si>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</si>
  <si>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</si>
  <si>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</si>
  <si>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</si>
  <si>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</si>
  <si>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</si>
  <si>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</si>
  <si>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</si>
  <si>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</si>
  <si>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</si>
  <si>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</si>
  <si>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</si>
  <si>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</si>
  <si>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</si>
  <si>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</si>
  <si>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</si>
  <si>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</si>
  <si>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</si>
  <si>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</si>
  <si>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</si>
  <si>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</si>
  <si>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</si>
  <si>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</si>
  <si>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</si>
  <si>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</si>
  <si>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</si>
  <si>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</si>
  <si>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</si>
  <si>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</si>
  <si>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</si>
  <si>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2019匯款手續費13x</t>
  </si>
  <si>
    <t>2019應收款匯款手續費3x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</si>
  <si>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</si>
  <si>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</si>
  <si>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</si>
  <si>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</si>
  <si>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</si>
  <si>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</si>
  <si>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</si>
  <si>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</si>
  <si>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</si>
  <si>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</si>
  <si>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</si>
  <si>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</si>
  <si>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</si>
  <si>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</si>
  <si>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</si>
  <si>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</si>
  <si>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</si>
  <si>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</si>
  <si>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</si>
  <si>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</si>
  <si>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</si>
  <si>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</si>
  <si>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</si>
  <si>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</si>
  <si>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</si>
  <si>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</si>
  <si>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</si>
  <si>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2019/12達卡費富邦</t>
  </si>
  <si>
    <t>2019/12達卡費中信</t>
  </si>
  <si>
    <t>2019/12達卡費玉山</t>
  </si>
  <si>
    <t>2019進貨+達代刷卡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</si>
  <si>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</si>
  <si>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</si>
  <si>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</si>
  <si>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</si>
  <si>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</si>
  <si>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</si>
  <si>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</si>
  <si>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</si>
  <si>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</si>
  <si>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</si>
  <si>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</si>
  <si>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</si>
  <si>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</si>
  <si>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</si>
  <si>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沖2018/12達卡費富邦</t>
  </si>
  <si>
    <t>沖2018/12達卡費中信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</si>
  <si>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</si>
  <si>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</si>
  <si>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</si>
  <si>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</si>
  <si>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</si>
  <si>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</si>
  <si>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</si>
  <si>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</si>
  <si>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</si>
  <si>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</si>
  <si>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2019進貨+原價屋-匯款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</si>
  <si>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</si>
  <si>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</si>
  <si>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</si>
  <si>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</si>
  <si>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</si>
  <si>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</si>
  <si>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</si>
  <si>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</si>
  <si>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</si>
  <si>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</si>
  <si>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</si>
  <si>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</si>
  <si>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</si>
  <si>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</si>
  <si>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</si>
  <si>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</si>
  <si>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</si>
  <si>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</si>
  <si>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</si>
  <si>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</si>
  <si>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</si>
  <si>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</si>
  <si>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</si>
  <si>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</si>
  <si>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</si>
  <si>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</si>
  <si>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</si>
  <si>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</si>
  <si>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</si>
  <si>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2017收未兌票道法7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</si>
  <si>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</si>
  <si>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</si>
  <si>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</si>
  <si>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</si>
  <si>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</si>
  <si>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</si>
  <si>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</si>
  <si>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</si>
  <si>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</si>
  <si>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</si>
  <si>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</si>
  <si>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</si>
  <si>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</si>
  <si>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</si>
  <si>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</si>
  <si>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</si>
  <si>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</si>
  <si>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</si>
  <si>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</si>
  <si>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</si>
  <si>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主機折舊*320月台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</si>
  <si>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</si>
  <si>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</si>
  <si>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</si>
  <si>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</si>
  <si>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</si>
  <si>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</si>
  <si>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</si>
  <si>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</si>
  <si>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</si>
  <si>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</si>
  <si>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</si>
  <si>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</si>
  <si>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</si>
  <si>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</si>
  <si>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電腦椅+沒報稅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</si>
  <si>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</si>
  <si>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</si>
  <si>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</si>
  <si>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</si>
  <si>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</si>
  <si>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</si>
  <si>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</si>
  <si>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</si>
  <si>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回沖2019現金暫轉股往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</si>
</sst>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8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9" fontId="2" fillId="0" borderId="0" xfId="55" applyNumberFormat="1" applyFont="1" applyAlignment="1">
      <alignment horizontal="center"/>
    </xf>
    <xf numFmtId="179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80" fontId="9" fillId="24" borderId="0" xfId="55" applyNumberFormat="1" applyFont="1" applyFill="1" applyAlignment="1">
      <alignment horizontal="right"/>
    </xf>
    <xf numFmtId="180" fontId="9" fillId="24" borderId="0" xfId="55" applyNumberFormat="1" applyFont="1" applyFill="1" applyAlignment="1">
      <alignment horizontal="center"/>
    </xf>
    <xf numFmtId="180" fontId="18" fillId="0" borderId="0" xfId="55" applyNumberFormat="1" applyFont="1" applyAlignment="1">
      <alignment vertical="center"/>
    </xf>
    <xf numFmtId="180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80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5" applyNumberFormat="1" applyFont="1" applyAlignment="1">
      <alignment vertical="center"/>
    </xf>
    <xf numFmtId="180" fontId="15" fillId="0" borderId="0" xfId="55" applyNumberFormat="1" applyFont="1" applyFill="1" applyAlignment="1">
      <alignment vertical="center"/>
    </xf>
    <xf numFmtId="180" fontId="13" fillId="0" borderId="0" xfId="55" applyNumberFormat="1" applyFont="1" applyAlignment="1">
      <alignment vertical="center"/>
    </xf>
    <xf numFmtId="180" fontId="15" fillId="25" borderId="0" xfId="55" applyNumberFormat="1" applyFont="1" applyFill="1" applyAlignment="1">
      <alignment vertical="center"/>
    </xf>
    <xf numFmtId="182" fontId="18" fillId="0" borderId="0" xfId="55" applyNumberFormat="1" applyFont="1" applyAlignment="1">
      <alignment vertical="center"/>
    </xf>
    <xf numFmtId="182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80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80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2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80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80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5" applyNumberFormat="1" applyAlignment="1">
      <alignment vertical="center"/>
    </xf>
    <xf numFmtId="180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80" fontId="2" fillId="0" borderId="0" xfId="55" applyNumberFormat="1" applyFont="1" applyAlignment="1">
      <alignment vertical="center"/>
    </xf>
    <xf numFmtId="180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80" fontId="0" fillId="0" borderId="0" xfId="55" applyNumberFormat="1" applyFont="1" applyFill="1" applyAlignment="1">
      <alignment vertical="center"/>
    </xf>
    <xf numFmtId="180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4" fontId="0" fillId="0" borderId="0" xfId="0" applyNumberFormat="1"/>
    <xf numFmtId="180" fontId="2" fillId="0" borderId="0" xfId="55" applyNumberFormat="1" applyFont="1" applyAlignment="1">
      <alignment horizontal="center"/>
    </xf>
    <xf numFmtId="180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5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5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5" applyNumberFormat="1" applyFont="1" applyFill="1" applyAlignment="1">
      <alignment vertical="center"/>
    </xf>
    <xf numFmtId="180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5" applyNumberFormat="1" applyFont="1" applyFill="1" applyAlignment="1">
      <alignment vertical="center"/>
    </xf>
    <xf numFmtId="180" fontId="0" fillId="34" borderId="0" xfId="55" applyNumberFormat="1" applyFont="1" applyFill="1" applyAlignment="1">
      <alignment vertical="center"/>
    </xf>
    <xf numFmtId="180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6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5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5" applyNumberFormat="1" applyFont="1" applyAlignment="1">
      <alignment horizontal="center"/>
    </xf>
    <xf numFmtId="180" fontId="1" fillId="0" borderId="0" xfId="55" applyNumberFormat="1" applyFont="1" applyFill="1" applyAlignment="1">
      <alignment horizontal="left"/>
    </xf>
    <xf numFmtId="180" fontId="1" fillId="0" borderId="0" xfId="55" applyNumberFormat="1" applyFont="1" applyFill="1" applyAlignment="1">
      <alignment horizontal="center"/>
    </xf>
    <xf numFmtId="180" fontId="1" fillId="0" borderId="0" xfId="55" applyNumberFormat="1" applyFont="1" applyAlignment="1">
      <alignment horizontal="center"/>
    </xf>
    <xf numFmtId="43" fontId="1" fillId="0" borderId="0" xfId="0" applyNumberFormat="1" applyFont="1"/>
    <xf numFmtId="180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5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5" applyNumberFormat="1" applyFont="1" applyFill="1" applyAlignment="1">
      <alignment vertical="center"/>
    </xf>
    <xf numFmtId="180" fontId="1" fillId="46" borderId="0" xfId="55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80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17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80" fontId="1" fillId="52" borderId="0" xfId="55" applyNumberFormat="1" applyFont="1" applyFill="1" applyAlignment="1">
      <alignment horizontal="left"/>
    </xf>
    <xf numFmtId="180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5" applyNumberFormat="1" applyFont="1" applyFill="1" applyAlignment="1">
      <alignment horizontal="center"/>
    </xf>
    <xf numFmtId="187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80" fontId="2" fillId="54" borderId="0" xfId="55" applyNumberFormat="1" applyFont="1" applyFill="1" applyAlignment="1">
      <alignment horizontal="center"/>
    </xf>
    <xf numFmtId="180" fontId="1" fillId="55" borderId="0" xfId="55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80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1" applyNumberFormat="1" applyFont="1"/>
    <xf numFmtId="180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80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3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80" fontId="1" fillId="0" borderId="0" xfId="0" applyNumberFormat="1" applyFont="1" applyFill="1"/>
    <xf numFmtId="0" fontId="9" fillId="0" borderId="0" xfId="40" applyFont="1" applyAlignment="1">
      <alignment horizontal="left"/>
    </xf>
    <xf numFmtId="180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4" fontId="2" fillId="50" borderId="0" xfId="21" applyNumberFormat="1" applyFont="1" applyFill="1" applyBorder="1" applyAlignment="1">
      <alignment horizontal="center"/>
    </xf>
    <xf numFmtId="0" fontId="0" fillId="50" borderId="0" xfId="21" applyFont="1" applyFill="1" applyAlignment="1">
      <alignment horizontal="center"/>
    </xf>
    <xf numFmtId="0" fontId="4" fillId="50" borderId="0" xfId="21" applyNumberFormat="1" applyFont="1" applyFill="1" applyBorder="1" applyAlignment="1">
      <alignment horizontal="center"/>
    </xf>
    <xf numFmtId="178" fontId="4" fillId="50" borderId="0" xfId="21" applyNumberFormat="1" applyFont="1" applyFill="1" applyBorder="1" applyAlignment="1">
      <alignment horizontal="center"/>
    </xf>
    <xf numFmtId="178" fontId="2" fillId="50" borderId="0" xfId="21" applyNumberFormat="1" applyFont="1" applyFill="1"/>
    <xf numFmtId="0" fontId="5" fillId="50" borderId="0" xfId="21" applyFont="1" applyFill="1" applyBorder="1" applyAlignment="1">
      <alignment horizontal="center"/>
    </xf>
    <xf numFmtId="178" fontId="5" fillId="50" borderId="0" xfId="21" applyNumberFormat="1" applyFont="1" applyFill="1" applyBorder="1" applyAlignment="1">
      <alignment horizontal="center"/>
    </xf>
    <xf numFmtId="0" fontId="2" fillId="50" borderId="0" xfId="21" applyFont="1" applyFill="1"/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15212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15212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15212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15212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15242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14734</v>
      </c>
      <c r="I599" s="398" t="s">
        <v>14735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14736</v>
      </c>
      <c r="I602" s="398" t="s">
        <v>14737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14738</v>
      </c>
      <c r="I603" s="398" t="s">
        <v>14750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14751</v>
      </c>
      <c r="I604" s="398" t="s">
        <v>14752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10594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10604</v>
      </c>
      <c r="C609" s="183" t="s">
        <v>10605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14753</v>
      </c>
      <c r="I609" s="398" t="s">
        <v>14754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10606</v>
      </c>
      <c r="R609" s="253"/>
    </row>
    <row r="610" spans="1:18" s="563" customFormat="1">
      <c r="A610" s="183">
        <v>20190212</v>
      </c>
      <c r="B610" s="183" t="s">
        <v>10607</v>
      </c>
      <c r="C610" s="199" t="s">
        <v>10608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14755</v>
      </c>
      <c r="I610" s="398" t="s">
        <v>14756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10609</v>
      </c>
    </row>
    <row r="611" spans="1:18" s="563" customFormat="1">
      <c r="A611" s="183">
        <v>20190213</v>
      </c>
      <c r="B611" s="183" t="s">
        <v>10610</v>
      </c>
      <c r="C611" s="199" t="s">
        <v>10611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14757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10612</v>
      </c>
    </row>
    <row r="612" spans="1:18" s="563" customFormat="1">
      <c r="A612" s="183">
        <v>20190213</v>
      </c>
      <c r="B612" s="183" t="s">
        <v>10613</v>
      </c>
      <c r="C612" s="199" t="s">
        <v>10614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14757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10615</v>
      </c>
    </row>
    <row r="613" spans="1:18" s="563" customFormat="1">
      <c r="A613" s="183">
        <v>20190213</v>
      </c>
      <c r="B613" s="183" t="s">
        <v>10616</v>
      </c>
      <c r="C613" s="199" t="s">
        <v>10617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14757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10618</v>
      </c>
    </row>
    <row r="614" spans="1:18" s="563" customFormat="1">
      <c r="A614" s="183">
        <v>20190213</v>
      </c>
      <c r="B614" s="183" t="s">
        <v>10619</v>
      </c>
      <c r="C614" s="199" t="s">
        <v>10620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14734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10621</v>
      </c>
    </row>
    <row r="615" spans="1:18" s="563" customFormat="1">
      <c r="A615" s="183">
        <v>20190213</v>
      </c>
      <c r="B615" s="183" t="s">
        <v>10622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14758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10623</v>
      </c>
    </row>
    <row r="616" spans="1:18" s="563" customFormat="1">
      <c r="A616" s="183">
        <v>20190213</v>
      </c>
      <c r="B616" s="183" t="s">
        <v>10624</v>
      </c>
      <c r="C616" s="199" t="s">
        <v>10625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14759</v>
      </c>
      <c r="I616" s="398" t="s">
        <v>14760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10626</v>
      </c>
    </row>
    <row r="617" spans="1:18" s="563" customFormat="1">
      <c r="A617" s="183">
        <v>20190213</v>
      </c>
      <c r="B617" s="183" t="s">
        <v>10627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14758</v>
      </c>
      <c r="I617" s="398" t="s">
        <v>14761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10628</v>
      </c>
    </row>
    <row r="618" spans="1:18" s="563" customFormat="1">
      <c r="A618" s="183">
        <v>20190214</v>
      </c>
      <c r="B618" s="183" t="s">
        <v>10629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14762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10630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14757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10631</v>
      </c>
      <c r="C620" s="199" t="s">
        <v>10632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14763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10633</v>
      </c>
      <c r="R620" s="253"/>
    </row>
    <row r="621" spans="1:18" s="563" customFormat="1">
      <c r="A621" s="183">
        <v>20190214</v>
      </c>
      <c r="B621" s="183" t="s">
        <v>10634</v>
      </c>
      <c r="C621" s="199" t="s">
        <v>10632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14764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10635</v>
      </c>
      <c r="C622" s="199" t="s">
        <v>10636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14762</v>
      </c>
      <c r="I622" s="398" t="s">
        <v>14765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10637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14766</v>
      </c>
      <c r="I623" s="398" t="s">
        <v>14767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10638</v>
      </c>
      <c r="R623" s="253"/>
    </row>
    <row r="624" spans="1:18" s="563" customFormat="1">
      <c r="A624" s="183">
        <v>20190305</v>
      </c>
      <c r="B624" s="183" t="s">
        <v>10639</v>
      </c>
      <c r="C624" s="199" t="s">
        <v>10640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14763</v>
      </c>
      <c r="I624" s="398" t="s">
        <v>14768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10641</v>
      </c>
    </row>
    <row r="625" spans="1:18" s="563" customFormat="1">
      <c r="A625" s="183">
        <v>20190305</v>
      </c>
      <c r="B625" s="183" t="s">
        <v>10642</v>
      </c>
      <c r="C625" s="199" t="s">
        <v>10643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14736</v>
      </c>
      <c r="I625" s="398" t="s">
        <v>14743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10644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14769</v>
      </c>
      <c r="I626" s="398" t="s">
        <v>14770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10645</v>
      </c>
      <c r="C627" s="183" t="s">
        <v>10646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14762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10647</v>
      </c>
      <c r="R627" s="253"/>
    </row>
    <row r="628" spans="1:18" s="563" customFormat="1">
      <c r="A628" s="183">
        <v>20190507</v>
      </c>
      <c r="B628" s="183" t="s">
        <v>10648</v>
      </c>
      <c r="C628" s="199" t="s">
        <v>10649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14763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10650</v>
      </c>
    </row>
    <row r="629" spans="1:18" s="563" customFormat="1">
      <c r="A629" s="183">
        <v>20190507</v>
      </c>
      <c r="B629" s="183" t="s">
        <v>10651</v>
      </c>
      <c r="C629" s="199" t="s">
        <v>10652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14771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10653</v>
      </c>
    </row>
    <row r="630" spans="1:18" s="563" customFormat="1">
      <c r="A630" s="183">
        <v>20190507</v>
      </c>
      <c r="B630" s="183" t="s">
        <v>10654</v>
      </c>
      <c r="C630" s="199" t="s">
        <v>10652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14772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10653</v>
      </c>
    </row>
    <row r="631" spans="1:18" s="563" customFormat="1">
      <c r="A631" s="183">
        <v>20190507</v>
      </c>
      <c r="B631" s="183" t="s">
        <v>10655</v>
      </c>
      <c r="C631" s="199" t="s">
        <v>10656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14758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10657</v>
      </c>
    </row>
    <row r="632" spans="1:18" s="563" customFormat="1">
      <c r="A632" s="183">
        <v>20190507</v>
      </c>
      <c r="B632" s="183" t="s">
        <v>10658</v>
      </c>
      <c r="C632" s="199" t="s">
        <v>10659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14773</v>
      </c>
      <c r="I632" s="398" t="s">
        <v>14774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10660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14775</v>
      </c>
      <c r="I633" s="398" t="s">
        <v>14776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10661</v>
      </c>
    </row>
    <row r="634" spans="1:18" s="563" customFormat="1">
      <c r="A634" s="183">
        <v>20190515</v>
      </c>
      <c r="B634" s="183" t="s">
        <v>10662</v>
      </c>
      <c r="C634" s="199" t="s">
        <v>10663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14778</v>
      </c>
      <c r="I634" s="621" t="s">
        <v>14777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10664</v>
      </c>
      <c r="R634" s="253" t="s">
        <v>14779</v>
      </c>
    </row>
    <row r="635" spans="1:18" s="563" customFormat="1">
      <c r="A635" s="183">
        <v>20190515</v>
      </c>
      <c r="B635" s="183" t="s">
        <v>10665</v>
      </c>
      <c r="C635" s="199" t="s">
        <v>10666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14775</v>
      </c>
      <c r="I635" s="398" t="s">
        <v>14780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10667</v>
      </c>
    </row>
    <row r="636" spans="1:18" s="563" customFormat="1">
      <c r="A636" s="183">
        <v>20190528</v>
      </c>
      <c r="B636" s="183" t="s">
        <v>10668</v>
      </c>
      <c r="C636" s="199" t="s">
        <v>10669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14775</v>
      </c>
      <c r="I636" s="398" t="s">
        <v>14781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10670</v>
      </c>
    </row>
    <row r="637" spans="1:18" s="563" customFormat="1">
      <c r="A637" s="183">
        <v>20190605</v>
      </c>
      <c r="B637" s="183" t="s">
        <v>10671</v>
      </c>
      <c r="C637" s="199" t="s">
        <v>10672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14782</v>
      </c>
      <c r="I637" s="398" t="s">
        <v>14745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10673</v>
      </c>
    </row>
    <row r="638" spans="1:18" s="563" customFormat="1">
      <c r="A638" s="183">
        <v>20190605</v>
      </c>
      <c r="B638" s="183" t="s">
        <v>10674</v>
      </c>
      <c r="C638" s="199" t="s">
        <v>10675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14734</v>
      </c>
      <c r="I638" s="398" t="s">
        <v>14783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10676</v>
      </c>
      <c r="R638" s="253"/>
    </row>
    <row r="639" spans="1:18" s="563" customFormat="1">
      <c r="A639" s="183">
        <v>20190605</v>
      </c>
      <c r="B639" s="183" t="s">
        <v>10677</v>
      </c>
      <c r="C639" s="199" t="s">
        <v>10678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14784</v>
      </c>
      <c r="I639" s="398" t="s">
        <v>14785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10679</v>
      </c>
    </row>
    <row r="640" spans="1:18" s="563" customFormat="1">
      <c r="A640" s="183">
        <v>20190605</v>
      </c>
      <c r="B640" s="183" t="s">
        <v>10680</v>
      </c>
      <c r="C640" s="199" t="s">
        <v>10681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14786</v>
      </c>
      <c r="I640" s="398" t="s">
        <v>14787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10682</v>
      </c>
    </row>
    <row r="641" spans="1:18" s="563" customFormat="1">
      <c r="A641" s="183">
        <v>20190611</v>
      </c>
      <c r="B641" s="183" t="s">
        <v>10683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14758</v>
      </c>
      <c r="I641" s="398" t="s">
        <v>14745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10684</v>
      </c>
      <c r="C642" s="183" t="s">
        <v>10685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14766</v>
      </c>
      <c r="I642" s="398" t="s">
        <v>14788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10686</v>
      </c>
      <c r="R642" s="253"/>
    </row>
    <row r="643" spans="1:18" s="563" customFormat="1">
      <c r="A643" s="183">
        <v>20190723</v>
      </c>
      <c r="B643" s="183" t="s">
        <v>10687</v>
      </c>
      <c r="C643" s="199" t="s">
        <v>10688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14775</v>
      </c>
      <c r="I643" s="398" t="s">
        <v>14789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10689</v>
      </c>
    </row>
    <row r="644" spans="1:18" s="747" customFormat="1">
      <c r="A644" s="745"/>
      <c r="B644" s="745" t="s">
        <v>10690</v>
      </c>
      <c r="C644" s="745" t="s">
        <v>10691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10692</v>
      </c>
      <c r="C645" s="199" t="s">
        <v>10693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14782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10694</v>
      </c>
    </row>
    <row r="646" spans="1:18" s="563" customFormat="1">
      <c r="A646" s="183">
        <v>20190805</v>
      </c>
      <c r="B646" s="183" t="s">
        <v>10695</v>
      </c>
      <c r="C646" s="199" t="s">
        <v>10696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14790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10697</v>
      </c>
    </row>
    <row r="647" spans="1:18" s="563" customFormat="1">
      <c r="A647" s="183">
        <v>20190805</v>
      </c>
      <c r="B647" s="183" t="s">
        <v>10698</v>
      </c>
      <c r="C647" s="199" t="s">
        <v>10696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14782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10697</v>
      </c>
    </row>
    <row r="648" spans="1:18" s="563" customFormat="1">
      <c r="A648" s="183">
        <v>20190805</v>
      </c>
      <c r="B648" s="183" t="s">
        <v>10699</v>
      </c>
      <c r="C648" s="199" t="s">
        <v>10700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14757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10701</v>
      </c>
    </row>
    <row r="649" spans="1:18" s="563" customFormat="1">
      <c r="A649" s="183">
        <v>20190805</v>
      </c>
      <c r="B649" s="183" t="s">
        <v>10702</v>
      </c>
      <c r="C649" s="199" t="s">
        <v>10703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14791</v>
      </c>
      <c r="I649" s="398" t="s">
        <v>14792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10704</v>
      </c>
    </row>
    <row r="650" spans="1:18" s="563" customFormat="1">
      <c r="A650" s="183">
        <v>20190814</v>
      </c>
      <c r="B650" s="183" t="s">
        <v>10705</v>
      </c>
      <c r="C650" s="199" t="s">
        <v>10706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14762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10707</v>
      </c>
    </row>
    <row r="651" spans="1:18" s="563" customFormat="1">
      <c r="A651" s="183">
        <v>20190816</v>
      </c>
      <c r="B651" s="183" t="s">
        <v>10708</v>
      </c>
      <c r="C651" s="199" t="s">
        <v>10700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10701</v>
      </c>
    </row>
    <row r="652" spans="1:18" s="563" customFormat="1">
      <c r="A652" s="183">
        <v>20190903</v>
      </c>
      <c r="B652" s="183" t="s">
        <v>10709</v>
      </c>
      <c r="C652" s="183" t="s">
        <v>10595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14793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10596</v>
      </c>
      <c r="R652" s="253"/>
    </row>
    <row r="653" spans="1:18" s="563" customFormat="1">
      <c r="A653" s="183">
        <v>20190903</v>
      </c>
      <c r="B653" s="183" t="s">
        <v>10710</v>
      </c>
      <c r="C653" s="199" t="s">
        <v>10597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14794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10711</v>
      </c>
    </row>
    <row r="654" spans="1:18" s="563" customFormat="1">
      <c r="A654" s="183">
        <v>20190916</v>
      </c>
      <c r="B654" s="183" t="s">
        <v>10712</v>
      </c>
      <c r="C654" s="199" t="s">
        <v>10713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14738</v>
      </c>
      <c r="I654" s="398" t="s">
        <v>14795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10714</v>
      </c>
    </row>
    <row r="655" spans="1:18" s="563" customFormat="1">
      <c r="A655" s="183">
        <v>20190916</v>
      </c>
      <c r="B655" s="183" t="s">
        <v>10715</v>
      </c>
      <c r="C655" s="199" t="s">
        <v>10716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14763</v>
      </c>
      <c r="I655" s="398" t="s">
        <v>14796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10603</v>
      </c>
    </row>
    <row r="656" spans="1:18" s="563" customFormat="1">
      <c r="A656" s="183">
        <v>20190916</v>
      </c>
      <c r="B656" s="183" t="s">
        <v>10717</v>
      </c>
      <c r="C656" s="199" t="s">
        <v>10718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14797</v>
      </c>
      <c r="I656" s="398" t="s">
        <v>14798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10719</v>
      </c>
    </row>
    <row r="657" spans="1:18" s="563" customFormat="1">
      <c r="A657" s="183">
        <v>20190924</v>
      </c>
      <c r="B657" s="183" t="s">
        <v>10720</v>
      </c>
      <c r="C657" s="199" t="s">
        <v>10721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14799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14800</v>
      </c>
    </row>
    <row r="658" spans="1:18" s="563" customFormat="1">
      <c r="A658" s="183">
        <v>20191101</v>
      </c>
      <c r="B658" s="183" t="s">
        <v>10722</v>
      </c>
      <c r="C658" s="183" t="s">
        <v>10723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14801</v>
      </c>
      <c r="I658" s="398" t="s">
        <v>14802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10724</v>
      </c>
      <c r="R658" s="253"/>
    </row>
    <row r="659" spans="1:18" s="747" customFormat="1">
      <c r="A659" s="745"/>
      <c r="B659" s="745" t="s">
        <v>10725</v>
      </c>
      <c r="C659" s="745" t="s">
        <v>10691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10726</v>
      </c>
      <c r="C660" s="745" t="s">
        <v>10691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10727</v>
      </c>
      <c r="C661" s="199" t="s">
        <v>10643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14762</v>
      </c>
      <c r="I661" s="398" t="s">
        <v>14803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10728</v>
      </c>
      <c r="C662" s="199" t="s">
        <v>10595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10596</v>
      </c>
    </row>
    <row r="663" spans="1:18" s="563" customFormat="1">
      <c r="A663" s="183">
        <v>20191101</v>
      </c>
      <c r="B663" s="183" t="s">
        <v>10729</v>
      </c>
      <c r="C663" s="199" t="s">
        <v>10597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14805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10598</v>
      </c>
    </row>
    <row r="664" spans="1:18" s="563" customFormat="1">
      <c r="A664" s="183">
        <v>20191101</v>
      </c>
      <c r="B664" s="183" t="s">
        <v>10730</v>
      </c>
      <c r="C664" s="199" t="s">
        <v>10599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10600</v>
      </c>
    </row>
    <row r="665" spans="1:18" s="563" customFormat="1">
      <c r="A665" s="183">
        <v>20191111</v>
      </c>
      <c r="B665" s="183" t="s">
        <v>10731</v>
      </c>
      <c r="C665" s="199" t="s">
        <v>10732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14775</v>
      </c>
      <c r="I665" s="398" t="s">
        <v>14806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10733</v>
      </c>
    </row>
    <row r="666" spans="1:18" s="563" customFormat="1">
      <c r="A666" s="183">
        <v>20191118</v>
      </c>
      <c r="B666" s="183" t="s">
        <v>10734</v>
      </c>
      <c r="C666" s="199" t="s">
        <v>10602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14782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10603</v>
      </c>
    </row>
    <row r="667" spans="1:18" s="563" customFormat="1">
      <c r="A667" s="183">
        <v>20191118</v>
      </c>
      <c r="B667" s="183" t="s">
        <v>10735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14811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10601</v>
      </c>
    </row>
    <row r="668" spans="1:18" s="563" customFormat="1">
      <c r="A668" s="183">
        <v>20191125</v>
      </c>
      <c r="B668" s="183" t="s">
        <v>10736</v>
      </c>
      <c r="C668" s="199" t="s">
        <v>10595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14807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10596</v>
      </c>
    </row>
    <row r="669" spans="1:18" s="563" customFormat="1">
      <c r="A669" s="183">
        <v>20191125</v>
      </c>
      <c r="B669" s="183" t="s">
        <v>10737</v>
      </c>
      <c r="C669" s="199" t="s">
        <v>10597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14738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10598</v>
      </c>
      <c r="R669" s="253"/>
    </row>
    <row r="670" spans="1:18" s="563" customFormat="1">
      <c r="A670" s="183">
        <v>20191125</v>
      </c>
      <c r="B670" s="183" t="s">
        <v>10738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14738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10598</v>
      </c>
    </row>
    <row r="671" spans="1:18" s="563" customFormat="1">
      <c r="A671" s="183">
        <v>20191125</v>
      </c>
      <c r="B671" s="183" t="s">
        <v>10739</v>
      </c>
      <c r="C671" s="199" t="s">
        <v>10599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14808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10600</v>
      </c>
    </row>
    <row r="672" spans="1:18" s="563" customFormat="1">
      <c r="A672" s="183">
        <v>20191125</v>
      </c>
      <c r="B672" s="183" t="s">
        <v>10740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14763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10741</v>
      </c>
    </row>
    <row r="673" spans="1:16" s="563" customFormat="1">
      <c r="A673" s="183">
        <v>20191204</v>
      </c>
      <c r="B673" s="183" t="s">
        <v>10742</v>
      </c>
      <c r="C673" s="199" t="s">
        <v>10632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14809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10743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14810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10633</v>
      </c>
    </row>
    <row r="675" spans="1:16" s="563" customFormat="1">
      <c r="A675" s="183">
        <v>20191204</v>
      </c>
      <c r="B675" s="183" t="s">
        <v>10744</v>
      </c>
      <c r="C675" s="199" t="s">
        <v>10745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14734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10746</v>
      </c>
    </row>
    <row r="676" spans="1:16" s="563" customFormat="1">
      <c r="A676" s="183">
        <v>20191204</v>
      </c>
      <c r="B676" s="183" t="s">
        <v>10747</v>
      </c>
      <c r="C676" s="199" t="s">
        <v>10632</v>
      </c>
      <c r="E676" s="199">
        <v>19500</v>
      </c>
      <c r="F676" s="183">
        <v>975</v>
      </c>
      <c r="G676" s="563">
        <f t="shared" si="59"/>
        <v>20475</v>
      </c>
      <c r="H676" s="399" t="s">
        <v>14758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10633</v>
      </c>
    </row>
    <row r="677" spans="1:16" s="563" customFormat="1">
      <c r="A677" s="563">
        <v>20191204</v>
      </c>
      <c r="B677" s="183" t="s">
        <v>10748</v>
      </c>
      <c r="C677" s="253" t="s">
        <v>10713</v>
      </c>
      <c r="E677" s="563">
        <v>13500</v>
      </c>
      <c r="F677" s="563">
        <v>675</v>
      </c>
      <c r="G677" s="563">
        <f t="shared" si="59"/>
        <v>14175</v>
      </c>
      <c r="H677" s="399" t="s">
        <v>14736</v>
      </c>
      <c r="I677" s="398" t="s">
        <v>15084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10641</v>
      </c>
    </row>
    <row r="678" spans="1:16" s="563" customFormat="1">
      <c r="A678" s="563">
        <v>20191217</v>
      </c>
      <c r="B678" s="183" t="s">
        <v>10749</v>
      </c>
      <c r="C678" s="253" t="s">
        <v>10750</v>
      </c>
      <c r="E678" s="563">
        <v>86400</v>
      </c>
      <c r="F678" s="563">
        <v>4320</v>
      </c>
      <c r="G678" s="563">
        <f t="shared" si="59"/>
        <v>90720</v>
      </c>
      <c r="H678" s="399" t="s">
        <v>14766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10751</v>
      </c>
    </row>
    <row r="679" spans="1:16" s="563" customFormat="1">
      <c r="A679" s="563">
        <v>20191224</v>
      </c>
      <c r="B679" s="183" t="s">
        <v>10752</v>
      </c>
      <c r="C679" s="253" t="s">
        <v>10753</v>
      </c>
      <c r="E679" s="563">
        <v>86400</v>
      </c>
      <c r="F679" s="563">
        <v>4320</v>
      </c>
      <c r="G679" s="563">
        <f t="shared" si="59"/>
        <v>90720</v>
      </c>
      <c r="H679" s="399" t="s">
        <v>14775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09" zoomScale="90" zoomScaleNormal="90" workbookViewId="0">
      <selection activeCell="A1523" sqref="A1523:XFD152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10804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10824</v>
      </c>
      <c r="Q1240" s="165" t="s">
        <v>10828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10814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10824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10858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10823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10877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10820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10830</v>
      </c>
      <c r="Q1331" s="165" t="s">
        <v>10831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10821</v>
      </c>
      <c r="Q1339" s="165" t="s">
        <v>10822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10975</v>
      </c>
      <c r="Q1341" s="165" t="s">
        <v>10976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10986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10857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10899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11013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10986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11088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10816</v>
      </c>
      <c r="Q1415" s="165" t="s">
        <v>10817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10871</v>
      </c>
      <c r="Q1416" s="165" t="s">
        <v>10872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10938</v>
      </c>
      <c r="Q1417" s="165" t="s">
        <v>10952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11013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10827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10922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10986</v>
      </c>
      <c r="Q1425" s="165" t="s">
        <v>10991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11087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10859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10923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10986</v>
      </c>
      <c r="Q1432" s="165" t="s">
        <v>10992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11088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10818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10861</v>
      </c>
      <c r="Q1438" s="165" t="s">
        <v>10862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10926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10986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10829</v>
      </c>
      <c r="Q1445" s="165" t="s">
        <v>10832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10896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10962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11055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10826</v>
      </c>
      <c r="Q1453" s="165" t="s">
        <v>10827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10895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10962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11055</v>
      </c>
      <c r="Q1456" s="165" t="s">
        <v>11071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10813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10863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10938</v>
      </c>
      <c r="Q1462" s="165" t="s">
        <v>10948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11013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10860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10924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10993</v>
      </c>
      <c r="Q1471" s="165" t="s">
        <v>10994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11090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10815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10825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10864</v>
      </c>
      <c r="Q1483" s="165" t="s">
        <v>10864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10894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10925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10938</v>
      </c>
      <c r="Q1486" s="165" t="s">
        <v>10951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10829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10876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10962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11057</v>
      </c>
      <c r="Q1491" s="165" t="s">
        <v>11056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10824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10875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10971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11068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10824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10962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11067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10755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15213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10756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14739</v>
      </c>
      <c r="B1517" s="666"/>
      <c r="C1517" s="667" t="s">
        <v>456</v>
      </c>
      <c r="D1517" s="668">
        <v>5</v>
      </c>
      <c r="E1517" s="667" t="s">
        <v>5012</v>
      </c>
      <c r="F1517" s="665" t="s">
        <v>14740</v>
      </c>
      <c r="O1517" s="664">
        <f t="shared" ref="O1517" si="64">G1517+H1517+I1517+L1517-J1517-K1517</f>
        <v>0</v>
      </c>
      <c r="P1517" s="665" t="s">
        <v>14741</v>
      </c>
      <c r="Q1517" s="665" t="s">
        <v>14742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10757</v>
      </c>
      <c r="B1519" s="666"/>
      <c r="C1519" s="667" t="s">
        <v>10758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10759</v>
      </c>
      <c r="B1520" s="666"/>
      <c r="C1520" s="667" t="s">
        <v>4319</v>
      </c>
      <c r="D1520" s="668">
        <v>6</v>
      </c>
      <c r="E1520" s="667" t="s">
        <v>5012</v>
      </c>
      <c r="F1520" s="665" t="s">
        <v>10760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14743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14744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15241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10761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10762</v>
      </c>
      <c r="B1524" s="666"/>
      <c r="C1524" s="667" t="s">
        <v>10763</v>
      </c>
      <c r="D1524" s="671" t="s">
        <v>10764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10758</v>
      </c>
      <c r="D1527" s="668">
        <v>8</v>
      </c>
      <c r="E1527" s="667" t="s">
        <v>5012</v>
      </c>
      <c r="F1527" s="665" t="s">
        <v>10765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10766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10767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10768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10769</v>
      </c>
      <c r="B1530" s="666"/>
      <c r="C1530" s="667" t="s">
        <v>4319</v>
      </c>
      <c r="D1530" s="668">
        <v>7</v>
      </c>
      <c r="E1530" s="667" t="s">
        <v>5012</v>
      </c>
      <c r="F1530" s="665" t="s">
        <v>10770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10771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10771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10772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10773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14745</v>
      </c>
      <c r="B1533" s="666"/>
      <c r="C1533" s="667" t="s">
        <v>456</v>
      </c>
      <c r="D1533" s="671" t="s">
        <v>14747</v>
      </c>
      <c r="E1533" s="667" t="s">
        <v>5012</v>
      </c>
      <c r="F1533" s="665" t="s">
        <v>14746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10775</v>
      </c>
      <c r="B1534" s="666"/>
      <c r="C1534" s="667" t="s">
        <v>447</v>
      </c>
      <c r="D1534" s="668">
        <v>4</v>
      </c>
      <c r="E1534" s="667" t="s">
        <v>5012</v>
      </c>
      <c r="F1534" s="665" t="s">
        <v>10776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10777</v>
      </c>
      <c r="B1536" s="666"/>
      <c r="C1536" s="667" t="s">
        <v>10758</v>
      </c>
      <c r="D1536" s="668">
        <v>9</v>
      </c>
      <c r="E1536" s="667" t="s">
        <v>5012</v>
      </c>
      <c r="F1536" s="665" t="s">
        <v>10778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10779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10779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10780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10781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10782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10783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10784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10785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10787</v>
      </c>
      <c r="B1541" s="666"/>
      <c r="C1541" s="667" t="s">
        <v>4001</v>
      </c>
      <c r="D1541" s="668"/>
      <c r="E1541" s="667" t="s">
        <v>5012</v>
      </c>
      <c r="F1541" s="665" t="s">
        <v>10787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10788</v>
      </c>
    </row>
    <row r="1542" spans="1:22" s="665" customFormat="1">
      <c r="A1542" s="665" t="s">
        <v>10786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10786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10789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10788</v>
      </c>
    </row>
    <row r="1544" spans="1:22" s="665" customFormat="1">
      <c r="A1544" s="665" t="s">
        <v>10790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10791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10792</v>
      </c>
      <c r="B1545" s="666"/>
      <c r="C1545" s="667" t="s">
        <v>10758</v>
      </c>
      <c r="D1545" s="668">
        <v>10</v>
      </c>
      <c r="E1545" s="667" t="s">
        <v>5012</v>
      </c>
      <c r="F1545" s="665" t="s">
        <v>10792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10793</v>
      </c>
      <c r="B1546" s="666"/>
      <c r="C1546" s="667" t="s">
        <v>447</v>
      </c>
      <c r="D1546" s="668">
        <v>5</v>
      </c>
      <c r="E1546" s="667" t="s">
        <v>5012</v>
      </c>
      <c r="F1546" s="665" t="s">
        <v>10793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10794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10795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10796</v>
      </c>
      <c r="B1548" s="666"/>
      <c r="C1548" s="667" t="s">
        <v>4205</v>
      </c>
      <c r="D1548" s="668"/>
      <c r="E1548" s="667" t="s">
        <v>5012</v>
      </c>
      <c r="F1548" s="665" t="s">
        <v>10797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10798</v>
      </c>
    </row>
    <row r="1549" spans="1:22" s="665" customFormat="1">
      <c r="A1549" s="665" t="s">
        <v>10799</v>
      </c>
      <c r="B1549" s="666"/>
      <c r="C1549" s="667" t="s">
        <v>4001</v>
      </c>
      <c r="D1549" s="668"/>
      <c r="E1549" s="667" t="s">
        <v>5012</v>
      </c>
      <c r="F1549" s="665" t="s">
        <v>10799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10798</v>
      </c>
    </row>
    <row r="1550" spans="1:22" s="665" customFormat="1">
      <c r="A1550" s="665" t="s">
        <v>10800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10801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14748</v>
      </c>
      <c r="B1551" s="666"/>
      <c r="C1551" s="667" t="s">
        <v>456</v>
      </c>
      <c r="D1551" s="668">
        <v>1</v>
      </c>
      <c r="E1551" s="667" t="s">
        <v>5012</v>
      </c>
      <c r="F1551" s="665" t="s">
        <v>14749</v>
      </c>
      <c r="O1551" s="664">
        <f t="shared" ref="O1551:O1552" si="74">G1551+H1551+I1551+L1551-J1551-K1551</f>
        <v>0</v>
      </c>
      <c r="P1551" s="665" t="s">
        <v>14749</v>
      </c>
      <c r="Q1551" s="665" t="s">
        <v>14749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15083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10802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10803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10805</v>
      </c>
      <c r="F1554" s="165" t="s">
        <v>10757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10804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10806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10863</v>
      </c>
      <c r="Q1555" s="165" t="s">
        <v>10864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10807</v>
      </c>
      <c r="F1556" s="165" t="s">
        <v>10865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10946</v>
      </c>
      <c r="Q1556" s="165" t="s">
        <v>10947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10808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11012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10809</v>
      </c>
      <c r="F1558" s="165" t="s">
        <v>10866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10810</v>
      </c>
      <c r="F1559" s="165" t="s">
        <v>10867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10811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10812</v>
      </c>
      <c r="F1561" s="165" t="s">
        <v>10868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10835</v>
      </c>
      <c r="B1562" s="94">
        <v>1474</v>
      </c>
      <c r="C1562" s="165" t="s">
        <v>4556</v>
      </c>
      <c r="D1562" s="165">
        <v>1</v>
      </c>
      <c r="E1562" s="165" t="s">
        <v>10836</v>
      </c>
      <c r="F1562" s="165" t="s">
        <v>10837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10835</v>
      </c>
      <c r="B1563" s="94">
        <v>1475</v>
      </c>
      <c r="C1563" s="165" t="s">
        <v>4556</v>
      </c>
      <c r="D1563" s="165">
        <v>2</v>
      </c>
      <c r="E1563" s="165" t="s">
        <v>10838</v>
      </c>
      <c r="F1563" s="336" t="s">
        <v>15087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10864</v>
      </c>
      <c r="Q1563" s="165" t="s">
        <v>10863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10835</v>
      </c>
      <c r="B1564" s="94">
        <v>1476</v>
      </c>
      <c r="C1564" s="165" t="s">
        <v>4556</v>
      </c>
      <c r="D1564" s="165">
        <v>3</v>
      </c>
      <c r="E1564" s="165" t="s">
        <v>10839</v>
      </c>
      <c r="F1564" s="336" t="s">
        <v>10938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10938</v>
      </c>
      <c r="Q1564" s="165" t="s">
        <v>10938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10835</v>
      </c>
      <c r="B1565" s="94">
        <v>1477</v>
      </c>
      <c r="C1565" s="165" t="s">
        <v>4556</v>
      </c>
      <c r="D1565" s="165">
        <v>4</v>
      </c>
      <c r="E1565" s="165" t="s">
        <v>10840</v>
      </c>
      <c r="F1565" s="336" t="s">
        <v>15088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11012</v>
      </c>
      <c r="Q1565" s="165" t="s">
        <v>11034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10835</v>
      </c>
      <c r="B1566" s="94">
        <v>1478</v>
      </c>
      <c r="C1566" s="165" t="s">
        <v>4556</v>
      </c>
      <c r="D1566" s="165">
        <v>5</v>
      </c>
      <c r="E1566" s="165" t="s">
        <v>10841</v>
      </c>
      <c r="F1566" s="336" t="s">
        <v>15089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10835</v>
      </c>
      <c r="B1567" s="94">
        <v>1479</v>
      </c>
      <c r="C1567" s="165" t="s">
        <v>4556</v>
      </c>
      <c r="D1567" s="165">
        <v>6</v>
      </c>
      <c r="E1567" s="165" t="s">
        <v>10842</v>
      </c>
      <c r="F1567" s="336" t="s">
        <v>15090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10835</v>
      </c>
      <c r="B1568" s="94">
        <v>1480</v>
      </c>
      <c r="C1568" s="165" t="s">
        <v>4556</v>
      </c>
      <c r="D1568" s="165">
        <v>7</v>
      </c>
      <c r="E1568" s="165" t="s">
        <v>15085</v>
      </c>
      <c r="F1568" s="336" t="s">
        <v>15091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10835</v>
      </c>
      <c r="B1569" s="94">
        <v>1481</v>
      </c>
      <c r="C1569" s="165" t="s">
        <v>4556</v>
      </c>
      <c r="D1569" s="165">
        <v>8</v>
      </c>
      <c r="E1569" s="165" t="s">
        <v>15086</v>
      </c>
      <c r="F1569" s="336" t="s">
        <v>15092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10824</v>
      </c>
      <c r="B1570" s="94">
        <v>1482</v>
      </c>
      <c r="C1570" s="165" t="s">
        <v>5209</v>
      </c>
      <c r="D1570" s="165"/>
      <c r="E1570" s="165" t="s">
        <v>10833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10824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10834</v>
      </c>
    </row>
    <row r="1571" spans="1:22">
      <c r="A1571" s="165" t="s">
        <v>10843</v>
      </c>
      <c r="B1571" s="94">
        <v>1483</v>
      </c>
      <c r="C1571" s="165" t="s">
        <v>10844</v>
      </c>
      <c r="D1571" s="165"/>
      <c r="E1571" s="165" t="s">
        <v>10845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10846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10847</v>
      </c>
    </row>
    <row r="1572" spans="1:22">
      <c r="A1572" s="165" t="s">
        <v>10843</v>
      </c>
      <c r="B1572" s="94">
        <v>1484</v>
      </c>
      <c r="C1572" s="165" t="s">
        <v>10848</v>
      </c>
      <c r="D1572" s="165">
        <v>1</v>
      </c>
      <c r="E1572" s="165" t="s">
        <v>10849</v>
      </c>
      <c r="F1572" s="165" t="s">
        <v>10850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10843</v>
      </c>
      <c r="B1573" s="94">
        <v>1485</v>
      </c>
      <c r="C1573" s="165" t="s">
        <v>10848</v>
      </c>
      <c r="D1573" s="165">
        <v>2</v>
      </c>
      <c r="E1573" s="165" t="s">
        <v>10851</v>
      </c>
      <c r="F1573" s="165" t="s">
        <v>10854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10873</v>
      </c>
      <c r="Q1573" s="165" t="s">
        <v>10874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10843</v>
      </c>
      <c r="B1574" s="94">
        <v>1486</v>
      </c>
      <c r="C1574" s="165" t="s">
        <v>10848</v>
      </c>
      <c r="D1574" s="165">
        <v>3</v>
      </c>
      <c r="E1574" s="165" t="s">
        <v>10852</v>
      </c>
      <c r="F1574" s="165" t="s">
        <v>10855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10962</v>
      </c>
      <c r="Q1574" s="165" t="s">
        <v>10855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10843</v>
      </c>
      <c r="B1575" s="94">
        <v>1487</v>
      </c>
      <c r="C1575" s="165" t="s">
        <v>10848</v>
      </c>
      <c r="D1575" s="165">
        <v>4</v>
      </c>
      <c r="E1575" s="165" t="s">
        <v>10853</v>
      </c>
      <c r="F1575" s="165" t="s">
        <v>10856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11055</v>
      </c>
      <c r="Q1575" s="165" t="s">
        <v>11064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10878</v>
      </c>
      <c r="D1576" s="165">
        <v>1</v>
      </c>
      <c r="E1576" s="165" t="s">
        <v>10879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10878</v>
      </c>
      <c r="D1577" s="165">
        <v>2</v>
      </c>
      <c r="E1577" s="165" t="s">
        <v>10880</v>
      </c>
      <c r="F1577" s="165" t="s">
        <v>10887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10962</v>
      </c>
      <c r="Q1577" s="165" t="s">
        <v>10887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10878</v>
      </c>
      <c r="D1578" s="165">
        <v>3</v>
      </c>
      <c r="E1578" s="165" t="s">
        <v>10881</v>
      </c>
      <c r="F1578" s="165" t="s">
        <v>10888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11070</v>
      </c>
      <c r="Q1578" s="165" t="s">
        <v>10888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10878</v>
      </c>
      <c r="D1579" s="165">
        <v>4</v>
      </c>
      <c r="E1579" s="165" t="s">
        <v>10882</v>
      </c>
      <c r="F1579" s="165" t="s">
        <v>10889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10878</v>
      </c>
      <c r="D1580" s="165">
        <v>5</v>
      </c>
      <c r="E1580" s="165" t="s">
        <v>10883</v>
      </c>
      <c r="F1580" s="165" t="s">
        <v>10890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10878</v>
      </c>
      <c r="D1581" s="165">
        <v>6</v>
      </c>
      <c r="E1581" s="165" t="s">
        <v>10884</v>
      </c>
      <c r="F1581" s="165" t="s">
        <v>10891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10878</v>
      </c>
      <c r="D1582" s="165">
        <v>7</v>
      </c>
      <c r="E1582" s="165" t="s">
        <v>10885</v>
      </c>
      <c r="F1582" s="165" t="s">
        <v>10892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10878</v>
      </c>
      <c r="D1583" s="165">
        <v>8</v>
      </c>
      <c r="E1583" s="165" t="s">
        <v>10886</v>
      </c>
      <c r="F1583" s="165" t="s">
        <v>10893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10913</v>
      </c>
      <c r="B1584" s="94">
        <v>1496</v>
      </c>
      <c r="C1584" s="165" t="s">
        <v>4039</v>
      </c>
      <c r="D1584" s="165">
        <v>1</v>
      </c>
      <c r="E1584" s="165" t="s">
        <v>10914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10913</v>
      </c>
      <c r="B1585" s="94">
        <v>1497</v>
      </c>
      <c r="C1585" s="165" t="s">
        <v>4039</v>
      </c>
      <c r="D1585" s="165">
        <v>2</v>
      </c>
      <c r="E1585" s="165" t="s">
        <v>10915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10972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10913</v>
      </c>
      <c r="B1586" s="94">
        <v>1498</v>
      </c>
      <c r="C1586" s="165" t="s">
        <v>4039</v>
      </c>
      <c r="D1586" s="165">
        <v>3</v>
      </c>
      <c r="E1586" s="165" t="s">
        <v>10916</v>
      </c>
      <c r="F1586" s="165" t="s">
        <v>10907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11055</v>
      </c>
      <c r="Q1586" s="165" t="s">
        <v>11069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10913</v>
      </c>
      <c r="B1587" s="94">
        <v>1499</v>
      </c>
      <c r="C1587" s="165" t="s">
        <v>4039</v>
      </c>
      <c r="D1587" s="165">
        <v>4</v>
      </c>
      <c r="E1587" s="165" t="s">
        <v>10917</v>
      </c>
      <c r="F1587" s="165" t="s">
        <v>10908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10913</v>
      </c>
      <c r="B1588" s="94">
        <v>1500</v>
      </c>
      <c r="C1588" s="165" t="s">
        <v>4039</v>
      </c>
      <c r="D1588" s="165">
        <v>5</v>
      </c>
      <c r="E1588" s="165" t="s">
        <v>10918</v>
      </c>
      <c r="F1588" s="165" t="s">
        <v>10909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10913</v>
      </c>
      <c r="B1589" s="94">
        <v>1501</v>
      </c>
      <c r="C1589" s="165" t="s">
        <v>4039</v>
      </c>
      <c r="D1589" s="165">
        <v>6</v>
      </c>
      <c r="E1589" s="165" t="s">
        <v>10919</v>
      </c>
      <c r="F1589" s="165" t="s">
        <v>10910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10913</v>
      </c>
      <c r="B1590" s="94">
        <v>1502</v>
      </c>
      <c r="C1590" s="165" t="s">
        <v>4039</v>
      </c>
      <c r="D1590" s="165">
        <v>7</v>
      </c>
      <c r="E1590" s="165" t="s">
        <v>10920</v>
      </c>
      <c r="F1590" s="165" t="s">
        <v>10911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10913</v>
      </c>
      <c r="B1591" s="94">
        <v>1503</v>
      </c>
      <c r="C1591" s="165" t="s">
        <v>4039</v>
      </c>
      <c r="D1591" s="165">
        <v>8</v>
      </c>
      <c r="E1591" s="165" t="s">
        <v>10921</v>
      </c>
      <c r="F1591" s="165" t="s">
        <v>10912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10897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10898</v>
      </c>
      <c r="Q1592" s="165" t="s">
        <v>10899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10900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10973</v>
      </c>
      <c r="Q1593" s="165" t="s">
        <v>10974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10901</v>
      </c>
      <c r="F1594" s="165" t="s">
        <v>10907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11065</v>
      </c>
      <c r="Q1594" s="165" t="s">
        <v>11069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10902</v>
      </c>
      <c r="F1595" s="165" t="s">
        <v>10908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10903</v>
      </c>
      <c r="F1596" s="165" t="s">
        <v>10909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10904</v>
      </c>
      <c r="F1597" s="165" t="s">
        <v>10910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10905</v>
      </c>
      <c r="F1598" s="165" t="s">
        <v>10911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10906</v>
      </c>
      <c r="F1599" s="165" t="s">
        <v>10912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10927</v>
      </c>
      <c r="B1600" s="94">
        <v>1512</v>
      </c>
      <c r="C1600" s="165" t="s">
        <v>10928</v>
      </c>
      <c r="D1600" s="165">
        <v>1</v>
      </c>
      <c r="E1600" s="165" t="s">
        <v>10929</v>
      </c>
      <c r="F1600" s="165" t="s">
        <v>10937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10938</v>
      </c>
      <c r="Q1600" s="165" t="s">
        <v>10938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10927</v>
      </c>
      <c r="B1601" s="94">
        <v>1513</v>
      </c>
      <c r="C1601" s="165" t="s">
        <v>10928</v>
      </c>
      <c r="D1601" s="165">
        <v>2</v>
      </c>
      <c r="E1601" s="165" t="s">
        <v>10930</v>
      </c>
      <c r="F1601" s="165" t="s">
        <v>10939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10986</v>
      </c>
      <c r="Q1601" s="165" t="s">
        <v>10995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10927</v>
      </c>
      <c r="B1602" s="94">
        <v>1514</v>
      </c>
      <c r="C1602" s="165" t="s">
        <v>10928</v>
      </c>
      <c r="D1602" s="165">
        <v>3</v>
      </c>
      <c r="E1602" s="165" t="s">
        <v>10931</v>
      </c>
      <c r="F1602" s="165" t="s">
        <v>10941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11088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10927</v>
      </c>
      <c r="B1603" s="94">
        <v>1515</v>
      </c>
      <c r="C1603" s="165" t="s">
        <v>10928</v>
      </c>
      <c r="D1603" s="165">
        <v>4</v>
      </c>
      <c r="E1603" s="165" t="s">
        <v>10932</v>
      </c>
      <c r="F1603" s="165" t="s">
        <v>10942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10927</v>
      </c>
      <c r="B1604" s="94">
        <v>1516</v>
      </c>
      <c r="C1604" s="165" t="s">
        <v>10928</v>
      </c>
      <c r="D1604" s="165">
        <v>5</v>
      </c>
      <c r="E1604" s="165" t="s">
        <v>10933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10927</v>
      </c>
      <c r="B1605" s="94">
        <v>1517</v>
      </c>
      <c r="C1605" s="165" t="s">
        <v>10928</v>
      </c>
      <c r="D1605" s="165">
        <v>6</v>
      </c>
      <c r="E1605" s="165" t="s">
        <v>10934</v>
      </c>
      <c r="F1605" s="165" t="s">
        <v>10943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10927</v>
      </c>
      <c r="B1606" s="94">
        <v>1518</v>
      </c>
      <c r="C1606" s="165" t="s">
        <v>10928</v>
      </c>
      <c r="D1606" s="165">
        <v>7</v>
      </c>
      <c r="E1606" s="165" t="s">
        <v>10935</v>
      </c>
      <c r="F1606" s="165" t="s">
        <v>10944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10927</v>
      </c>
      <c r="B1607" s="94">
        <v>1519</v>
      </c>
      <c r="C1607" s="165" t="s">
        <v>10928</v>
      </c>
      <c r="D1607" s="165">
        <v>8</v>
      </c>
      <c r="E1607" s="165" t="s">
        <v>10936</v>
      </c>
      <c r="F1607" s="165" t="s">
        <v>10945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10949</v>
      </c>
      <c r="F1608" s="165" t="s">
        <v>10950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10938</v>
      </c>
      <c r="Q1608" s="165" t="s">
        <v>10938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10953</v>
      </c>
      <c r="B1609" s="94">
        <v>1521</v>
      </c>
      <c r="C1609" s="165" t="s">
        <v>4076</v>
      </c>
      <c r="D1609" s="165">
        <v>1</v>
      </c>
      <c r="E1609" s="165" t="s">
        <v>10954</v>
      </c>
      <c r="F1609" s="165" t="s">
        <v>10962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10963</v>
      </c>
      <c r="Q1609" s="165" t="s">
        <v>10962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10953</v>
      </c>
      <c r="B1610" s="94">
        <v>1522</v>
      </c>
      <c r="C1610" s="165" t="s">
        <v>4076</v>
      </c>
      <c r="D1610" s="165">
        <v>2</v>
      </c>
      <c r="E1610" s="165" t="s">
        <v>10955</v>
      </c>
      <c r="F1610" s="165" t="s">
        <v>10964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11035</v>
      </c>
      <c r="Q1610" s="165" t="s">
        <v>11036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10953</v>
      </c>
      <c r="B1611" s="94">
        <v>1523</v>
      </c>
      <c r="C1611" s="165" t="s">
        <v>4076</v>
      </c>
      <c r="D1611" s="165">
        <v>3</v>
      </c>
      <c r="E1611" s="165" t="s">
        <v>10956</v>
      </c>
      <c r="F1611" s="165" t="s">
        <v>10965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10953</v>
      </c>
      <c r="B1612" s="94">
        <v>1524</v>
      </c>
      <c r="C1612" s="165" t="s">
        <v>4076</v>
      </c>
      <c r="D1612" s="165">
        <v>4</v>
      </c>
      <c r="E1612" s="165" t="s">
        <v>10957</v>
      </c>
      <c r="F1612" s="165" t="s">
        <v>10966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10953</v>
      </c>
      <c r="B1613" s="94">
        <v>1525</v>
      </c>
      <c r="C1613" s="165" t="s">
        <v>4076</v>
      </c>
      <c r="D1613" s="165">
        <v>5</v>
      </c>
      <c r="E1613" s="165" t="s">
        <v>10958</v>
      </c>
      <c r="F1613" s="165" t="s">
        <v>10967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10953</v>
      </c>
      <c r="B1614" s="94">
        <v>1526</v>
      </c>
      <c r="C1614" s="165" t="s">
        <v>4076</v>
      </c>
      <c r="D1614" s="165">
        <v>6</v>
      </c>
      <c r="E1614" s="165" t="s">
        <v>10959</v>
      </c>
      <c r="F1614" s="165" t="s">
        <v>10968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10953</v>
      </c>
      <c r="B1615" s="94">
        <v>1527</v>
      </c>
      <c r="C1615" s="165" t="s">
        <v>4076</v>
      </c>
      <c r="D1615" s="165">
        <v>7</v>
      </c>
      <c r="E1615" s="165" t="s">
        <v>10960</v>
      </c>
      <c r="F1615" s="165" t="s">
        <v>10970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10953</v>
      </c>
      <c r="B1616" s="94">
        <v>1528</v>
      </c>
      <c r="C1616" s="165" t="s">
        <v>4076</v>
      </c>
      <c r="D1616" s="165">
        <v>8</v>
      </c>
      <c r="E1616" s="165" t="s">
        <v>10961</v>
      </c>
      <c r="F1616" s="165" t="s">
        <v>10969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10977</v>
      </c>
      <c r="B1617" s="94">
        <v>1529</v>
      </c>
      <c r="C1617" s="165" t="s">
        <v>10978</v>
      </c>
      <c r="D1617" s="165">
        <v>1</v>
      </c>
      <c r="E1617" s="165" t="s">
        <v>10979</v>
      </c>
      <c r="F1617" s="165" t="s">
        <v>10984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10985</v>
      </c>
      <c r="Q1617" s="165" t="s">
        <v>10986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10977</v>
      </c>
      <c r="B1618" s="94">
        <v>1530</v>
      </c>
      <c r="C1618" s="165" t="s">
        <v>10978</v>
      </c>
      <c r="D1618" s="165">
        <v>2</v>
      </c>
      <c r="E1618" s="165" t="s">
        <v>10980</v>
      </c>
      <c r="F1618" s="165" t="s">
        <v>10987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11065</v>
      </c>
      <c r="Q1618" s="165" t="s">
        <v>11066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10977</v>
      </c>
      <c r="B1619" s="94">
        <v>1531</v>
      </c>
      <c r="C1619" s="165" t="s">
        <v>10978</v>
      </c>
      <c r="D1619" s="165">
        <v>3</v>
      </c>
      <c r="E1619" s="165" t="s">
        <v>10981</v>
      </c>
      <c r="F1619" s="165" t="s">
        <v>10988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10977</v>
      </c>
      <c r="B1620" s="94">
        <v>1532</v>
      </c>
      <c r="C1620" s="165" t="s">
        <v>10978</v>
      </c>
      <c r="D1620" s="165">
        <v>4</v>
      </c>
      <c r="E1620" s="165" t="s">
        <v>10982</v>
      </c>
      <c r="F1620" s="165" t="s">
        <v>10989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10977</v>
      </c>
      <c r="B1621" s="94">
        <v>1533</v>
      </c>
      <c r="C1621" s="165" t="s">
        <v>10978</v>
      </c>
      <c r="D1621" s="165">
        <v>5</v>
      </c>
      <c r="E1621" s="165" t="s">
        <v>10983</v>
      </c>
      <c r="F1621" s="165" t="s">
        <v>10990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10996</v>
      </c>
      <c r="B1622" s="94">
        <v>1534</v>
      </c>
      <c r="C1622" s="165" t="s">
        <v>10997</v>
      </c>
      <c r="D1622" s="165">
        <v>1</v>
      </c>
      <c r="E1622" s="165" t="s">
        <v>10998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10999</v>
      </c>
      <c r="Q1622" s="165" t="s">
        <v>10999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10996</v>
      </c>
      <c r="B1623" s="94">
        <v>1535</v>
      </c>
      <c r="C1623" s="165" t="s">
        <v>10997</v>
      </c>
      <c r="D1623" s="165">
        <v>2</v>
      </c>
      <c r="E1623" s="165" t="s">
        <v>11000</v>
      </c>
      <c r="F1623" s="165" t="s">
        <v>11007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11091</v>
      </c>
      <c r="Q1623" s="165" t="s">
        <v>11092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10996</v>
      </c>
      <c r="B1624" s="94">
        <v>1536</v>
      </c>
      <c r="C1624" s="165" t="s">
        <v>10997</v>
      </c>
      <c r="D1624" s="165">
        <v>3</v>
      </c>
      <c r="E1624" s="165" t="s">
        <v>11001</v>
      </c>
      <c r="F1624" s="165" t="s">
        <v>11008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10996</v>
      </c>
      <c r="B1625" s="94">
        <v>1537</v>
      </c>
      <c r="C1625" s="165" t="s">
        <v>10997</v>
      </c>
      <c r="D1625" s="165">
        <v>4</v>
      </c>
      <c r="E1625" s="165" t="s">
        <v>11002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10996</v>
      </c>
      <c r="B1626" s="94">
        <v>1538</v>
      </c>
      <c r="C1626" s="165" t="s">
        <v>10997</v>
      </c>
      <c r="D1626" s="165">
        <v>5</v>
      </c>
      <c r="E1626" s="165" t="s">
        <v>11003</v>
      </c>
      <c r="F1626" s="165" t="s">
        <v>10943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10996</v>
      </c>
      <c r="B1627" s="94">
        <v>1539</v>
      </c>
      <c r="C1627" s="165" t="s">
        <v>10997</v>
      </c>
      <c r="D1627" s="165">
        <v>6</v>
      </c>
      <c r="E1627" s="165" t="s">
        <v>11004</v>
      </c>
      <c r="F1627" s="165" t="s">
        <v>11009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10996</v>
      </c>
      <c r="B1628" s="94">
        <v>1540</v>
      </c>
      <c r="C1628" s="165" t="s">
        <v>10997</v>
      </c>
      <c r="D1628" s="165">
        <v>7</v>
      </c>
      <c r="E1628" s="165" t="s">
        <v>11005</v>
      </c>
      <c r="F1628" s="165" t="s">
        <v>11010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10996</v>
      </c>
      <c r="B1629" s="94">
        <v>1541</v>
      </c>
      <c r="C1629" s="165" t="s">
        <v>10997</v>
      </c>
      <c r="D1629" s="165">
        <v>8</v>
      </c>
      <c r="E1629" s="165" t="s">
        <v>11006</v>
      </c>
      <c r="F1629" s="165" t="s">
        <v>11011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11015</v>
      </c>
      <c r="B1630" s="94">
        <v>1542</v>
      </c>
      <c r="C1630" s="165" t="s">
        <v>5209</v>
      </c>
      <c r="D1630" s="165">
        <v>2</v>
      </c>
      <c r="E1630" s="165" t="s">
        <v>11016</v>
      </c>
      <c r="F1630" s="165" t="s">
        <v>11017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11018</v>
      </c>
      <c r="Q1630" s="165" t="s">
        <v>11019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11015</v>
      </c>
      <c r="B1631" s="94">
        <v>1543</v>
      </c>
      <c r="C1631" s="165" t="s">
        <v>5209</v>
      </c>
      <c r="D1631" s="165">
        <v>3</v>
      </c>
      <c r="E1631" s="165" t="s">
        <v>11020</v>
      </c>
      <c r="F1631" s="165" t="s">
        <v>11021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11055</v>
      </c>
      <c r="Q1631" s="165" t="s">
        <v>11056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11015</v>
      </c>
      <c r="B1632" s="94">
        <v>1544</v>
      </c>
      <c r="C1632" s="165" t="s">
        <v>5209</v>
      </c>
      <c r="D1632" s="165">
        <v>4</v>
      </c>
      <c r="E1632" s="165" t="s">
        <v>11022</v>
      </c>
      <c r="F1632" s="165" t="s">
        <v>11029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11015</v>
      </c>
      <c r="B1633" s="94">
        <v>1545</v>
      </c>
      <c r="C1633" s="165" t="s">
        <v>5209</v>
      </c>
      <c r="D1633" s="165">
        <v>5</v>
      </c>
      <c r="E1633" s="165" t="s">
        <v>11023</v>
      </c>
      <c r="F1633" s="165" t="s">
        <v>11030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11015</v>
      </c>
      <c r="B1634" s="94">
        <v>1546</v>
      </c>
      <c r="C1634" s="165" t="s">
        <v>5209</v>
      </c>
      <c r="D1634" s="165">
        <v>6</v>
      </c>
      <c r="E1634" s="165" t="s">
        <v>11024</v>
      </c>
      <c r="F1634" s="165" t="s">
        <v>11031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11015</v>
      </c>
      <c r="B1635" s="94">
        <v>1547</v>
      </c>
      <c r="C1635" s="165" t="s">
        <v>5209</v>
      </c>
      <c r="D1635" s="165">
        <v>7</v>
      </c>
      <c r="E1635" s="165" t="s">
        <v>11025</v>
      </c>
      <c r="F1635" s="165" t="s">
        <v>11032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11015</v>
      </c>
      <c r="B1636" s="94">
        <v>1548</v>
      </c>
      <c r="C1636" s="165" t="s">
        <v>5209</v>
      </c>
      <c r="D1636" s="165">
        <v>8</v>
      </c>
      <c r="E1636" s="165" t="s">
        <v>11026</v>
      </c>
      <c r="F1636" s="165" t="s">
        <v>11033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11015</v>
      </c>
      <c r="B1637" s="94">
        <v>1549</v>
      </c>
      <c r="C1637" s="165" t="s">
        <v>5209</v>
      </c>
      <c r="D1637" s="165"/>
      <c r="E1637" s="165" t="s">
        <v>11027</v>
      </c>
      <c r="F1637" s="165" t="s">
        <v>11017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11018</v>
      </c>
      <c r="Q1637" s="165" t="s">
        <v>11019</v>
      </c>
      <c r="R1637" s="3">
        <f t="shared" si="87"/>
        <v>120000</v>
      </c>
      <c r="S1637" s="337">
        <v>120000</v>
      </c>
      <c r="T1637"/>
      <c r="U1637" s="3"/>
      <c r="V1637" s="338" t="s">
        <v>11028</v>
      </c>
    </row>
    <row r="1638" spans="1:22">
      <c r="A1638" s="165" t="s">
        <v>11058</v>
      </c>
      <c r="B1638" s="94">
        <v>1550</v>
      </c>
      <c r="C1638" s="165" t="s">
        <v>11059</v>
      </c>
      <c r="D1638" s="692" t="s">
        <v>11063</v>
      </c>
      <c r="E1638" s="165" t="s">
        <v>11060</v>
      </c>
      <c r="F1638" s="165" t="s">
        <v>11061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11062</v>
      </c>
      <c r="Q1638" s="165" t="s">
        <v>10799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11037</v>
      </c>
      <c r="D1639" s="165">
        <v>1</v>
      </c>
      <c r="E1639" s="165" t="s">
        <v>11038</v>
      </c>
      <c r="F1639" s="165" t="s">
        <v>11046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11054</v>
      </c>
      <c r="Q1639" s="165" t="s">
        <v>11055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11037</v>
      </c>
      <c r="D1640" s="165">
        <v>2</v>
      </c>
      <c r="E1640" s="165" t="s">
        <v>11039</v>
      </c>
      <c r="F1640" s="165" t="s">
        <v>11047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11088</v>
      </c>
      <c r="Q1640" s="165" t="s">
        <v>11089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11037</v>
      </c>
      <c r="D1641" s="165">
        <v>3</v>
      </c>
      <c r="E1641" s="165" t="s">
        <v>11040</v>
      </c>
      <c r="F1641" s="165" t="s">
        <v>11048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11037</v>
      </c>
      <c r="D1642" s="165">
        <v>4</v>
      </c>
      <c r="E1642" s="165" t="s">
        <v>11041</v>
      </c>
      <c r="F1642" s="165" t="s">
        <v>11049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11037</v>
      </c>
      <c r="D1643" s="165">
        <v>5</v>
      </c>
      <c r="E1643" s="165" t="s">
        <v>11042</v>
      </c>
      <c r="F1643" s="165" t="s">
        <v>11050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11037</v>
      </c>
      <c r="D1644" s="165">
        <v>6</v>
      </c>
      <c r="E1644" s="165" t="s">
        <v>11043</v>
      </c>
      <c r="F1644" s="165" t="s">
        <v>11051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11037</v>
      </c>
      <c r="D1645" s="165">
        <v>7</v>
      </c>
      <c r="E1645" s="165" t="s">
        <v>11044</v>
      </c>
      <c r="F1645" s="165" t="s">
        <v>11052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11037</v>
      </c>
      <c r="D1646" s="165">
        <v>8</v>
      </c>
      <c r="E1646" s="165" t="s">
        <v>11045</v>
      </c>
      <c r="F1646" s="165" t="s">
        <v>11053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11072</v>
      </c>
      <c r="B1647" s="94">
        <v>1559</v>
      </c>
      <c r="C1647" s="165" t="s">
        <v>11073</v>
      </c>
      <c r="D1647" s="165">
        <v>1</v>
      </c>
      <c r="E1647" s="165" t="s">
        <v>11074</v>
      </c>
      <c r="F1647" s="165" t="s">
        <v>11069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11086</v>
      </c>
      <c r="Q1647" s="165" t="s">
        <v>11087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11072</v>
      </c>
      <c r="B1648" s="94">
        <v>1560</v>
      </c>
      <c r="C1648" s="165" t="s">
        <v>11073</v>
      </c>
      <c r="D1648" s="165">
        <v>2</v>
      </c>
      <c r="E1648" s="165" t="s">
        <v>11075</v>
      </c>
      <c r="F1648" s="165" t="s">
        <v>11085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11072</v>
      </c>
      <c r="B1649" s="94">
        <v>1561</v>
      </c>
      <c r="C1649" s="165" t="s">
        <v>11073</v>
      </c>
      <c r="D1649" s="165">
        <v>3</v>
      </c>
      <c r="E1649" s="165" t="s">
        <v>11076</v>
      </c>
      <c r="F1649" s="165" t="s">
        <v>11082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11072</v>
      </c>
      <c r="B1650" s="94">
        <v>1562</v>
      </c>
      <c r="C1650" s="165" t="s">
        <v>11073</v>
      </c>
      <c r="D1650" s="165">
        <v>4</v>
      </c>
      <c r="E1650" s="165" t="s">
        <v>11077</v>
      </c>
      <c r="F1650" s="165" t="s">
        <v>10910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11072</v>
      </c>
      <c r="B1651" s="94">
        <v>1563</v>
      </c>
      <c r="C1651" s="165" t="s">
        <v>11073</v>
      </c>
      <c r="D1651" s="165">
        <v>5</v>
      </c>
      <c r="E1651" s="165" t="s">
        <v>11078</v>
      </c>
      <c r="F1651" s="165" t="s">
        <v>10911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11072</v>
      </c>
      <c r="B1652" s="94">
        <v>1564</v>
      </c>
      <c r="C1652" s="165" t="s">
        <v>11073</v>
      </c>
      <c r="D1652" s="165">
        <v>6</v>
      </c>
      <c r="E1652" s="165" t="s">
        <v>11079</v>
      </c>
      <c r="F1652" s="165" t="s">
        <v>10912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11072</v>
      </c>
      <c r="B1653" s="94">
        <v>1565</v>
      </c>
      <c r="C1653" s="165" t="s">
        <v>11073</v>
      </c>
      <c r="D1653" s="165">
        <v>7</v>
      </c>
      <c r="E1653" s="165" t="s">
        <v>11080</v>
      </c>
      <c r="F1653" s="165" t="s">
        <v>11083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11072</v>
      </c>
      <c r="B1654" s="94">
        <v>1566</v>
      </c>
      <c r="C1654" s="165" t="s">
        <v>11073</v>
      </c>
      <c r="D1654" s="165">
        <v>8</v>
      </c>
      <c r="E1654" s="165" t="s">
        <v>11081</v>
      </c>
      <c r="F1654" s="165" t="s">
        <v>11084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opLeftCell="B1" zoomScaleNormal="100" workbookViewId="0">
      <pane ySplit="4" topLeftCell="A10" activePane="bottomLeft" state="frozen"/>
      <selection activeCell="F179" sqref="F179"/>
      <selection pane="bottomLeft" activeCell="G20" sqref="G20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10469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10561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14917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15005</v>
      </c>
      <c r="C10" s="273" t="s">
        <v>15006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10376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15255</v>
      </c>
      <c r="C12" s="273" t="s">
        <v>15256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10417</v>
      </c>
      <c r="C13" s="273" t="s">
        <v>10418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10456</v>
      </c>
      <c r="C14" s="273" t="s">
        <v>10457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10500</v>
      </c>
      <c r="C15" s="273" t="s">
        <v>10529</v>
      </c>
      <c r="D15" s="658">
        <v>36441</v>
      </c>
      <c r="E15" s="277" t="s">
        <v>10530</v>
      </c>
      <c r="F15" s="658">
        <v>36440.990000000005</v>
      </c>
      <c r="G15" s="294"/>
      <c r="H15" s="273">
        <v>71777</v>
      </c>
    </row>
    <row r="16" spans="1:14">
      <c r="B16" s="273" t="s">
        <v>10552</v>
      </c>
      <c r="C16" s="273" t="s">
        <v>10555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10552</v>
      </c>
      <c r="C17" s="273" t="s">
        <v>10556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10590</v>
      </c>
      <c r="C18" s="273" t="s">
        <v>15257</v>
      </c>
      <c r="D18" s="686">
        <v>11285</v>
      </c>
      <c r="E18" s="277" t="s">
        <v>10592</v>
      </c>
      <c r="G18" s="294"/>
      <c r="H18" s="273">
        <v>8299</v>
      </c>
    </row>
    <row r="19" spans="2:8">
      <c r="B19" s="273" t="s">
        <v>14901</v>
      </c>
      <c r="C19" s="273" t="s">
        <v>10591</v>
      </c>
      <c r="D19" s="686">
        <v>10000</v>
      </c>
      <c r="E19" s="277" t="s">
        <v>14903</v>
      </c>
      <c r="F19" s="686">
        <v>21284.47</v>
      </c>
      <c r="G19" s="294"/>
      <c r="H19" s="273">
        <v>26582</v>
      </c>
    </row>
    <row r="20" spans="2:8">
      <c r="B20" s="273" t="s">
        <v>14912</v>
      </c>
      <c r="C20" s="273" t="s">
        <v>14913</v>
      </c>
      <c r="D20" s="658">
        <v>2148</v>
      </c>
      <c r="E20" s="277" t="s">
        <v>14914</v>
      </c>
      <c r="F20" s="658">
        <v>2148</v>
      </c>
      <c r="G20" s="294"/>
      <c r="H20" s="273">
        <v>53958</v>
      </c>
    </row>
    <row r="21" spans="2:8">
      <c r="B21" s="273" t="s">
        <v>14970</v>
      </c>
      <c r="C21" s="273" t="s">
        <v>14971</v>
      </c>
      <c r="D21" s="658">
        <v>317</v>
      </c>
      <c r="E21" s="277" t="s">
        <v>14973</v>
      </c>
      <c r="G21" s="294"/>
      <c r="H21" s="273">
        <v>58255</v>
      </c>
    </row>
    <row r="22" spans="2:8">
      <c r="B22" s="273" t="s">
        <v>14972</v>
      </c>
      <c r="C22" s="273" t="s">
        <v>14971</v>
      </c>
      <c r="D22" s="658">
        <v>283</v>
      </c>
      <c r="E22" s="277" t="s">
        <v>14974</v>
      </c>
      <c r="F22" s="658">
        <v>600</v>
      </c>
      <c r="G22" s="294"/>
      <c r="H22" s="273">
        <v>57972</v>
      </c>
    </row>
    <row r="23" spans="2:8">
      <c r="B23" s="273" t="s">
        <v>15011</v>
      </c>
      <c r="C23" s="273" t="s">
        <v>15012</v>
      </c>
      <c r="D23" s="658">
        <v>23342</v>
      </c>
      <c r="E23" s="277" t="s">
        <v>14903</v>
      </c>
      <c r="F23" s="658">
        <v>23342.481428571431</v>
      </c>
      <c r="G23" s="294"/>
      <c r="H23" s="273">
        <v>94218</v>
      </c>
    </row>
    <row r="24" spans="2:8">
      <c r="B24" s="273" t="s">
        <v>15052</v>
      </c>
      <c r="C24" s="273" t="s">
        <v>15053</v>
      </c>
      <c r="D24" s="658">
        <v>4988</v>
      </c>
      <c r="E24" s="277" t="s">
        <v>15054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15076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10394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10444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10466</v>
      </c>
      <c r="C31" s="273" t="s">
        <v>10223</v>
      </c>
      <c r="D31" s="658">
        <v>20010</v>
      </c>
      <c r="E31" s="277" t="s">
        <v>10467</v>
      </c>
      <c r="F31" s="658"/>
      <c r="G31" s="278"/>
      <c r="H31" s="273">
        <v>158631</v>
      </c>
    </row>
    <row r="32" spans="2:8">
      <c r="B32" s="273" t="s">
        <v>10498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10541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10587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14906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14966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15000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15047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15081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10410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10454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10466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10524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10551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10586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14907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14965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14998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15048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10410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10454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10465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10524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10551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10586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14908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14965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14999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15049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10380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10439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10461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10494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10533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10562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14875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14932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14977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15014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15074</v>
      </c>
      <c r="C74" s="273" t="s">
        <v>15246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14940</v>
      </c>
      <c r="C75" s="273" t="s">
        <v>15248</v>
      </c>
      <c r="D75" s="658">
        <v>24674</v>
      </c>
      <c r="E75" s="277" t="s">
        <v>15247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10377</v>
      </c>
      <c r="C89" s="273" t="s">
        <v>10378</v>
      </c>
      <c r="D89" s="658"/>
      <c r="E89" s="277"/>
      <c r="F89" s="658">
        <v>14175</v>
      </c>
      <c r="G89" s="278" t="s">
        <v>10379</v>
      </c>
      <c r="H89" s="273">
        <v>21386</v>
      </c>
    </row>
    <row r="90" spans="2:8">
      <c r="B90" s="273" t="s">
        <v>10385</v>
      </c>
      <c r="C90" s="273" t="s">
        <v>10386</v>
      </c>
      <c r="D90" s="658"/>
      <c r="E90" s="277"/>
      <c r="F90" s="658">
        <v>11340</v>
      </c>
      <c r="G90" s="278" t="s">
        <v>10387</v>
      </c>
      <c r="H90" s="273">
        <v>24976</v>
      </c>
    </row>
    <row r="91" spans="2:8">
      <c r="B91" s="273" t="s">
        <v>10388</v>
      </c>
      <c r="C91" s="273" t="s">
        <v>10395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10389</v>
      </c>
      <c r="C92" s="273" t="s">
        <v>10396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10388</v>
      </c>
      <c r="C93" s="273" t="s">
        <v>10397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10390</v>
      </c>
      <c r="C94" s="273" t="s">
        <v>10398</v>
      </c>
      <c r="D94" s="658"/>
      <c r="E94" s="277"/>
      <c r="F94" s="658">
        <v>16380</v>
      </c>
      <c r="G94" s="278" t="s">
        <v>10405</v>
      </c>
      <c r="H94" s="273">
        <v>102781</v>
      </c>
    </row>
    <row r="95" spans="2:8">
      <c r="B95" s="273" t="s">
        <v>10391</v>
      </c>
      <c r="C95" s="273" t="s">
        <v>10399</v>
      </c>
      <c r="D95" s="658"/>
      <c r="E95" s="277"/>
      <c r="F95" s="658">
        <v>20475</v>
      </c>
      <c r="G95" s="278" t="s">
        <v>10406</v>
      </c>
      <c r="H95" s="273">
        <v>123256</v>
      </c>
    </row>
    <row r="96" spans="2:8">
      <c r="B96" s="273" t="s">
        <v>10392</v>
      </c>
      <c r="C96" s="273" t="s">
        <v>10400</v>
      </c>
      <c r="D96" s="658"/>
      <c r="E96" s="277"/>
      <c r="F96" s="658">
        <v>6300</v>
      </c>
      <c r="G96" s="278" t="s">
        <v>10407</v>
      </c>
      <c r="H96" s="273">
        <v>129556</v>
      </c>
    </row>
    <row r="97" spans="2:8">
      <c r="B97" s="273" t="s">
        <v>10393</v>
      </c>
      <c r="C97" s="273" t="s">
        <v>10401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10394</v>
      </c>
      <c r="C98" s="273" t="s">
        <v>10402</v>
      </c>
      <c r="D98" s="658"/>
      <c r="E98" s="277"/>
      <c r="F98" s="658">
        <v>14175</v>
      </c>
      <c r="G98" s="278" t="s">
        <v>10408</v>
      </c>
      <c r="H98" s="273">
        <v>156961</v>
      </c>
    </row>
    <row r="99" spans="2:8">
      <c r="B99" s="273" t="s">
        <v>10393</v>
      </c>
      <c r="C99" s="273" t="s">
        <v>10403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10393</v>
      </c>
      <c r="C100" s="273" t="s">
        <v>10404</v>
      </c>
      <c r="D100" s="658"/>
      <c r="E100" s="277"/>
      <c r="F100" s="658">
        <v>3780</v>
      </c>
      <c r="G100" s="278" t="s">
        <v>10409</v>
      </c>
      <c r="H100" s="273">
        <v>174241</v>
      </c>
    </row>
    <row r="101" spans="2:8">
      <c r="B101" s="273" t="s">
        <v>10410</v>
      </c>
      <c r="C101" s="273" t="s">
        <v>10411</v>
      </c>
      <c r="D101" s="658"/>
      <c r="E101" s="277"/>
      <c r="F101" s="658">
        <v>17325</v>
      </c>
      <c r="G101" s="278" t="s">
        <v>10413</v>
      </c>
      <c r="H101" s="273">
        <v>166622</v>
      </c>
    </row>
    <row r="102" spans="2:8">
      <c r="B102" s="273" t="s">
        <v>10410</v>
      </c>
      <c r="C102" s="273" t="s">
        <v>10412</v>
      </c>
      <c r="D102" s="658"/>
      <c r="E102" s="277"/>
      <c r="F102" s="658">
        <v>12600</v>
      </c>
      <c r="G102" s="278" t="s">
        <v>10414</v>
      </c>
      <c r="H102" s="273">
        <v>179222</v>
      </c>
    </row>
    <row r="103" spans="2:8">
      <c r="B103" s="273" t="s">
        <v>10423</v>
      </c>
      <c r="C103" s="273" t="s">
        <v>10426</v>
      </c>
      <c r="D103" s="658"/>
      <c r="E103" s="277"/>
      <c r="F103" s="658">
        <v>20475</v>
      </c>
      <c r="G103" s="278" t="s">
        <v>10433</v>
      </c>
      <c r="H103" s="273">
        <v>50257</v>
      </c>
    </row>
    <row r="104" spans="2:8">
      <c r="B104" s="273" t="s">
        <v>10423</v>
      </c>
      <c r="C104" s="273" t="s">
        <v>10427</v>
      </c>
      <c r="D104" s="658"/>
      <c r="E104" s="277"/>
      <c r="F104" s="658">
        <v>14175</v>
      </c>
      <c r="G104" s="278" t="s">
        <v>10434</v>
      </c>
      <c r="H104" s="273">
        <v>64432</v>
      </c>
    </row>
    <row r="105" spans="2:8">
      <c r="B105" s="273" t="s">
        <v>10423</v>
      </c>
      <c r="C105" s="273" t="s">
        <v>10428</v>
      </c>
      <c r="D105" s="658"/>
      <c r="E105" s="277"/>
      <c r="F105" s="658">
        <v>14175</v>
      </c>
      <c r="G105" s="278" t="s">
        <v>10435</v>
      </c>
      <c r="H105" s="273">
        <v>78607</v>
      </c>
    </row>
    <row r="106" spans="2:8">
      <c r="B106" s="273" t="s">
        <v>10423</v>
      </c>
      <c r="C106" s="273" t="s">
        <v>10429</v>
      </c>
      <c r="D106" s="658"/>
      <c r="E106" s="277"/>
      <c r="F106" s="658">
        <v>165900</v>
      </c>
      <c r="G106" s="278" t="s">
        <v>10436</v>
      </c>
      <c r="H106" s="273">
        <v>244507</v>
      </c>
    </row>
    <row r="107" spans="2:8">
      <c r="B107" s="273" t="s">
        <v>10424</v>
      </c>
      <c r="C107" s="273" t="s">
        <v>10430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10424</v>
      </c>
      <c r="C108" s="273" t="s">
        <v>10431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10425</v>
      </c>
      <c r="C109" s="273" t="s">
        <v>10432</v>
      </c>
      <c r="D109" s="658"/>
      <c r="E109" s="277"/>
      <c r="F109" s="658">
        <v>14175</v>
      </c>
      <c r="G109" s="278" t="s">
        <v>10437</v>
      </c>
      <c r="H109" s="273">
        <v>269122</v>
      </c>
    </row>
    <row r="110" spans="2:8">
      <c r="B110" s="273" t="s">
        <v>10444</v>
      </c>
      <c r="C110" s="273" t="s">
        <v>10445</v>
      </c>
      <c r="D110" s="658"/>
      <c r="E110" s="277"/>
      <c r="F110" s="658">
        <v>13230</v>
      </c>
      <c r="G110" s="278" t="s">
        <v>10450</v>
      </c>
      <c r="H110" s="273">
        <v>291601</v>
      </c>
    </row>
    <row r="111" spans="2:8">
      <c r="B111" s="273" t="s">
        <v>10444</v>
      </c>
      <c r="C111" s="273" t="s">
        <v>10446</v>
      </c>
      <c r="D111" s="658"/>
      <c r="E111" s="277"/>
      <c r="F111" s="658">
        <v>11970</v>
      </c>
      <c r="G111" s="278" t="s">
        <v>10451</v>
      </c>
      <c r="H111" s="273">
        <v>303571</v>
      </c>
    </row>
    <row r="112" spans="2:8">
      <c r="B112" s="273" t="s">
        <v>10444</v>
      </c>
      <c r="C112" s="273" t="s">
        <v>10447</v>
      </c>
      <c r="D112" s="658"/>
      <c r="E112" s="277"/>
      <c r="F112" s="658">
        <v>12600</v>
      </c>
      <c r="G112" s="278" t="s">
        <v>10452</v>
      </c>
      <c r="H112" s="273">
        <v>316171</v>
      </c>
    </row>
    <row r="113" spans="2:8">
      <c r="B113" s="273" t="s">
        <v>10444</v>
      </c>
      <c r="C113" s="273" t="s">
        <v>10448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10444</v>
      </c>
      <c r="C114" s="273" t="s">
        <v>10449</v>
      </c>
      <c r="D114" s="658"/>
      <c r="E114" s="277"/>
      <c r="F114" s="658">
        <v>3780</v>
      </c>
      <c r="G114" s="278" t="s">
        <v>10453</v>
      </c>
      <c r="H114" s="273">
        <v>334126</v>
      </c>
    </row>
    <row r="115" spans="2:8">
      <c r="B115" s="273" t="s">
        <v>10472</v>
      </c>
      <c r="C115" s="273" t="s">
        <v>10475</v>
      </c>
      <c r="D115" s="658"/>
      <c r="E115" s="277"/>
      <c r="F115" s="658">
        <v>14175</v>
      </c>
      <c r="G115" s="278" t="s">
        <v>10485</v>
      </c>
      <c r="H115" s="273">
        <v>90136</v>
      </c>
    </row>
    <row r="116" spans="2:8">
      <c r="B116" s="273" t="s">
        <v>10472</v>
      </c>
      <c r="C116" s="273" t="s">
        <v>10476</v>
      </c>
      <c r="D116" s="658"/>
      <c r="E116" s="277"/>
      <c r="F116" s="658">
        <v>11970</v>
      </c>
      <c r="G116" s="278" t="s">
        <v>10486</v>
      </c>
      <c r="H116" s="273">
        <v>102106</v>
      </c>
    </row>
    <row r="117" spans="2:8">
      <c r="B117" s="273" t="s">
        <v>10472</v>
      </c>
      <c r="C117" s="273" t="s">
        <v>10477</v>
      </c>
      <c r="D117" s="658"/>
      <c r="E117" s="277"/>
      <c r="F117" s="658">
        <v>11340</v>
      </c>
      <c r="G117" s="278" t="s">
        <v>10487</v>
      </c>
      <c r="H117" s="273">
        <v>113446</v>
      </c>
    </row>
    <row r="118" spans="2:8">
      <c r="B118" s="273" t="s">
        <v>10472</v>
      </c>
      <c r="C118" s="273" t="s">
        <v>10478</v>
      </c>
      <c r="D118" s="658"/>
      <c r="E118" s="277"/>
      <c r="F118" s="658">
        <v>3780</v>
      </c>
      <c r="G118" s="278" t="s">
        <v>10488</v>
      </c>
      <c r="H118" s="273">
        <v>117226</v>
      </c>
    </row>
    <row r="119" spans="2:8">
      <c r="B119" s="273" t="s">
        <v>10472</v>
      </c>
      <c r="C119" s="273" t="s">
        <v>10479</v>
      </c>
      <c r="D119" s="658"/>
      <c r="E119" s="277"/>
      <c r="F119" s="658">
        <v>13500</v>
      </c>
      <c r="G119" s="278" t="s">
        <v>10489</v>
      </c>
      <c r="H119" s="273">
        <v>130726</v>
      </c>
    </row>
    <row r="120" spans="2:8">
      <c r="B120" s="273" t="s">
        <v>10473</v>
      </c>
      <c r="C120" s="273" t="s">
        <v>10480</v>
      </c>
      <c r="D120" s="658"/>
      <c r="E120" s="277"/>
      <c r="F120" s="658">
        <v>20475</v>
      </c>
      <c r="G120" s="278" t="s">
        <v>10490</v>
      </c>
      <c r="H120" s="273">
        <v>162991</v>
      </c>
    </row>
    <row r="121" spans="2:8">
      <c r="B121" s="273" t="s">
        <v>10474</v>
      </c>
      <c r="C121" s="273" t="s">
        <v>10481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10474</v>
      </c>
      <c r="C122" s="273" t="s">
        <v>10482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10474</v>
      </c>
      <c r="C123" s="273" t="s">
        <v>10483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10474</v>
      </c>
      <c r="C124" s="273" t="s">
        <v>10484</v>
      </c>
      <c r="D124" s="658"/>
      <c r="E124" s="277"/>
      <c r="F124" s="658">
        <v>16380</v>
      </c>
      <c r="G124" s="278" t="s">
        <v>10491</v>
      </c>
      <c r="H124" s="273">
        <v>240796</v>
      </c>
    </row>
    <row r="125" spans="2:8">
      <c r="B125" s="273" t="s">
        <v>10497</v>
      </c>
      <c r="C125" s="273" t="s">
        <v>10505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10497</v>
      </c>
      <c r="C126" s="273" t="s">
        <v>10506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10498</v>
      </c>
      <c r="C127" s="273" t="s">
        <v>10507</v>
      </c>
      <c r="D127" s="658"/>
      <c r="E127" s="277"/>
      <c r="F127" s="658">
        <v>12600</v>
      </c>
      <c r="G127" s="278" t="s">
        <v>10516</v>
      </c>
      <c r="H127" s="273">
        <v>174608</v>
      </c>
    </row>
    <row r="128" spans="2:8">
      <c r="B128" s="273" t="s">
        <v>10498</v>
      </c>
      <c r="C128" s="273" t="s">
        <v>10508</v>
      </c>
      <c r="D128" s="658"/>
      <c r="E128" s="277"/>
      <c r="F128" s="658">
        <v>3780</v>
      </c>
      <c r="G128" s="278" t="s">
        <v>10517</v>
      </c>
      <c r="H128" s="273">
        <v>178388</v>
      </c>
    </row>
    <row r="129" spans="2:8">
      <c r="B129" s="273" t="s">
        <v>10499</v>
      </c>
      <c r="C129" s="273" t="s">
        <v>10509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10500</v>
      </c>
      <c r="C130" s="273" t="s">
        <v>10510</v>
      </c>
      <c r="D130" s="658"/>
      <c r="E130" s="277"/>
      <c r="F130" s="658">
        <v>12600</v>
      </c>
      <c r="G130" s="278" t="s">
        <v>10518</v>
      </c>
      <c r="H130" s="273">
        <v>177365</v>
      </c>
    </row>
    <row r="131" spans="2:8">
      <c r="B131" s="273" t="s">
        <v>10501</v>
      </c>
      <c r="C131" s="273" t="s">
        <v>10511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10501</v>
      </c>
      <c r="C132" s="273" t="s">
        <v>10512</v>
      </c>
      <c r="D132" s="658"/>
      <c r="E132" s="277"/>
      <c r="F132" s="658">
        <v>13500</v>
      </c>
      <c r="G132" s="278" t="s">
        <v>10519</v>
      </c>
      <c r="H132" s="273">
        <v>94452</v>
      </c>
    </row>
    <row r="133" spans="2:8">
      <c r="B133" s="273" t="s">
        <v>10502</v>
      </c>
      <c r="C133" s="273" t="s">
        <v>10513</v>
      </c>
      <c r="D133" s="658"/>
      <c r="E133" s="277"/>
      <c r="F133" s="658">
        <v>14175</v>
      </c>
      <c r="G133" s="278" t="s">
        <v>10520</v>
      </c>
      <c r="H133" s="273">
        <v>113037</v>
      </c>
    </row>
    <row r="134" spans="2:8">
      <c r="B134" s="273" t="s">
        <v>10503</v>
      </c>
      <c r="C134" s="273" t="s">
        <v>10514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10504</v>
      </c>
      <c r="C135" s="273" t="s">
        <v>10515</v>
      </c>
      <c r="D135" s="658"/>
      <c r="E135" s="277"/>
      <c r="F135" s="658">
        <v>17325</v>
      </c>
      <c r="G135" s="278" t="s">
        <v>10521</v>
      </c>
      <c r="H135" s="273">
        <v>136733</v>
      </c>
    </row>
    <row r="136" spans="2:8" s="562" customFormat="1">
      <c r="B136" s="562" t="s">
        <v>10192</v>
      </c>
      <c r="C136" s="562" t="s">
        <v>15239</v>
      </c>
      <c r="D136" s="686"/>
      <c r="E136" s="687"/>
      <c r="F136" s="686">
        <v>14175</v>
      </c>
      <c r="G136" s="813" t="s">
        <v>15240</v>
      </c>
      <c r="H136" s="562">
        <v>163663</v>
      </c>
    </row>
    <row r="137" spans="2:8">
      <c r="B137" s="273" t="s">
        <v>10542</v>
      </c>
      <c r="C137" s="273" t="s">
        <v>10543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10541</v>
      </c>
      <c r="C138" s="273" t="s">
        <v>10544</v>
      </c>
      <c r="D138" s="658"/>
      <c r="E138" s="277"/>
      <c r="F138" s="658">
        <v>11970</v>
      </c>
      <c r="G138" s="278" t="s">
        <v>10548</v>
      </c>
      <c r="H138" s="273">
        <v>178089</v>
      </c>
    </row>
    <row r="139" spans="2:8">
      <c r="B139" s="273" t="s">
        <v>10541</v>
      </c>
      <c r="C139" s="273" t="s">
        <v>10545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10541</v>
      </c>
      <c r="C140" s="273" t="s">
        <v>10546</v>
      </c>
      <c r="D140" s="658"/>
      <c r="E140" s="277"/>
      <c r="F140" s="658">
        <v>3780</v>
      </c>
      <c r="G140" s="278" t="s">
        <v>10549</v>
      </c>
      <c r="H140" s="273">
        <v>196044</v>
      </c>
    </row>
    <row r="141" spans="2:8">
      <c r="B141" s="273" t="s">
        <v>10541</v>
      </c>
      <c r="C141" s="273" t="s">
        <v>10547</v>
      </c>
      <c r="D141" s="658"/>
      <c r="E141" s="277"/>
      <c r="F141" s="658">
        <v>12600</v>
      </c>
      <c r="G141" s="278" t="s">
        <v>10550</v>
      </c>
      <c r="H141" s="273">
        <v>208644</v>
      </c>
    </row>
    <row r="142" spans="2:8">
      <c r="B142" s="273" t="s">
        <v>10564</v>
      </c>
      <c r="C142" s="273" t="s">
        <v>10567</v>
      </c>
      <c r="D142" s="658"/>
      <c r="E142" s="277"/>
      <c r="F142" s="658">
        <v>13230</v>
      </c>
      <c r="G142" s="278" t="s">
        <v>10575</v>
      </c>
      <c r="H142" s="273">
        <v>96753</v>
      </c>
    </row>
    <row r="143" spans="2:8">
      <c r="B143" s="273" t="s">
        <v>10564</v>
      </c>
      <c r="C143" s="273" t="s">
        <v>10568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10564</v>
      </c>
      <c r="C144" s="273" t="s">
        <v>10569</v>
      </c>
      <c r="D144" s="658"/>
      <c r="E144" s="277"/>
      <c r="F144" s="658">
        <v>11970</v>
      </c>
      <c r="G144" s="278" t="s">
        <v>10576</v>
      </c>
      <c r="H144" s="273">
        <v>122898</v>
      </c>
    </row>
    <row r="145" spans="2:8">
      <c r="B145" s="273" t="s">
        <v>10564</v>
      </c>
      <c r="C145" s="273" t="s">
        <v>10570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10564</v>
      </c>
      <c r="C146" s="273" t="s">
        <v>10571</v>
      </c>
      <c r="D146" s="658"/>
      <c r="E146" s="277"/>
      <c r="F146" s="658">
        <v>11340</v>
      </c>
      <c r="G146" s="278" t="s">
        <v>10577</v>
      </c>
      <c r="H146" s="273">
        <v>154713</v>
      </c>
    </row>
    <row r="147" spans="2:8">
      <c r="B147" s="273" t="s">
        <v>10565</v>
      </c>
      <c r="C147" s="273" t="s">
        <v>10572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10566</v>
      </c>
      <c r="C148" s="273" t="s">
        <v>10573</v>
      </c>
      <c r="D148" s="658"/>
      <c r="E148" s="277"/>
      <c r="F148" s="658">
        <v>3780</v>
      </c>
      <c r="G148" s="278" t="s">
        <v>10578</v>
      </c>
      <c r="H148" s="273">
        <v>146133</v>
      </c>
    </row>
    <row r="149" spans="2:8">
      <c r="B149" s="273" t="s">
        <v>10566</v>
      </c>
      <c r="C149" s="273" t="s">
        <v>10574</v>
      </c>
      <c r="D149" s="658"/>
      <c r="E149" s="277"/>
      <c r="F149" s="658">
        <v>13500</v>
      </c>
      <c r="G149" s="278" t="s">
        <v>10579</v>
      </c>
      <c r="H149" s="273">
        <v>159633</v>
      </c>
    </row>
    <row r="150" spans="2:8">
      <c r="B150" s="273" t="s">
        <v>14876</v>
      </c>
      <c r="C150" s="273" t="s">
        <v>14882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14877</v>
      </c>
      <c r="C151" s="273" t="s">
        <v>14883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14877</v>
      </c>
      <c r="C152" s="273" t="s">
        <v>14884</v>
      </c>
      <c r="D152" s="658"/>
      <c r="E152" s="277"/>
      <c r="F152" s="658">
        <v>16380</v>
      </c>
      <c r="G152" s="278" t="s">
        <v>14893</v>
      </c>
      <c r="H152" s="273">
        <v>63437</v>
      </c>
    </row>
    <row r="153" spans="2:8">
      <c r="B153" s="273" t="s">
        <v>14877</v>
      </c>
      <c r="C153" s="273" t="s">
        <v>14885</v>
      </c>
      <c r="D153" s="658"/>
      <c r="E153" s="277"/>
      <c r="F153" s="658">
        <v>20475</v>
      </c>
      <c r="G153" s="278" t="s">
        <v>14894</v>
      </c>
      <c r="H153" s="273">
        <v>83912</v>
      </c>
    </row>
    <row r="154" spans="2:8">
      <c r="B154" s="273" t="s">
        <v>14878</v>
      </c>
      <c r="C154" s="273" t="s">
        <v>14886</v>
      </c>
      <c r="D154" s="658"/>
      <c r="E154" s="277"/>
      <c r="F154" s="658">
        <v>20475</v>
      </c>
      <c r="G154" s="278" t="s">
        <v>14895</v>
      </c>
      <c r="H154" s="273">
        <v>99455</v>
      </c>
    </row>
    <row r="155" spans="2:8">
      <c r="B155" s="273" t="s">
        <v>14879</v>
      </c>
      <c r="C155" s="273" t="s">
        <v>14887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14879</v>
      </c>
      <c r="C156" s="273" t="s">
        <v>14888</v>
      </c>
      <c r="D156" s="658"/>
      <c r="E156" s="277"/>
      <c r="F156" s="658">
        <v>13500</v>
      </c>
      <c r="G156" s="278" t="s">
        <v>14896</v>
      </c>
      <c r="H156" s="273">
        <v>127130</v>
      </c>
    </row>
    <row r="157" spans="2:8">
      <c r="B157" s="273" t="s">
        <v>14879</v>
      </c>
      <c r="C157" s="273" t="s">
        <v>14889</v>
      </c>
      <c r="D157" s="658"/>
      <c r="E157" s="277"/>
      <c r="F157" s="658">
        <v>13500</v>
      </c>
      <c r="G157" s="278" t="s">
        <v>14897</v>
      </c>
      <c r="H157" s="273">
        <v>140630</v>
      </c>
    </row>
    <row r="158" spans="2:8">
      <c r="B158" s="273" t="s">
        <v>14879</v>
      </c>
      <c r="C158" s="273" t="s">
        <v>14890</v>
      </c>
      <c r="D158" s="658"/>
      <c r="E158" s="277"/>
      <c r="F158" s="658">
        <v>12600</v>
      </c>
      <c r="G158" s="278" t="s">
        <v>14898</v>
      </c>
      <c r="H158" s="273">
        <v>153230</v>
      </c>
    </row>
    <row r="159" spans="2:8">
      <c r="B159" s="273" t="s">
        <v>14880</v>
      </c>
      <c r="C159" s="273" t="s">
        <v>14891</v>
      </c>
      <c r="D159" s="658"/>
      <c r="E159" s="277"/>
      <c r="F159" s="658">
        <v>17325</v>
      </c>
      <c r="G159" s="278" t="s">
        <v>14899</v>
      </c>
      <c r="H159" s="273">
        <v>134607</v>
      </c>
    </row>
    <row r="160" spans="2:8">
      <c r="B160" s="273" t="s">
        <v>14881</v>
      </c>
      <c r="C160" s="273" t="s">
        <v>14892</v>
      </c>
      <c r="D160" s="658"/>
      <c r="E160" s="277"/>
      <c r="F160" s="658">
        <v>12600</v>
      </c>
      <c r="G160" s="278" t="s">
        <v>14900</v>
      </c>
      <c r="H160" s="273">
        <v>147207</v>
      </c>
    </row>
    <row r="161" spans="2:8">
      <c r="B161" s="273" t="s">
        <v>14918</v>
      </c>
      <c r="C161" s="273" t="s">
        <v>14923</v>
      </c>
      <c r="D161" s="658"/>
      <c r="E161" s="277"/>
      <c r="F161" s="658">
        <v>14175</v>
      </c>
      <c r="G161" s="278" t="s">
        <v>14928</v>
      </c>
      <c r="H161" s="273">
        <v>53026</v>
      </c>
    </row>
    <row r="162" spans="2:8">
      <c r="B162" s="273" t="s">
        <v>14919</v>
      </c>
      <c r="C162" s="273" t="s">
        <v>14924</v>
      </c>
      <c r="D162" s="658"/>
      <c r="E162" s="277"/>
      <c r="F162" s="658">
        <v>14175</v>
      </c>
      <c r="G162" s="278" t="s">
        <v>14929</v>
      </c>
      <c r="H162" s="273">
        <v>157000</v>
      </c>
    </row>
    <row r="163" spans="2:8">
      <c r="B163" s="273" t="s">
        <v>14920</v>
      </c>
      <c r="C163" s="273" t="s">
        <v>14925</v>
      </c>
      <c r="D163" s="658"/>
      <c r="E163" s="277"/>
      <c r="F163" s="658">
        <v>17325</v>
      </c>
      <c r="G163" s="278" t="s">
        <v>14930</v>
      </c>
      <c r="H163" s="273">
        <v>174325</v>
      </c>
    </row>
    <row r="164" spans="2:8">
      <c r="B164" s="273" t="s">
        <v>14921</v>
      </c>
      <c r="C164" s="273" t="s">
        <v>14926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14922</v>
      </c>
      <c r="C165" s="273" t="s">
        <v>14927</v>
      </c>
      <c r="D165" s="658"/>
      <c r="E165" s="277"/>
      <c r="F165" s="658">
        <v>13230</v>
      </c>
      <c r="G165" s="278" t="s">
        <v>14931</v>
      </c>
      <c r="H165" s="273">
        <v>287975</v>
      </c>
    </row>
    <row r="166" spans="2:8">
      <c r="B166" s="273" t="s">
        <v>14922</v>
      </c>
      <c r="C166" s="273" t="s">
        <v>14951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14946</v>
      </c>
      <c r="C167" s="273" t="s">
        <v>14958</v>
      </c>
      <c r="D167" s="658"/>
      <c r="E167" s="277"/>
      <c r="F167" s="658">
        <v>12600</v>
      </c>
      <c r="G167" s="278" t="s">
        <v>14959</v>
      </c>
      <c r="H167" s="273">
        <v>152847</v>
      </c>
    </row>
    <row r="168" spans="2:8">
      <c r="B168" s="273" t="s">
        <v>14947</v>
      </c>
      <c r="C168" s="273" t="s">
        <v>14957</v>
      </c>
      <c r="D168" s="658"/>
      <c r="E168" s="277"/>
      <c r="F168" s="658">
        <v>11970</v>
      </c>
      <c r="G168" s="278" t="s">
        <v>14960</v>
      </c>
      <c r="H168" s="273">
        <v>164817</v>
      </c>
    </row>
    <row r="169" spans="2:8">
      <c r="B169" s="273" t="s">
        <v>14948</v>
      </c>
      <c r="C169" s="273" t="s">
        <v>14956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14948</v>
      </c>
      <c r="C170" s="273" t="s">
        <v>14952</v>
      </c>
      <c r="D170" s="658"/>
      <c r="E170" s="277"/>
      <c r="F170" s="658">
        <v>11970</v>
      </c>
      <c r="G170" s="278" t="s">
        <v>14961</v>
      </c>
      <c r="H170" s="273">
        <v>84117</v>
      </c>
    </row>
    <row r="171" spans="2:8">
      <c r="B171" s="273" t="s">
        <v>14950</v>
      </c>
      <c r="C171" s="273" t="s">
        <v>14953</v>
      </c>
      <c r="D171" s="658"/>
      <c r="E171" s="277"/>
      <c r="F171" s="658">
        <v>20475</v>
      </c>
      <c r="G171" s="278" t="s">
        <v>14962</v>
      </c>
      <c r="H171" s="273">
        <v>120942</v>
      </c>
    </row>
    <row r="172" spans="2:8">
      <c r="B172" s="273" t="s">
        <v>14949</v>
      </c>
      <c r="C172" s="273" t="s">
        <v>14955</v>
      </c>
      <c r="D172" s="658"/>
      <c r="E172" s="277"/>
      <c r="F172" s="658">
        <v>120000</v>
      </c>
      <c r="G172" s="278" t="s">
        <v>14963</v>
      </c>
      <c r="H172" s="273">
        <v>240942</v>
      </c>
    </row>
    <row r="173" spans="2:8">
      <c r="B173" s="273" t="s">
        <v>14950</v>
      </c>
      <c r="C173" s="273" t="s">
        <v>14954</v>
      </c>
      <c r="D173" s="658"/>
      <c r="E173" s="277"/>
      <c r="F173" s="658">
        <v>11340</v>
      </c>
      <c r="G173" s="278" t="s">
        <v>14964</v>
      </c>
      <c r="H173" s="273">
        <v>252282</v>
      </c>
    </row>
    <row r="174" spans="2:8">
      <c r="B174" s="273" t="s">
        <v>14984</v>
      </c>
      <c r="C174" s="273" t="s">
        <v>14989</v>
      </c>
      <c r="D174" s="658"/>
      <c r="E174" s="277"/>
      <c r="F174" s="658">
        <v>14175</v>
      </c>
      <c r="G174" s="278" t="s">
        <v>14995</v>
      </c>
      <c r="H174" s="273">
        <v>112802</v>
      </c>
    </row>
    <row r="175" spans="2:8">
      <c r="B175" s="273" t="s">
        <v>14985</v>
      </c>
      <c r="C175" s="273" t="s">
        <v>14990</v>
      </c>
      <c r="D175" s="658"/>
      <c r="E175" s="277"/>
      <c r="F175" s="658">
        <v>14175</v>
      </c>
      <c r="G175" s="278" t="s">
        <v>14996</v>
      </c>
      <c r="H175" s="273">
        <v>126977</v>
      </c>
    </row>
    <row r="176" spans="2:8">
      <c r="B176" s="273" t="s">
        <v>14985</v>
      </c>
      <c r="C176" s="273" t="s">
        <v>14991</v>
      </c>
      <c r="D176" s="658"/>
      <c r="E176" s="277"/>
      <c r="F176" s="658">
        <v>13500</v>
      </c>
      <c r="G176" s="278" t="s">
        <v>14997</v>
      </c>
      <c r="H176" s="273">
        <v>140477</v>
      </c>
    </row>
    <row r="177" spans="2:8">
      <c r="B177" s="273" t="s">
        <v>14986</v>
      </c>
      <c r="C177" s="273" t="s">
        <v>14992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14987</v>
      </c>
      <c r="C178" s="273" t="s">
        <v>14993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14988</v>
      </c>
      <c r="C179" s="273" t="s">
        <v>14994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15014</v>
      </c>
      <c r="C180" s="273" t="s">
        <v>15023</v>
      </c>
      <c r="D180" s="658"/>
      <c r="E180" s="277"/>
      <c r="F180" s="658">
        <v>22680</v>
      </c>
      <c r="G180" s="278" t="s">
        <v>15033</v>
      </c>
      <c r="H180" s="273">
        <v>97898</v>
      </c>
    </row>
    <row r="181" spans="2:8">
      <c r="B181" s="273" t="s">
        <v>15015</v>
      </c>
      <c r="C181" s="273" t="s">
        <v>15024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15016</v>
      </c>
      <c r="C182" s="273" t="s">
        <v>15025</v>
      </c>
      <c r="D182" s="658"/>
      <c r="E182" s="277"/>
      <c r="F182" s="658">
        <v>20475</v>
      </c>
      <c r="G182" s="278" t="s">
        <v>15034</v>
      </c>
      <c r="H182" s="273">
        <v>239866</v>
      </c>
    </row>
    <row r="183" spans="2:8">
      <c r="B183" s="273" t="s">
        <v>15017</v>
      </c>
      <c r="C183" s="273" t="s">
        <v>15026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15018</v>
      </c>
      <c r="C184" s="273" t="s">
        <v>15027</v>
      </c>
      <c r="D184" s="658"/>
      <c r="E184" s="277"/>
      <c r="F184" s="658">
        <v>16380</v>
      </c>
      <c r="G184" s="278" t="s">
        <v>15035</v>
      </c>
      <c r="H184" s="273">
        <v>276721</v>
      </c>
    </row>
    <row r="185" spans="2:8">
      <c r="B185" s="273" t="s">
        <v>15019</v>
      </c>
      <c r="C185" s="273" t="s">
        <v>15028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15020</v>
      </c>
      <c r="C186" s="273" t="s">
        <v>15029</v>
      </c>
      <c r="D186" s="658"/>
      <c r="E186" s="277"/>
      <c r="F186" s="658">
        <v>14175</v>
      </c>
      <c r="G186" s="278" t="s">
        <v>15036</v>
      </c>
      <c r="H186" s="273">
        <v>297884</v>
      </c>
    </row>
    <row r="187" spans="2:8">
      <c r="B187" s="273" t="s">
        <v>15019</v>
      </c>
      <c r="C187" s="273" t="s">
        <v>15030</v>
      </c>
      <c r="D187" s="658"/>
      <c r="E187" s="277"/>
      <c r="F187" s="658">
        <v>12600</v>
      </c>
      <c r="G187" s="278" t="s">
        <v>15037</v>
      </c>
      <c r="H187" s="273">
        <v>310484</v>
      </c>
    </row>
    <row r="188" spans="2:8">
      <c r="B188" s="273" t="s">
        <v>15021</v>
      </c>
      <c r="C188" s="273" t="s">
        <v>15031</v>
      </c>
      <c r="D188" s="658"/>
      <c r="E188" s="277"/>
      <c r="F188" s="658">
        <v>12600</v>
      </c>
      <c r="G188" s="278" t="s">
        <v>15038</v>
      </c>
      <c r="H188" s="273">
        <v>288103</v>
      </c>
    </row>
    <row r="189" spans="2:8">
      <c r="B189" s="273" t="s">
        <v>15022</v>
      </c>
      <c r="C189" s="273" t="s">
        <v>15032</v>
      </c>
      <c r="D189" s="658"/>
      <c r="E189" s="277"/>
      <c r="F189" s="658">
        <v>17325</v>
      </c>
      <c r="G189" s="278" t="s">
        <v>15039</v>
      </c>
      <c r="H189" s="273">
        <v>305428</v>
      </c>
    </row>
    <row r="190" spans="2:8">
      <c r="B190" s="273" t="s">
        <v>15055</v>
      </c>
      <c r="C190" s="273" t="s">
        <v>15060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15056</v>
      </c>
      <c r="C191" s="273" t="s">
        <v>15061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15056</v>
      </c>
      <c r="C192" s="273" t="s">
        <v>15062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15057</v>
      </c>
      <c r="C193" s="273" t="s">
        <v>15063</v>
      </c>
      <c r="D193" s="658"/>
      <c r="E193" s="277"/>
      <c r="F193" s="658">
        <v>17325</v>
      </c>
      <c r="G193" s="278" t="s">
        <v>15068</v>
      </c>
      <c r="H193" s="273">
        <v>81061</v>
      </c>
    </row>
    <row r="194" spans="2:8">
      <c r="B194" s="273" t="s">
        <v>15057</v>
      </c>
      <c r="C194" s="273" t="s">
        <v>15064</v>
      </c>
      <c r="D194" s="658"/>
      <c r="E194" s="277"/>
      <c r="F194" s="658">
        <v>14175</v>
      </c>
      <c r="G194" s="278" t="s">
        <v>15069</v>
      </c>
      <c r="H194" s="273">
        <v>95236</v>
      </c>
    </row>
    <row r="195" spans="2:8">
      <c r="B195" s="273" t="s">
        <v>15058</v>
      </c>
      <c r="C195" s="273" t="s">
        <v>15065</v>
      </c>
      <c r="D195" s="658"/>
      <c r="E195" s="277"/>
      <c r="F195" s="658">
        <v>13230</v>
      </c>
      <c r="G195" s="278" t="s">
        <v>15070</v>
      </c>
      <c r="H195" s="273">
        <v>107048</v>
      </c>
    </row>
    <row r="196" spans="2:8">
      <c r="B196" s="273" t="s">
        <v>15059</v>
      </c>
      <c r="C196" s="273" t="s">
        <v>15066</v>
      </c>
      <c r="D196" s="658"/>
      <c r="E196" s="277"/>
      <c r="F196" s="658">
        <v>13230</v>
      </c>
      <c r="G196" s="278" t="s">
        <v>15071</v>
      </c>
      <c r="H196" s="273">
        <v>133936</v>
      </c>
    </row>
    <row r="197" spans="2:8">
      <c r="B197" s="273" t="s">
        <v>10186</v>
      </c>
      <c r="C197" s="273" t="s">
        <v>15067</v>
      </c>
      <c r="D197" s="658"/>
      <c r="E197" s="277"/>
      <c r="F197" s="658">
        <v>11970</v>
      </c>
      <c r="G197" s="278" t="s">
        <v>15072</v>
      </c>
      <c r="H197" s="273">
        <v>145906</v>
      </c>
    </row>
    <row r="198" spans="2:8">
      <c r="B198" s="273" t="s">
        <v>10463</v>
      </c>
      <c r="C198" s="277" t="s">
        <v>10468</v>
      </c>
      <c r="D198" s="658">
        <v>1468</v>
      </c>
      <c r="E198" s="277" t="s">
        <v>10468</v>
      </c>
      <c r="F198" s="658"/>
      <c r="G198" s="278"/>
      <c r="H198" s="273">
        <v>194538</v>
      </c>
    </row>
    <row r="199" spans="2:8">
      <c r="B199" s="273" t="s">
        <v>10496</v>
      </c>
      <c r="C199" s="277" t="s">
        <v>10535</v>
      </c>
      <c r="D199" s="658">
        <v>1468</v>
      </c>
      <c r="E199" s="277" t="s">
        <v>10535</v>
      </c>
      <c r="F199" s="658"/>
      <c r="G199" s="278"/>
      <c r="H199" s="273">
        <v>234333</v>
      </c>
    </row>
    <row r="200" spans="2:8">
      <c r="B200" s="273" t="s">
        <v>10536</v>
      </c>
      <c r="C200" s="277" t="s">
        <v>10537</v>
      </c>
      <c r="D200" s="658">
        <v>1468</v>
      </c>
      <c r="E200" s="277" t="s">
        <v>10537</v>
      </c>
      <c r="F200" s="658"/>
      <c r="G200" s="278"/>
      <c r="H200" s="273">
        <v>149488</v>
      </c>
    </row>
    <row r="201" spans="2:8">
      <c r="B201" s="273" t="s">
        <v>10580</v>
      </c>
      <c r="C201" s="277" t="s">
        <v>10581</v>
      </c>
      <c r="D201" s="658">
        <v>1468</v>
      </c>
      <c r="E201" s="277" t="s">
        <v>10581</v>
      </c>
      <c r="F201" s="658"/>
      <c r="G201" s="278"/>
      <c r="H201" s="273">
        <v>153245</v>
      </c>
    </row>
    <row r="202" spans="2:8">
      <c r="B202" s="273" t="s">
        <v>14901</v>
      </c>
      <c r="C202" s="277" t="s">
        <v>14902</v>
      </c>
      <c r="D202" s="658">
        <v>1468</v>
      </c>
      <c r="E202" s="277" t="s">
        <v>14902</v>
      </c>
      <c r="F202" s="658"/>
      <c r="G202" s="278"/>
      <c r="H202" s="273">
        <v>36582</v>
      </c>
    </row>
    <row r="203" spans="2:8">
      <c r="B203" s="273" t="s">
        <v>14936</v>
      </c>
      <c r="C203" s="277" t="s">
        <v>14937</v>
      </c>
      <c r="D203" s="658">
        <v>1468</v>
      </c>
      <c r="E203" s="277" t="s">
        <v>14937</v>
      </c>
      <c r="F203" s="658"/>
      <c r="G203" s="278"/>
      <c r="H203" s="273">
        <v>172857</v>
      </c>
    </row>
    <row r="204" spans="2:8">
      <c r="B204" s="273" t="s">
        <v>14982</v>
      </c>
      <c r="C204" s="277" t="s">
        <v>14983</v>
      </c>
      <c r="D204" s="658">
        <v>1468</v>
      </c>
      <c r="E204" s="277" t="s">
        <v>14983</v>
      </c>
      <c r="F204" s="658"/>
      <c r="G204" s="278"/>
      <c r="H204" s="273">
        <v>98627</v>
      </c>
    </row>
    <row r="205" spans="2:8">
      <c r="B205" s="273" t="s">
        <v>15045</v>
      </c>
      <c r="C205" s="277" t="s">
        <v>15046</v>
      </c>
      <c r="D205" s="658">
        <v>1468</v>
      </c>
      <c r="E205" s="277" t="s">
        <v>15046</v>
      </c>
      <c r="F205" s="658"/>
      <c r="G205" s="278"/>
      <c r="H205" s="273">
        <v>270209</v>
      </c>
    </row>
    <row r="206" spans="2:8">
      <c r="B206" s="273" t="s">
        <v>15077</v>
      </c>
      <c r="C206" s="277" t="s">
        <v>15078</v>
      </c>
      <c r="D206" s="658">
        <v>1468</v>
      </c>
      <c r="E206" s="277" t="s">
        <v>15078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10440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10462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10522</v>
      </c>
      <c r="C210" s="273" t="s">
        <v>1283</v>
      </c>
      <c r="D210" s="686">
        <v>37960</v>
      </c>
      <c r="E210" s="687" t="s">
        <v>10523</v>
      </c>
      <c r="F210" s="658"/>
      <c r="G210" s="278"/>
      <c r="H210" s="273">
        <v>162008</v>
      </c>
    </row>
    <row r="211" spans="2:8">
      <c r="B211" s="273" t="s">
        <v>10497</v>
      </c>
      <c r="C211" s="273" t="s">
        <v>1283</v>
      </c>
      <c r="D211" s="686">
        <v>30</v>
      </c>
      <c r="E211" s="687" t="s">
        <v>10523</v>
      </c>
      <c r="F211" s="658"/>
      <c r="G211" s="278"/>
      <c r="H211" s="273">
        <v>162008</v>
      </c>
    </row>
    <row r="212" spans="2:8">
      <c r="B212" s="273" t="s">
        <v>10584</v>
      </c>
      <c r="C212" s="273" t="s">
        <v>1283</v>
      </c>
      <c r="D212" s="658">
        <v>20000</v>
      </c>
      <c r="E212" s="277" t="s">
        <v>10585</v>
      </c>
      <c r="F212" s="658"/>
      <c r="G212" s="278"/>
      <c r="H212" s="273">
        <v>128178</v>
      </c>
    </row>
    <row r="213" spans="2:8">
      <c r="B213" s="273" t="s">
        <v>14945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14966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14979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14999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15005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15008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15015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15075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10416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10419</v>
      </c>
      <c r="H226" s="273">
        <v>59782</v>
      </c>
    </row>
    <row r="227" spans="2:8">
      <c r="B227" s="273" t="s">
        <v>10423</v>
      </c>
      <c r="C227" s="273" t="s">
        <v>1283</v>
      </c>
      <c r="D227" s="658"/>
      <c r="E227" s="277"/>
      <c r="F227" s="658">
        <v>63000</v>
      </c>
      <c r="G227" s="278" t="s">
        <v>10438</v>
      </c>
      <c r="H227" s="273">
        <v>307507</v>
      </c>
    </row>
    <row r="228" spans="2:8">
      <c r="B228" s="273" t="s">
        <v>10423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10441</v>
      </c>
      <c r="C229" s="273" t="s">
        <v>1283</v>
      </c>
      <c r="D229" s="658"/>
      <c r="E229" s="277"/>
      <c r="F229" s="658">
        <v>14165</v>
      </c>
      <c r="G229" s="278" t="s">
        <v>10442</v>
      </c>
      <c r="H229" s="273">
        <v>283287</v>
      </c>
    </row>
    <row r="230" spans="2:8">
      <c r="B230" s="273" t="s">
        <v>10458</v>
      </c>
      <c r="C230" s="273" t="s">
        <v>1283</v>
      </c>
      <c r="D230" s="658"/>
      <c r="E230" s="277"/>
      <c r="F230" s="658">
        <v>16365</v>
      </c>
      <c r="G230" s="278" t="s">
        <v>10460</v>
      </c>
      <c r="H230" s="273">
        <v>205577</v>
      </c>
    </row>
    <row r="231" spans="2:8">
      <c r="B231" s="273" t="s">
        <v>10459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10471</v>
      </c>
      <c r="H232" s="273">
        <v>75961</v>
      </c>
    </row>
    <row r="233" spans="2:8">
      <c r="B233" s="273" t="s">
        <v>10492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10493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10531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10534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10538</v>
      </c>
      <c r="C237" s="273" t="s">
        <v>1283</v>
      </c>
      <c r="D237" s="658"/>
      <c r="E237" s="277"/>
      <c r="F237" s="658">
        <v>14165</v>
      </c>
      <c r="G237" s="278" t="s">
        <v>10539</v>
      </c>
      <c r="H237" s="273">
        <v>177828</v>
      </c>
    </row>
    <row r="238" spans="2:8">
      <c r="B238" s="273" t="s">
        <v>10557</v>
      </c>
      <c r="C238" s="273" t="s">
        <v>1283</v>
      </c>
      <c r="D238" s="658"/>
      <c r="E238" s="277"/>
      <c r="F238" s="658">
        <v>4410</v>
      </c>
      <c r="G238" s="278" t="s">
        <v>10558</v>
      </c>
      <c r="H238" s="273">
        <v>71113</v>
      </c>
    </row>
    <row r="239" spans="2:8">
      <c r="B239" s="273" t="s">
        <v>10559</v>
      </c>
      <c r="C239" s="273" t="s">
        <v>1283</v>
      </c>
      <c r="D239" s="658"/>
      <c r="E239" s="277"/>
      <c r="F239" s="658">
        <v>16350</v>
      </c>
      <c r="G239" s="278" t="s">
        <v>10560</v>
      </c>
      <c r="H239" s="273">
        <v>87463</v>
      </c>
    </row>
    <row r="240" spans="2:8">
      <c r="B240" s="273" t="s">
        <v>10563</v>
      </c>
      <c r="C240" s="273" t="s">
        <v>1283</v>
      </c>
      <c r="D240" s="658"/>
      <c r="E240" s="277"/>
      <c r="F240" s="658">
        <v>26000</v>
      </c>
      <c r="G240" s="278" t="s">
        <v>10471</v>
      </c>
      <c r="H240" s="273">
        <v>83523</v>
      </c>
    </row>
    <row r="241" spans="2:8">
      <c r="B241" s="273" t="s">
        <v>10593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14874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14915</v>
      </c>
      <c r="C243" s="273" t="s">
        <v>1283</v>
      </c>
      <c r="D243" s="658"/>
      <c r="E243" s="277"/>
      <c r="F243" s="658">
        <v>4410</v>
      </c>
      <c r="G243" s="278" t="s">
        <v>14916</v>
      </c>
      <c r="H243" s="273">
        <v>58368</v>
      </c>
    </row>
    <row r="244" spans="2:8">
      <c r="B244" s="273" t="s">
        <v>14933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14934</v>
      </c>
      <c r="C245" s="273" t="s">
        <v>1283</v>
      </c>
      <c r="D245" s="658"/>
      <c r="E245" s="277"/>
      <c r="F245" s="658">
        <v>84000</v>
      </c>
      <c r="G245" s="278" t="s">
        <v>14935</v>
      </c>
      <c r="H245" s="273">
        <v>142825</v>
      </c>
    </row>
    <row r="246" spans="2:8">
      <c r="B246" s="273" t="s">
        <v>14938</v>
      </c>
      <c r="C246" s="273" t="s">
        <v>1283</v>
      </c>
      <c r="D246" s="658"/>
      <c r="E246" s="277"/>
      <c r="F246" s="658">
        <v>45360</v>
      </c>
      <c r="G246" s="278" t="s">
        <v>14939</v>
      </c>
      <c r="H246" s="273">
        <v>218217</v>
      </c>
    </row>
    <row r="247" spans="2:8">
      <c r="B247" s="273" t="s">
        <v>14941</v>
      </c>
      <c r="C247" s="273" t="s">
        <v>1283</v>
      </c>
      <c r="D247" s="658"/>
      <c r="E247" s="277"/>
      <c r="F247" s="658">
        <v>84000</v>
      </c>
      <c r="G247" s="278" t="s">
        <v>14942</v>
      </c>
      <c r="H247" s="273">
        <v>291718</v>
      </c>
    </row>
    <row r="248" spans="2:8">
      <c r="B248" s="273" t="s">
        <v>14967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14975</v>
      </c>
      <c r="C249" s="273" t="s">
        <v>1283</v>
      </c>
      <c r="D249" s="658"/>
      <c r="E249" s="277"/>
      <c r="F249" s="658">
        <v>16350</v>
      </c>
      <c r="G249" s="278" t="s">
        <v>14976</v>
      </c>
      <c r="H249" s="273">
        <v>100467</v>
      </c>
    </row>
    <row r="250" spans="2:8">
      <c r="B250" s="273" t="s">
        <v>14978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15004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15009</v>
      </c>
      <c r="C252" s="273" t="s">
        <v>1283</v>
      </c>
      <c r="D252" s="658"/>
      <c r="E252" s="277"/>
      <c r="F252" s="658">
        <v>75600</v>
      </c>
      <c r="G252" s="278" t="s">
        <v>15010</v>
      </c>
      <c r="H252" s="273">
        <v>76610</v>
      </c>
    </row>
    <row r="253" spans="2:8">
      <c r="B253" s="562" t="s">
        <v>15014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15040</v>
      </c>
      <c r="C254" s="273" t="s">
        <v>1283</v>
      </c>
      <c r="D254" s="658"/>
      <c r="E254" s="277"/>
      <c r="F254" s="658">
        <v>14165</v>
      </c>
      <c r="G254" s="278" t="s">
        <v>15041</v>
      </c>
      <c r="H254" s="273">
        <v>219391</v>
      </c>
    </row>
    <row r="255" spans="2:8">
      <c r="B255" s="273" t="s">
        <v>15058</v>
      </c>
      <c r="C255" s="273" t="s">
        <v>1283</v>
      </c>
      <c r="D255" s="658"/>
      <c r="E255" s="277"/>
      <c r="F255" s="658">
        <v>14165</v>
      </c>
      <c r="G255" s="278" t="s">
        <v>15082</v>
      </c>
      <c r="H255" s="273">
        <v>121213</v>
      </c>
    </row>
    <row r="256" spans="2:8">
      <c r="B256" s="273" t="s">
        <v>15080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10381</v>
      </c>
      <c r="C257" s="273" t="s">
        <v>10382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10461</v>
      </c>
      <c r="C258" s="273" t="s">
        <v>10383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10532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14875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14977</v>
      </c>
      <c r="C261" s="273" t="s">
        <v>10384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15056</v>
      </c>
      <c r="C262" s="273" t="s">
        <v>15073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10393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10443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10464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10495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10582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10583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14904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14943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14980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15042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15079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10393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10443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10464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10495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10540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10583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14905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14944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14981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15043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15079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10393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10443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10464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10495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10540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10583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14904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14944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14980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15044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15079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10420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10497</v>
      </c>
      <c r="C300" s="273" t="s">
        <v>1283</v>
      </c>
      <c r="D300" s="686">
        <v>556</v>
      </c>
      <c r="E300" s="687" t="s">
        <v>10523</v>
      </c>
      <c r="F300" s="658"/>
      <c r="G300" s="278"/>
      <c r="H300" s="273">
        <v>162008</v>
      </c>
    </row>
    <row r="301" spans="2:8">
      <c r="B301" s="273" t="s">
        <v>10500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14909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15007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10455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10528</v>
      </c>
      <c r="C307" s="273" t="s">
        <v>10527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10552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10589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14968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15001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15050</v>
      </c>
      <c r="C312" s="273" t="s">
        <v>15051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10410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10455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10469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10500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10553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10589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14910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14969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15001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15021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10415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10420</v>
      </c>
      <c r="C328" s="273" t="s">
        <v>10421</v>
      </c>
      <c r="D328" s="658">
        <v>25000</v>
      </c>
      <c r="E328" s="277" t="s">
        <v>10422</v>
      </c>
      <c r="F328" s="658"/>
      <c r="G328" s="278"/>
      <c r="H328" s="273">
        <v>29782</v>
      </c>
    </row>
    <row r="329" spans="2:8">
      <c r="B329" s="273" t="s">
        <v>10455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10470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10525</v>
      </c>
      <c r="C331" s="273" t="s">
        <v>10292</v>
      </c>
      <c r="D331" s="658"/>
      <c r="E331" s="687" t="s">
        <v>10526</v>
      </c>
      <c r="F331" s="658"/>
      <c r="G331" s="278"/>
    </row>
    <row r="332" spans="2:8">
      <c r="B332" s="273" t="s">
        <v>10497</v>
      </c>
      <c r="C332" s="273" t="s">
        <v>1283</v>
      </c>
      <c r="D332" s="686">
        <v>61454</v>
      </c>
      <c r="E332" s="687" t="s">
        <v>10523</v>
      </c>
      <c r="F332" s="658"/>
      <c r="G332" s="278"/>
      <c r="H332" s="273">
        <v>162008</v>
      </c>
    </row>
    <row r="333" spans="2:8">
      <c r="B333" s="273" t="s">
        <v>10554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10588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10589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14911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14968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15002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15003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15013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15021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9.5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4.5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15.5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5.5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3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3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6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9.5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2.5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7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9.5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14.5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66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3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81.5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5.5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32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3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82.5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9.5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6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66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2.5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31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3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9.5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32">
      <c r="A3043" s="483" t="s">
        <v>8489</v>
      </c>
      <c r="C3043" s="483">
        <v>175830</v>
      </c>
      <c r="H3043" s="486" t="s">
        <v>8494</v>
      </c>
    </row>
    <row r="3044" spans="1:8" ht="231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6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7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9.5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30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9.5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4.5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9.5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64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3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9.5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31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8.5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49.5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15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3">
      <c r="A3370" s="483" t="s">
        <v>8954</v>
      </c>
      <c r="C3370" s="483">
        <v>6600</v>
      </c>
      <c r="H3370" s="488" t="s">
        <v>8955</v>
      </c>
    </row>
    <row r="3371" spans="1:11" ht="49.5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9.5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4.5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9.5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64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3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9.5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31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8.5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508" workbookViewId="0">
      <selection activeCell="H3398" sqref="H3398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11150</v>
      </c>
      <c r="B1" s="183" t="s">
        <v>11151</v>
      </c>
      <c r="C1" s="183" t="s">
        <v>11152</v>
      </c>
      <c r="D1" s="183" t="s">
        <v>11153</v>
      </c>
      <c r="E1" s="183" t="s">
        <v>11154</v>
      </c>
      <c r="F1" s="183" t="s">
        <v>11155</v>
      </c>
      <c r="G1" s="183" t="s">
        <v>11156</v>
      </c>
      <c r="H1" s="183" t="s">
        <v>11157</v>
      </c>
    </row>
    <row r="2" spans="1:8">
      <c r="D2" s="183">
        <v>331</v>
      </c>
      <c r="H2" s="183" t="s">
        <v>11158</v>
      </c>
    </row>
    <row r="3" spans="1:8">
      <c r="A3" s="183" t="s">
        <v>11159</v>
      </c>
    </row>
    <row r="4" spans="1:8">
      <c r="E4" s="183">
        <v>200</v>
      </c>
      <c r="H4" s="183" t="s">
        <v>11160</v>
      </c>
    </row>
    <row r="5" spans="1:8">
      <c r="E5" s="699" t="s">
        <v>11161</v>
      </c>
      <c r="F5" s="699"/>
      <c r="G5" s="699"/>
    </row>
    <row r="6" spans="1:8">
      <c r="A6" s="183" t="s">
        <v>11162</v>
      </c>
    </row>
    <row r="7" spans="1:8">
      <c r="D7" s="183">
        <v>8503</v>
      </c>
      <c r="H7" s="183" t="s">
        <v>11163</v>
      </c>
    </row>
    <row r="8" spans="1:8">
      <c r="E8" s="183">
        <v>6725</v>
      </c>
      <c r="H8" s="183" t="s">
        <v>11164</v>
      </c>
    </row>
    <row r="9" spans="1:8">
      <c r="E9" s="183">
        <v>1205</v>
      </c>
      <c r="H9" s="183" t="s">
        <v>11165</v>
      </c>
    </row>
    <row r="10" spans="1:8">
      <c r="E10" s="183">
        <v>174</v>
      </c>
      <c r="H10" s="183" t="s">
        <v>11166</v>
      </c>
    </row>
    <row r="11" spans="1:8">
      <c r="E11" s="183">
        <v>399</v>
      </c>
      <c r="H11" s="183" t="s">
        <v>11167</v>
      </c>
    </row>
    <row r="12" spans="1:8">
      <c r="D12" s="183">
        <v>33</v>
      </c>
      <c r="H12" s="183" t="s">
        <v>11168</v>
      </c>
    </row>
    <row r="13" spans="1:8">
      <c r="E13" s="183">
        <v>33</v>
      </c>
      <c r="H13" s="183" t="s">
        <v>11169</v>
      </c>
    </row>
    <row r="15" spans="1:8">
      <c r="A15" s="183" t="s">
        <v>11170</v>
      </c>
    </row>
    <row r="16" spans="1:8">
      <c r="D16" s="183">
        <v>20030</v>
      </c>
      <c r="H16" s="183" t="s">
        <v>11171</v>
      </c>
    </row>
    <row r="17" spans="1:8">
      <c r="E17" s="183">
        <v>20000</v>
      </c>
      <c r="H17" s="183" t="s">
        <v>11172</v>
      </c>
    </row>
    <row r="19" spans="1:8">
      <c r="A19" s="183" t="s">
        <v>11173</v>
      </c>
    </row>
    <row r="20" spans="1:8">
      <c r="D20" s="183">
        <v>150000</v>
      </c>
      <c r="H20" s="183" t="s">
        <v>11171</v>
      </c>
    </row>
    <row r="21" spans="1:8">
      <c r="E21" s="183">
        <v>150000</v>
      </c>
      <c r="H21" s="183" t="s">
        <v>11174</v>
      </c>
    </row>
    <row r="22" spans="1:8">
      <c r="D22" s="183">
        <v>2000</v>
      </c>
      <c r="H22" s="183" t="s">
        <v>11171</v>
      </c>
    </row>
    <row r="23" spans="1:8">
      <c r="E23" s="183">
        <v>40</v>
      </c>
      <c r="H23" s="183" t="s">
        <v>11175</v>
      </c>
    </row>
    <row r="24" spans="1:8">
      <c r="E24" s="699" t="s">
        <v>11176</v>
      </c>
      <c r="F24" s="699"/>
      <c r="G24" s="699"/>
    </row>
    <row r="26" spans="1:8">
      <c r="A26" s="183" t="s">
        <v>11177</v>
      </c>
    </row>
    <row r="27" spans="1:8">
      <c r="E27" s="183">
        <v>73</v>
      </c>
      <c r="H27" s="183" t="s">
        <v>11178</v>
      </c>
    </row>
    <row r="28" spans="1:8">
      <c r="E28" s="183">
        <v>123</v>
      </c>
      <c r="H28" s="183" t="s">
        <v>11179</v>
      </c>
    </row>
    <row r="29" spans="1:8">
      <c r="E29" s="699" t="s">
        <v>11180</v>
      </c>
      <c r="F29" s="699"/>
      <c r="G29" s="699"/>
    </row>
    <row r="31" spans="1:8">
      <c r="A31" s="183" t="s">
        <v>11181</v>
      </c>
    </row>
    <row r="32" spans="1:8">
      <c r="E32" s="183">
        <v>45</v>
      </c>
      <c r="H32" s="183" t="s">
        <v>11182</v>
      </c>
    </row>
    <row r="33" spans="1:9">
      <c r="E33" s="699" t="s">
        <v>11183</v>
      </c>
      <c r="F33" s="699"/>
      <c r="G33" s="699"/>
    </row>
    <row r="35" spans="1:9">
      <c r="A35" s="183" t="s">
        <v>11184</v>
      </c>
    </row>
    <row r="36" spans="1:9">
      <c r="E36" s="183">
        <v>1205</v>
      </c>
      <c r="H36" s="183" t="s">
        <v>11185</v>
      </c>
    </row>
    <row r="37" spans="1:9">
      <c r="E37" s="699" t="s">
        <v>11186</v>
      </c>
      <c r="F37" s="699"/>
      <c r="G37" s="699"/>
    </row>
    <row r="38" spans="1:9">
      <c r="A38" s="183" t="s">
        <v>11187</v>
      </c>
    </row>
    <row r="39" spans="1:9">
      <c r="E39" s="183">
        <v>399</v>
      </c>
      <c r="H39" s="183" t="s">
        <v>11188</v>
      </c>
    </row>
    <row r="40" spans="1:9">
      <c r="E40" s="699" t="s">
        <v>11189</v>
      </c>
      <c r="F40" s="699"/>
      <c r="G40" s="699"/>
    </row>
    <row r="42" spans="1:9">
      <c r="A42" s="183" t="s">
        <v>11190</v>
      </c>
    </row>
    <row r="43" spans="1:9">
      <c r="E43" s="183">
        <v>33</v>
      </c>
      <c r="H43" s="183" t="s">
        <v>11191</v>
      </c>
      <c r="I43" s="183" t="s">
        <v>11192</v>
      </c>
    </row>
    <row r="44" spans="1:9">
      <c r="E44" s="699" t="s">
        <v>11189</v>
      </c>
      <c r="F44" s="699"/>
      <c r="G44" s="699"/>
    </row>
    <row r="46" spans="1:9">
      <c r="A46" s="183" t="s">
        <v>11193</v>
      </c>
    </row>
    <row r="47" spans="1:9">
      <c r="E47" s="183">
        <v>200</v>
      </c>
      <c r="H47" s="183" t="s">
        <v>11194</v>
      </c>
    </row>
    <row r="48" spans="1:9">
      <c r="E48" s="699" t="s">
        <v>11195</v>
      </c>
      <c r="F48" s="699"/>
      <c r="G48" s="699"/>
    </row>
    <row r="50" spans="1:8">
      <c r="A50" s="183" t="s">
        <v>11196</v>
      </c>
    </row>
    <row r="51" spans="1:8">
      <c r="D51" s="183">
        <v>2000</v>
      </c>
      <c r="H51" s="183" t="s">
        <v>11171</v>
      </c>
    </row>
    <row r="52" spans="1:8">
      <c r="E52" s="183">
        <v>300</v>
      </c>
      <c r="H52" s="183" t="s">
        <v>11197</v>
      </c>
    </row>
    <row r="53" spans="1:8">
      <c r="E53" s="183">
        <v>10</v>
      </c>
      <c r="H53" s="183" t="s">
        <v>11198</v>
      </c>
    </row>
    <row r="54" spans="1:8">
      <c r="E54" s="699" t="s">
        <v>11199</v>
      </c>
      <c r="F54" s="699"/>
      <c r="G54" s="699"/>
    </row>
    <row r="56" spans="1:8" s="254" customFormat="1"/>
    <row r="58" spans="1:8">
      <c r="A58" s="183" t="s">
        <v>11200</v>
      </c>
    </row>
    <row r="59" spans="1:8">
      <c r="E59" s="183">
        <v>50</v>
      </c>
      <c r="H59" s="183" t="s">
        <v>11201</v>
      </c>
    </row>
    <row r="60" spans="1:8">
      <c r="E60" s="699" t="s">
        <v>11202</v>
      </c>
      <c r="F60" s="699"/>
      <c r="G60" s="699"/>
    </row>
    <row r="62" spans="1:8">
      <c r="A62" s="183" t="s">
        <v>11203</v>
      </c>
    </row>
    <row r="63" spans="1:8">
      <c r="E63" s="183">
        <v>800</v>
      </c>
      <c r="H63" s="183" t="s">
        <v>11204</v>
      </c>
    </row>
    <row r="64" spans="1:8">
      <c r="E64" s="699" t="s">
        <v>11205</v>
      </c>
      <c r="F64" s="699"/>
      <c r="G64" s="699"/>
    </row>
    <row r="66" spans="1:8">
      <c r="A66" s="183" t="s">
        <v>11206</v>
      </c>
    </row>
    <row r="67" spans="1:8">
      <c r="E67" s="183">
        <v>100</v>
      </c>
      <c r="H67" s="183" t="s">
        <v>11207</v>
      </c>
    </row>
    <row r="68" spans="1:8">
      <c r="E68" s="699" t="s">
        <v>11208</v>
      </c>
      <c r="F68" s="699"/>
      <c r="G68" s="699"/>
    </row>
    <row r="70" spans="1:8">
      <c r="A70" s="183" t="s">
        <v>11209</v>
      </c>
    </row>
    <row r="71" spans="1:8">
      <c r="D71" s="183">
        <v>19062</v>
      </c>
      <c r="H71" s="183" t="s">
        <v>11171</v>
      </c>
    </row>
    <row r="72" spans="1:8">
      <c r="E72" s="183">
        <v>17062</v>
      </c>
      <c r="H72" s="183" t="s">
        <v>11210</v>
      </c>
    </row>
    <row r="73" spans="1:8">
      <c r="E73" s="699" t="s">
        <v>11211</v>
      </c>
      <c r="F73" s="699"/>
      <c r="G73" s="699"/>
    </row>
    <row r="75" spans="1:8">
      <c r="A75" s="183" t="s">
        <v>11212</v>
      </c>
    </row>
    <row r="76" spans="1:8">
      <c r="E76" s="183">
        <v>174</v>
      </c>
      <c r="H76" s="183" t="s">
        <v>11213</v>
      </c>
    </row>
    <row r="77" spans="1:8">
      <c r="E77" s="183">
        <v>399</v>
      </c>
      <c r="H77" s="183" t="s">
        <v>11214</v>
      </c>
    </row>
    <row r="78" spans="1:8">
      <c r="E78" s="699" t="s">
        <v>11215</v>
      </c>
      <c r="F78" s="699"/>
      <c r="G78" s="699"/>
    </row>
    <row r="80" spans="1:8">
      <c r="A80" s="183" t="s">
        <v>11212</v>
      </c>
    </row>
    <row r="81" spans="1:8">
      <c r="D81" s="183">
        <v>8500</v>
      </c>
      <c r="H81" s="183" t="s">
        <v>11171</v>
      </c>
    </row>
    <row r="82" spans="1:8" ht="58.5" customHeight="1">
      <c r="E82" s="183">
        <v>7826</v>
      </c>
      <c r="H82" s="694" t="s">
        <v>11216</v>
      </c>
    </row>
    <row r="83" spans="1:8">
      <c r="E83" s="183">
        <v>220</v>
      </c>
      <c r="H83" s="183" t="s">
        <v>11217</v>
      </c>
    </row>
    <row r="84" spans="1:8">
      <c r="E84" s="699" t="s">
        <v>11218</v>
      </c>
      <c r="F84" s="699"/>
      <c r="G84" s="699"/>
    </row>
    <row r="86" spans="1:8">
      <c r="A86" s="183" t="s">
        <v>11212</v>
      </c>
    </row>
    <row r="87" spans="1:8">
      <c r="E87" s="183">
        <v>1205</v>
      </c>
      <c r="H87" s="183" t="s">
        <v>11219</v>
      </c>
    </row>
    <row r="88" spans="1:8">
      <c r="E88" s="699" t="s">
        <v>11220</v>
      </c>
      <c r="F88" s="699"/>
      <c r="G88" s="699"/>
    </row>
    <row r="90" spans="1:8">
      <c r="A90" s="183" t="s">
        <v>11221</v>
      </c>
    </row>
    <row r="91" spans="1:8">
      <c r="E91" s="183">
        <v>37</v>
      </c>
      <c r="H91" s="183" t="s">
        <v>11222</v>
      </c>
    </row>
    <row r="92" spans="1:8">
      <c r="E92" s="699" t="s">
        <v>11223</v>
      </c>
      <c r="F92" s="699"/>
      <c r="G92" s="699"/>
    </row>
    <row r="94" spans="1:8">
      <c r="A94" s="183" t="s">
        <v>11224</v>
      </c>
    </row>
    <row r="95" spans="1:8">
      <c r="D95" s="183">
        <v>50000</v>
      </c>
      <c r="H95" s="183" t="s">
        <v>11171</v>
      </c>
    </row>
    <row r="96" spans="1:8">
      <c r="E96" s="183">
        <v>50000</v>
      </c>
      <c r="H96" s="183" t="s">
        <v>11225</v>
      </c>
    </row>
    <row r="98" spans="1:8">
      <c r="A98" s="183" t="s">
        <v>11226</v>
      </c>
    </row>
    <row r="99" spans="1:8">
      <c r="E99" s="183">
        <v>9</v>
      </c>
      <c r="H99" s="183" t="s">
        <v>11227</v>
      </c>
    </row>
    <row r="100" spans="1:8">
      <c r="E100" s="699" t="s">
        <v>11228</v>
      </c>
      <c r="F100" s="699"/>
      <c r="G100" s="699"/>
    </row>
    <row r="102" spans="1:8">
      <c r="A102" s="183" t="s">
        <v>11229</v>
      </c>
    </row>
    <row r="103" spans="1:8">
      <c r="E103" s="183">
        <v>100</v>
      </c>
      <c r="H103" s="183" t="s">
        <v>11230</v>
      </c>
    </row>
    <row r="104" spans="1:8">
      <c r="E104" s="699" t="s">
        <v>11231</v>
      </c>
      <c r="F104" s="699"/>
      <c r="G104" s="699"/>
    </row>
    <row r="106" spans="1:8">
      <c r="A106" s="183" t="s">
        <v>11232</v>
      </c>
    </row>
    <row r="107" spans="1:8">
      <c r="E107" s="183">
        <v>67</v>
      </c>
      <c r="H107" s="183" t="s">
        <v>11233</v>
      </c>
    </row>
    <row r="108" spans="1:8">
      <c r="E108" s="183">
        <v>700</v>
      </c>
      <c r="H108" s="183" t="s">
        <v>11234</v>
      </c>
    </row>
    <row r="109" spans="1:8">
      <c r="E109" s="699" t="s">
        <v>11235</v>
      </c>
      <c r="F109" s="699"/>
      <c r="G109" s="699"/>
    </row>
    <row r="111" spans="1:8">
      <c r="A111" s="183" t="s">
        <v>11236</v>
      </c>
    </row>
    <row r="112" spans="1:8">
      <c r="D112" s="183">
        <v>20030</v>
      </c>
      <c r="H112" s="183" t="s">
        <v>11171</v>
      </c>
    </row>
    <row r="113" spans="1:8">
      <c r="E113" s="183">
        <v>20000</v>
      </c>
      <c r="H113" s="183" t="s">
        <v>11237</v>
      </c>
    </row>
    <row r="114" spans="1:8">
      <c r="E114" s="183">
        <v>30</v>
      </c>
      <c r="H114" s="183" t="s">
        <v>11238</v>
      </c>
    </row>
    <row r="115" spans="1:8">
      <c r="E115" s="699" t="s">
        <v>11235</v>
      </c>
      <c r="F115" s="699"/>
      <c r="G115" s="699"/>
    </row>
    <row r="117" spans="1:8">
      <c r="A117" s="183" t="s">
        <v>11239</v>
      </c>
    </row>
    <row r="118" spans="1:8">
      <c r="E118" s="183">
        <v>200</v>
      </c>
      <c r="H118" s="183" t="s">
        <v>11240</v>
      </c>
    </row>
    <row r="119" spans="1:8">
      <c r="E119" s="699" t="s">
        <v>11241</v>
      </c>
      <c r="F119" s="699"/>
      <c r="G119" s="699"/>
    </row>
    <row r="121" spans="1:8">
      <c r="A121" s="183" t="s">
        <v>11242</v>
      </c>
    </row>
    <row r="122" spans="1:8">
      <c r="D122" s="183">
        <v>4000</v>
      </c>
      <c r="H122" s="183" t="s">
        <v>11171</v>
      </c>
    </row>
    <row r="123" spans="1:8">
      <c r="E123" s="183">
        <v>1205</v>
      </c>
      <c r="H123" s="183" t="s">
        <v>11243</v>
      </c>
    </row>
    <row r="124" spans="1:8">
      <c r="E124" s="183">
        <v>35</v>
      </c>
      <c r="H124" s="183" t="s">
        <v>11244</v>
      </c>
    </row>
    <row r="125" spans="1:8">
      <c r="E125" s="183">
        <v>25</v>
      </c>
      <c r="H125" s="183" t="s">
        <v>11245</v>
      </c>
    </row>
    <row r="126" spans="1:8">
      <c r="E126" s="183">
        <v>1000</v>
      </c>
      <c r="H126" s="183" t="s">
        <v>11246</v>
      </c>
    </row>
    <row r="127" spans="1:8">
      <c r="E127" s="699" t="s">
        <v>11247</v>
      </c>
      <c r="F127" s="699"/>
      <c r="G127" s="699"/>
    </row>
    <row r="129" spans="1:8">
      <c r="A129" s="183" t="s">
        <v>11248</v>
      </c>
    </row>
    <row r="130" spans="1:8">
      <c r="E130" s="183">
        <v>500</v>
      </c>
      <c r="H130" s="183" t="s">
        <v>11249</v>
      </c>
    </row>
    <row r="131" spans="1:8">
      <c r="E131" s="699" t="s">
        <v>11250</v>
      </c>
      <c r="F131" s="699"/>
      <c r="G131" s="699"/>
    </row>
    <row r="133" spans="1:8" s="254" customFormat="1"/>
    <row r="135" spans="1:8">
      <c r="A135" s="183" t="s">
        <v>11251</v>
      </c>
    </row>
    <row r="136" spans="1:8">
      <c r="E136" s="183">
        <v>250</v>
      </c>
      <c r="H136" s="183" t="s">
        <v>11252</v>
      </c>
    </row>
    <row r="137" spans="1:8">
      <c r="E137" s="699" t="s">
        <v>11253</v>
      </c>
      <c r="F137" s="699"/>
      <c r="G137" s="699"/>
    </row>
    <row r="139" spans="1:8">
      <c r="A139" s="183" t="s">
        <v>11254</v>
      </c>
    </row>
    <row r="140" spans="1:8">
      <c r="E140" s="183">
        <v>18</v>
      </c>
      <c r="H140" s="183" t="s">
        <v>11255</v>
      </c>
    </row>
    <row r="141" spans="1:8">
      <c r="E141" s="183">
        <v>275</v>
      </c>
      <c r="H141" s="183" t="s">
        <v>11256</v>
      </c>
    </row>
    <row r="142" spans="1:8">
      <c r="E142" s="183">
        <v>169</v>
      </c>
      <c r="H142" s="183" t="s">
        <v>11257</v>
      </c>
    </row>
    <row r="143" spans="1:8">
      <c r="E143" s="699" t="s">
        <v>11258</v>
      </c>
      <c r="F143" s="699"/>
      <c r="G143" s="699"/>
    </row>
    <row r="145" spans="1:8">
      <c r="A145" s="183" t="s">
        <v>11259</v>
      </c>
    </row>
    <row r="146" spans="1:8">
      <c r="C146" s="183">
        <v>12396</v>
      </c>
      <c r="H146" s="183" t="s">
        <v>11260</v>
      </c>
    </row>
    <row r="147" spans="1:8">
      <c r="B147" s="183">
        <v>11340</v>
      </c>
      <c r="H147" s="183" t="s">
        <v>11261</v>
      </c>
    </row>
    <row r="148" spans="1:8">
      <c r="D148" s="183">
        <v>12000</v>
      </c>
      <c r="H148" s="183" t="s">
        <v>11171</v>
      </c>
    </row>
    <row r="149" spans="1:8">
      <c r="E149" s="183">
        <v>10370</v>
      </c>
      <c r="H149" s="183" t="s">
        <v>11262</v>
      </c>
    </row>
    <row r="150" spans="1:8">
      <c r="E150" s="699" t="s">
        <v>11263</v>
      </c>
      <c r="F150" s="699"/>
      <c r="G150" s="699"/>
    </row>
    <row r="152" spans="1:8">
      <c r="A152" s="183" t="s">
        <v>11264</v>
      </c>
    </row>
    <row r="153" spans="1:8">
      <c r="E153" s="183">
        <v>109</v>
      </c>
      <c r="H153" s="183" t="s">
        <v>11265</v>
      </c>
    </row>
    <row r="154" spans="1:8">
      <c r="E154" s="699" t="s">
        <v>11266</v>
      </c>
      <c r="F154" s="699"/>
      <c r="G154" s="699"/>
    </row>
    <row r="156" spans="1:8">
      <c r="A156" s="183" t="s">
        <v>11267</v>
      </c>
    </row>
    <row r="157" spans="1:8">
      <c r="E157" s="183">
        <v>130</v>
      </c>
      <c r="H157" s="183" t="s">
        <v>11268</v>
      </c>
    </row>
    <row r="158" spans="1:8">
      <c r="E158" s="699" t="s">
        <v>11269</v>
      </c>
      <c r="F158" s="699"/>
      <c r="G158" s="699"/>
    </row>
    <row r="159" spans="1:8">
      <c r="E159" s="183">
        <v>159</v>
      </c>
      <c r="H159" s="183" t="s">
        <v>11270</v>
      </c>
    </row>
    <row r="160" spans="1:8">
      <c r="E160" s="183">
        <v>1205</v>
      </c>
      <c r="H160" s="183" t="s">
        <v>11271</v>
      </c>
    </row>
    <row r="161" spans="1:8">
      <c r="E161" s="183">
        <v>798</v>
      </c>
      <c r="H161" s="183" t="s">
        <v>11272</v>
      </c>
    </row>
    <row r="162" spans="1:8">
      <c r="E162" s="699" t="s">
        <v>11273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11274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11275</v>
      </c>
    </row>
    <row r="166" spans="1:8">
      <c r="E166" s="206">
        <v>200</v>
      </c>
      <c r="F166" s="206"/>
      <c r="G166" s="206"/>
      <c r="H166" s="183" t="s">
        <v>11276</v>
      </c>
    </row>
    <row r="167" spans="1:8">
      <c r="E167" s="699"/>
      <c r="F167" s="699"/>
      <c r="G167" s="699"/>
    </row>
    <row r="168" spans="1:8">
      <c r="A168" s="183" t="s">
        <v>11277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11278</v>
      </c>
    </row>
    <row r="170" spans="1:8">
      <c r="E170" s="206">
        <v>145</v>
      </c>
      <c r="F170" s="206"/>
      <c r="G170" s="206"/>
      <c r="H170" s="183" t="s">
        <v>11278</v>
      </c>
    </row>
    <row r="171" spans="1:8">
      <c r="E171" s="206"/>
      <c r="F171" s="206"/>
      <c r="G171" s="206"/>
    </row>
    <row r="172" spans="1:8">
      <c r="A172" s="183" t="s">
        <v>11279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11280</v>
      </c>
    </row>
    <row r="174" spans="1:8">
      <c r="E174" s="699" t="s">
        <v>11281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11279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11282</v>
      </c>
    </row>
    <row r="178" spans="1:8">
      <c r="E178" s="699"/>
      <c r="F178" s="699"/>
      <c r="G178" s="699"/>
    </row>
    <row r="179" spans="1:8">
      <c r="A179" s="183" t="s">
        <v>11283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11284</v>
      </c>
    </row>
    <row r="181" spans="1:8">
      <c r="E181" s="699"/>
      <c r="F181" s="699"/>
      <c r="G181" s="699"/>
    </row>
    <row r="182" spans="1:8">
      <c r="A182" s="183" t="s">
        <v>11285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11286</v>
      </c>
    </row>
    <row r="184" spans="1:8">
      <c r="C184" s="183">
        <v>40120</v>
      </c>
      <c r="E184" s="699"/>
      <c r="F184" s="699"/>
      <c r="G184" s="699"/>
      <c r="H184" s="183" t="s">
        <v>11287</v>
      </c>
    </row>
    <row r="185" spans="1:8">
      <c r="C185" s="183">
        <v>63796</v>
      </c>
      <c r="E185" s="699"/>
      <c r="F185" s="699"/>
      <c r="G185" s="699"/>
      <c r="H185" s="183" t="s">
        <v>11288</v>
      </c>
    </row>
    <row r="186" spans="1:8">
      <c r="E186" s="699"/>
      <c r="F186" s="699"/>
      <c r="G186" s="699"/>
    </row>
    <row r="187" spans="1:8">
      <c r="A187" s="183" t="s">
        <v>11289</v>
      </c>
    </row>
    <row r="188" spans="1:8" ht="49.5">
      <c r="C188" s="183">
        <v>20000</v>
      </c>
      <c r="H188" s="694" t="s">
        <v>11290</v>
      </c>
    </row>
    <row r="189" spans="1:8">
      <c r="E189" s="183">
        <v>30</v>
      </c>
      <c r="H189" s="183" t="s">
        <v>11291</v>
      </c>
    </row>
    <row r="190" spans="1:8">
      <c r="E190" s="699" t="s">
        <v>11195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11171</v>
      </c>
    </row>
    <row r="192" spans="1:8" ht="214.5">
      <c r="E192" s="206">
        <v>39561</v>
      </c>
      <c r="F192" s="206"/>
      <c r="G192" s="206"/>
      <c r="H192" s="694" t="s">
        <v>11292</v>
      </c>
    </row>
    <row r="193" spans="1:8">
      <c r="E193" s="699" t="s">
        <v>11293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11294</v>
      </c>
    </row>
    <row r="196" spans="1:8">
      <c r="C196" s="183">
        <v>15000</v>
      </c>
      <c r="H196" s="183" t="s">
        <v>11295</v>
      </c>
    </row>
    <row r="197" spans="1:8" ht="115.5">
      <c r="B197" s="694" t="s">
        <v>11296</v>
      </c>
      <c r="H197" s="183" t="s">
        <v>11297</v>
      </c>
    </row>
    <row r="199" spans="1:8">
      <c r="A199" s="183" t="s">
        <v>11298</v>
      </c>
    </row>
    <row r="200" spans="1:8">
      <c r="E200" s="183">
        <v>1205</v>
      </c>
      <c r="H200" s="183" t="s">
        <v>11299</v>
      </c>
    </row>
    <row r="201" spans="1:8">
      <c r="E201" s="699" t="s">
        <v>11300</v>
      </c>
      <c r="F201" s="699"/>
      <c r="G201" s="699"/>
    </row>
    <row r="202" spans="1:8">
      <c r="E202" s="699" t="s">
        <v>11301</v>
      </c>
      <c r="F202" s="699"/>
      <c r="G202" s="699"/>
      <c r="H202" s="183" t="s">
        <v>11302</v>
      </c>
    </row>
    <row r="204" spans="1:8">
      <c r="A204" s="183" t="s">
        <v>11303</v>
      </c>
    </row>
    <row r="205" spans="1:8">
      <c r="C205" s="183">
        <v>30000</v>
      </c>
      <c r="H205" s="183" t="s">
        <v>11304</v>
      </c>
    </row>
    <row r="206" spans="1:8">
      <c r="E206" s="183">
        <v>399</v>
      </c>
      <c r="H206" s="183" t="s">
        <v>11305</v>
      </c>
    </row>
    <row r="207" spans="1:8">
      <c r="E207" s="183">
        <v>180</v>
      </c>
      <c r="H207" s="183" t="s">
        <v>11306</v>
      </c>
    </row>
    <row r="208" spans="1:8">
      <c r="E208" s="183">
        <v>185</v>
      </c>
      <c r="H208" s="183" t="s">
        <v>11307</v>
      </c>
    </row>
    <row r="209" spans="1:8">
      <c r="E209" s="699" t="s">
        <v>11308</v>
      </c>
      <c r="F209" s="699"/>
      <c r="G209" s="699"/>
    </row>
    <row r="210" spans="1:8">
      <c r="E210" s="699" t="s">
        <v>11309</v>
      </c>
      <c r="F210" s="699"/>
      <c r="G210" s="699"/>
      <c r="H210" s="183" t="s">
        <v>11310</v>
      </c>
    </row>
    <row r="212" spans="1:8">
      <c r="A212" s="183" t="s">
        <v>11311</v>
      </c>
    </row>
    <row r="213" spans="1:8">
      <c r="E213" s="183">
        <v>145</v>
      </c>
      <c r="H213" s="183" t="s">
        <v>11312</v>
      </c>
    </row>
    <row r="214" spans="1:8">
      <c r="E214" s="183">
        <v>150</v>
      </c>
      <c r="H214" s="183" t="s">
        <v>11312</v>
      </c>
    </row>
    <row r="215" spans="1:8">
      <c r="E215" s="699" t="s">
        <v>11313</v>
      </c>
      <c r="F215" s="699"/>
      <c r="G215" s="699"/>
    </row>
    <row r="217" spans="1:8">
      <c r="A217" s="183" t="s">
        <v>11314</v>
      </c>
    </row>
    <row r="218" spans="1:8">
      <c r="E218" s="183">
        <v>18</v>
      </c>
      <c r="H218" s="183" t="s">
        <v>11315</v>
      </c>
    </row>
    <row r="219" spans="1:8">
      <c r="E219" s="183">
        <v>200</v>
      </c>
      <c r="H219" s="183" t="s">
        <v>11316</v>
      </c>
    </row>
    <row r="220" spans="1:8">
      <c r="E220" s="183">
        <v>600</v>
      </c>
      <c r="H220" s="183" t="s">
        <v>11317</v>
      </c>
    </row>
    <row r="221" spans="1:8">
      <c r="E221" s="699" t="s">
        <v>11318</v>
      </c>
      <c r="F221" s="699"/>
      <c r="G221" s="699"/>
      <c r="H221" s="183" t="s">
        <v>11319</v>
      </c>
    </row>
    <row r="222" spans="1:8">
      <c r="E222" s="699"/>
      <c r="F222" s="699"/>
      <c r="G222" s="699"/>
    </row>
    <row r="223" spans="1:8">
      <c r="A223" s="183" t="s">
        <v>11320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11321</v>
      </c>
    </row>
    <row r="225" spans="1:8">
      <c r="E225" s="206">
        <v>230</v>
      </c>
      <c r="F225" s="206"/>
      <c r="G225" s="206"/>
      <c r="H225" s="183" t="s">
        <v>11321</v>
      </c>
    </row>
    <row r="226" spans="1:8">
      <c r="E226" s="699" t="s">
        <v>11322</v>
      </c>
      <c r="F226" s="699"/>
      <c r="G226" s="699"/>
      <c r="H226" s="183" t="s">
        <v>11323</v>
      </c>
    </row>
    <row r="227" spans="1:8" s="254" customFormat="1">
      <c r="E227" s="700"/>
      <c r="F227" s="700"/>
      <c r="G227" s="700"/>
    </row>
    <row r="228" spans="1:8">
      <c r="A228" s="183" t="s">
        <v>11324</v>
      </c>
    </row>
    <row r="229" spans="1:8">
      <c r="C229" s="183">
        <v>15000</v>
      </c>
      <c r="H229" s="183" t="s">
        <v>11325</v>
      </c>
    </row>
    <row r="231" spans="1:8">
      <c r="A231" s="183" t="s">
        <v>11326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11327</v>
      </c>
    </row>
    <row r="233" spans="1:8">
      <c r="E233" s="206">
        <v>270</v>
      </c>
      <c r="F233" s="206"/>
      <c r="G233" s="206"/>
      <c r="H233" s="183" t="s">
        <v>11327</v>
      </c>
    </row>
    <row r="234" spans="1:8">
      <c r="E234" s="699" t="s">
        <v>11328</v>
      </c>
      <c r="F234" s="699"/>
      <c r="G234" s="699"/>
    </row>
    <row r="236" spans="1:8">
      <c r="A236" s="183" t="s">
        <v>11329</v>
      </c>
    </row>
    <row r="237" spans="1:8">
      <c r="D237" s="183">
        <v>7000</v>
      </c>
      <c r="H237" s="183" t="s">
        <v>11171</v>
      </c>
    </row>
    <row r="238" spans="1:8">
      <c r="E238" s="183">
        <v>2000</v>
      </c>
      <c r="H238" s="183" t="s">
        <v>11330</v>
      </c>
    </row>
    <row r="239" spans="1:8">
      <c r="E239" s="699" t="s">
        <v>11331</v>
      </c>
      <c r="F239" s="699"/>
      <c r="G239" s="699"/>
    </row>
    <row r="241" spans="1:8">
      <c r="A241" s="183" t="s">
        <v>11332</v>
      </c>
    </row>
    <row r="242" spans="1:8">
      <c r="D242" s="183">
        <v>53000</v>
      </c>
      <c r="H242" s="183" t="s">
        <v>11171</v>
      </c>
    </row>
    <row r="243" spans="1:8">
      <c r="E243" s="183">
        <v>18234</v>
      </c>
      <c r="H243" s="183" t="s">
        <v>11333</v>
      </c>
    </row>
    <row r="244" spans="1:8">
      <c r="E244" s="183">
        <v>20758</v>
      </c>
      <c r="H244" s="183" t="s">
        <v>11334</v>
      </c>
    </row>
    <row r="245" spans="1:8">
      <c r="E245" s="183">
        <v>13614</v>
      </c>
      <c r="H245" s="183" t="s">
        <v>11335</v>
      </c>
    </row>
    <row r="246" spans="1:8">
      <c r="E246" s="699" t="s">
        <v>11336</v>
      </c>
      <c r="F246" s="699"/>
      <c r="G246" s="699"/>
    </row>
    <row r="248" spans="1:8">
      <c r="A248" s="183" t="s">
        <v>11337</v>
      </c>
    </row>
    <row r="249" spans="1:8">
      <c r="E249" s="183">
        <v>1812</v>
      </c>
      <c r="H249" s="183" t="s">
        <v>11338</v>
      </c>
    </row>
    <row r="250" spans="1:8">
      <c r="E250" s="183">
        <v>399</v>
      </c>
      <c r="H250" s="183" t="s">
        <v>11339</v>
      </c>
    </row>
    <row r="251" spans="1:8">
      <c r="E251" s="699" t="s">
        <v>11340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11341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11342</v>
      </c>
    </row>
    <row r="255" spans="1:8">
      <c r="E255" s="699" t="s">
        <v>11343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11344</v>
      </c>
    </row>
    <row r="258" spans="1:8">
      <c r="E258" s="183">
        <v>130</v>
      </c>
      <c r="H258" s="183" t="s">
        <v>11345</v>
      </c>
    </row>
    <row r="259" spans="1:8">
      <c r="E259" s="699" t="s">
        <v>11346</v>
      </c>
      <c r="F259" s="699"/>
      <c r="G259" s="699"/>
    </row>
    <row r="261" spans="1:8">
      <c r="A261" s="183" t="s">
        <v>11347</v>
      </c>
    </row>
    <row r="262" spans="1:8">
      <c r="E262" s="183">
        <v>140</v>
      </c>
      <c r="H262" s="183" t="s">
        <v>11348</v>
      </c>
    </row>
    <row r="263" spans="1:8">
      <c r="E263" s="183">
        <v>130</v>
      </c>
      <c r="H263" s="183" t="s">
        <v>11348</v>
      </c>
    </row>
    <row r="264" spans="1:8">
      <c r="E264" s="699" t="s">
        <v>11349</v>
      </c>
      <c r="F264" s="699"/>
      <c r="G264" s="699"/>
    </row>
    <row r="266" spans="1:8">
      <c r="A266" s="183" t="s">
        <v>11350</v>
      </c>
    </row>
    <row r="267" spans="1:8">
      <c r="E267" s="183">
        <v>1205</v>
      </c>
      <c r="H267" s="183" t="s">
        <v>11351</v>
      </c>
    </row>
    <row r="268" spans="1:8">
      <c r="E268" s="699" t="s">
        <v>11352</v>
      </c>
      <c r="F268" s="699"/>
      <c r="G268" s="699"/>
    </row>
    <row r="270" spans="1:8">
      <c r="A270" s="183" t="s">
        <v>11353</v>
      </c>
    </row>
    <row r="271" spans="1:8">
      <c r="E271" s="183">
        <v>200</v>
      </c>
      <c r="H271" s="183" t="s">
        <v>11354</v>
      </c>
    </row>
    <row r="272" spans="1:8">
      <c r="E272" s="699"/>
      <c r="F272" s="699"/>
      <c r="G272" s="699"/>
    </row>
    <row r="274" spans="1:8">
      <c r="A274" s="183" t="s">
        <v>11355</v>
      </c>
    </row>
    <row r="275" spans="1:8">
      <c r="C275" s="183">
        <v>15000</v>
      </c>
      <c r="H275" s="183" t="s">
        <v>11356</v>
      </c>
    </row>
    <row r="277" spans="1:8">
      <c r="A277" s="183" t="s">
        <v>11357</v>
      </c>
    </row>
    <row r="278" spans="1:8">
      <c r="E278" s="183">
        <v>1583</v>
      </c>
      <c r="H278" s="183" t="s">
        <v>11358</v>
      </c>
    </row>
    <row r="279" spans="1:8">
      <c r="E279" s="699" t="s">
        <v>11359</v>
      </c>
      <c r="F279" s="699"/>
      <c r="G279" s="699"/>
    </row>
    <row r="281" spans="1:8">
      <c r="A281" s="183" t="s">
        <v>11360</v>
      </c>
    </row>
    <row r="282" spans="1:8">
      <c r="C282" s="183">
        <v>19536</v>
      </c>
      <c r="H282" s="183" t="s">
        <v>11361</v>
      </c>
    </row>
    <row r="283" spans="1:8">
      <c r="D283" s="183">
        <v>5000</v>
      </c>
      <c r="H283" s="183" t="s">
        <v>11362</v>
      </c>
    </row>
    <row r="284" spans="1:8">
      <c r="E284" s="699" t="s">
        <v>11363</v>
      </c>
      <c r="F284" s="699"/>
      <c r="G284" s="699"/>
    </row>
    <row r="286" spans="1:8">
      <c r="A286" s="183" t="s">
        <v>11364</v>
      </c>
      <c r="E286" s="183">
        <v>250</v>
      </c>
      <c r="H286" s="183" t="s">
        <v>11365</v>
      </c>
    </row>
    <row r="287" spans="1:8">
      <c r="E287" s="183">
        <v>250</v>
      </c>
      <c r="H287" s="183" t="s">
        <v>11365</v>
      </c>
    </row>
    <row r="288" spans="1:8">
      <c r="E288" s="699" t="s">
        <v>11366</v>
      </c>
      <c r="F288" s="699"/>
      <c r="G288" s="699"/>
    </row>
    <row r="290" spans="1:8">
      <c r="A290" s="183" t="s">
        <v>11367</v>
      </c>
    </row>
    <row r="291" spans="1:8">
      <c r="C291" s="183">
        <v>39756</v>
      </c>
      <c r="H291" s="183" t="s">
        <v>11368</v>
      </c>
    </row>
    <row r="293" spans="1:8">
      <c r="A293" s="183" t="s">
        <v>11369</v>
      </c>
    </row>
    <row r="294" spans="1:8">
      <c r="C294" s="183">
        <v>15000</v>
      </c>
      <c r="H294" s="183" t="s">
        <v>11370</v>
      </c>
    </row>
    <row r="296" spans="1:8">
      <c r="A296" s="183" t="s">
        <v>11369</v>
      </c>
    </row>
    <row r="297" spans="1:8">
      <c r="E297" s="183">
        <v>1205</v>
      </c>
      <c r="H297" s="183" t="s">
        <v>11371</v>
      </c>
    </row>
    <row r="298" spans="1:8">
      <c r="E298" s="183">
        <v>1205</v>
      </c>
      <c r="H298" s="183" t="s">
        <v>11372</v>
      </c>
    </row>
    <row r="299" spans="1:8">
      <c r="E299" s="699" t="s">
        <v>11373</v>
      </c>
      <c r="F299" s="699"/>
      <c r="G299" s="699"/>
    </row>
    <row r="300" spans="1:8">
      <c r="E300" s="699" t="s">
        <v>11374</v>
      </c>
      <c r="F300" s="699"/>
      <c r="G300" s="699"/>
      <c r="H300" s="183" t="s">
        <v>11375</v>
      </c>
    </row>
    <row r="301" spans="1:8">
      <c r="E301" s="699"/>
      <c r="F301" s="699"/>
      <c r="G301" s="699"/>
    </row>
    <row r="302" spans="1:8">
      <c r="A302" s="183" t="s">
        <v>11376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11377</v>
      </c>
    </row>
    <row r="305" spans="1:8">
      <c r="A305" s="183" t="s">
        <v>11378</v>
      </c>
      <c r="D305" s="183">
        <v>9600</v>
      </c>
      <c r="H305" s="183" t="s">
        <v>11379</v>
      </c>
    </row>
    <row r="306" spans="1:8">
      <c r="E306" s="699" t="s">
        <v>11380</v>
      </c>
      <c r="F306" s="699"/>
      <c r="G306" s="699"/>
    </row>
    <row r="308" spans="1:8">
      <c r="A308" s="183" t="s">
        <v>11378</v>
      </c>
      <c r="E308" s="183">
        <v>1583</v>
      </c>
      <c r="H308" s="183" t="s">
        <v>11381</v>
      </c>
    </row>
    <row r="309" spans="1:8">
      <c r="E309" s="183">
        <v>3</v>
      </c>
      <c r="H309" s="183" t="s">
        <v>11382</v>
      </c>
    </row>
    <row r="310" spans="1:8">
      <c r="E310" s="699" t="s">
        <v>11383</v>
      </c>
      <c r="F310" s="699"/>
      <c r="G310" s="699"/>
    </row>
    <row r="312" spans="1:8">
      <c r="A312" s="183" t="s">
        <v>11384</v>
      </c>
      <c r="E312" s="183">
        <v>50</v>
      </c>
      <c r="H312" s="183" t="s">
        <v>11385</v>
      </c>
    </row>
    <row r="313" spans="1:8">
      <c r="E313" s="183">
        <v>70</v>
      </c>
      <c r="H313" s="183" t="s">
        <v>11386</v>
      </c>
    </row>
    <row r="314" spans="1:8">
      <c r="E314" s="699" t="s">
        <v>11387</v>
      </c>
      <c r="F314" s="699"/>
      <c r="G314" s="699"/>
    </row>
    <row r="316" spans="1:8">
      <c r="A316" s="183" t="s">
        <v>11388</v>
      </c>
    </row>
    <row r="317" spans="1:8">
      <c r="E317" s="183">
        <v>50</v>
      </c>
      <c r="H317" s="183" t="s">
        <v>11389</v>
      </c>
    </row>
    <row r="318" spans="1:8">
      <c r="E318" s="183">
        <v>798</v>
      </c>
      <c r="H318" s="183" t="s">
        <v>11390</v>
      </c>
    </row>
    <row r="319" spans="1:8">
      <c r="E319" s="699" t="s">
        <v>11391</v>
      </c>
      <c r="F319" s="699"/>
      <c r="G319" s="699"/>
    </row>
    <row r="321" spans="1:8">
      <c r="A321" s="183" t="s">
        <v>11392</v>
      </c>
    </row>
    <row r="322" spans="1:8">
      <c r="C322" s="183">
        <v>7000</v>
      </c>
      <c r="H322" s="183" t="s">
        <v>11393</v>
      </c>
    </row>
    <row r="324" spans="1:8">
      <c r="A324" s="183" t="s">
        <v>11394</v>
      </c>
    </row>
    <row r="325" spans="1:8">
      <c r="E325" s="183">
        <v>5000</v>
      </c>
      <c r="H325" s="183" t="s">
        <v>11395</v>
      </c>
    </row>
    <row r="326" spans="1:8">
      <c r="E326" s="699" t="s">
        <v>11396</v>
      </c>
      <c r="F326" s="699"/>
      <c r="G326" s="699"/>
    </row>
    <row r="328" spans="1:8">
      <c r="A328" s="183" t="s">
        <v>11394</v>
      </c>
    </row>
    <row r="329" spans="1:8">
      <c r="E329" s="183">
        <v>1000</v>
      </c>
      <c r="H329" s="183" t="s">
        <v>11397</v>
      </c>
    </row>
    <row r="330" spans="1:8">
      <c r="E330" s="699" t="s">
        <v>11398</v>
      </c>
      <c r="F330" s="699"/>
      <c r="G330" s="699"/>
    </row>
    <row r="332" spans="1:8">
      <c r="A332" s="183" t="s">
        <v>11399</v>
      </c>
    </row>
    <row r="333" spans="1:8">
      <c r="E333" s="183">
        <v>399</v>
      </c>
      <c r="H333" s="183" t="s">
        <v>11400</v>
      </c>
    </row>
    <row r="334" spans="1:8">
      <c r="E334" s="699" t="s">
        <v>11401</v>
      </c>
      <c r="F334" s="699"/>
      <c r="G334" s="699"/>
    </row>
    <row r="336" spans="1:8">
      <c r="A336" s="183" t="s">
        <v>11402</v>
      </c>
    </row>
    <row r="337" spans="1:8">
      <c r="E337" s="183">
        <v>90</v>
      </c>
      <c r="H337" s="183" t="s">
        <v>11403</v>
      </c>
    </row>
    <row r="338" spans="1:8">
      <c r="E338" s="699" t="s">
        <v>11404</v>
      </c>
      <c r="F338" s="699"/>
      <c r="G338" s="699"/>
    </row>
    <row r="340" spans="1:8">
      <c r="A340" s="183" t="s">
        <v>11405</v>
      </c>
    </row>
    <row r="341" spans="1:8">
      <c r="E341" s="183">
        <v>276</v>
      </c>
      <c r="H341" s="183" t="s">
        <v>11406</v>
      </c>
    </row>
    <row r="342" spans="1:8">
      <c r="E342" s="699" t="s">
        <v>11407</v>
      </c>
      <c r="F342" s="699"/>
      <c r="G342" s="699"/>
    </row>
    <row r="344" spans="1:8">
      <c r="A344" s="183" t="s">
        <v>11408</v>
      </c>
    </row>
    <row r="345" spans="1:8">
      <c r="C345" s="183">
        <v>15000</v>
      </c>
      <c r="H345" s="183" t="s">
        <v>11409</v>
      </c>
    </row>
    <row r="347" spans="1:8">
      <c r="A347" s="183" t="s">
        <v>11408</v>
      </c>
    </row>
    <row r="348" spans="1:8">
      <c r="C348" s="183">
        <v>40000</v>
      </c>
      <c r="H348" s="183" t="s">
        <v>11410</v>
      </c>
    </row>
    <row r="350" spans="1:8">
      <c r="A350" s="183" t="s">
        <v>11408</v>
      </c>
    </row>
    <row r="351" spans="1:8" ht="115.5">
      <c r="B351" s="183">
        <v>97905</v>
      </c>
      <c r="H351" s="694" t="s">
        <v>11411</v>
      </c>
    </row>
    <row r="353" spans="1:8">
      <c r="A353" s="183" t="s">
        <v>11412</v>
      </c>
    </row>
    <row r="354" spans="1:8">
      <c r="C354" s="183">
        <v>63796</v>
      </c>
      <c r="H354" s="183" t="s">
        <v>11413</v>
      </c>
    </row>
    <row r="355" spans="1:8">
      <c r="C355" s="183">
        <v>29000</v>
      </c>
      <c r="H355" s="183" t="s">
        <v>11414</v>
      </c>
    </row>
    <row r="356" spans="1:8">
      <c r="C356" s="183">
        <v>23536</v>
      </c>
      <c r="H356" s="183" t="s">
        <v>11415</v>
      </c>
    </row>
    <row r="357" spans="1:8">
      <c r="C357" s="183">
        <v>13002</v>
      </c>
      <c r="H357" s="183" t="s">
        <v>11416</v>
      </c>
    </row>
    <row r="359" spans="1:8">
      <c r="A359" s="183" t="s">
        <v>11417</v>
      </c>
    </row>
    <row r="360" spans="1:8">
      <c r="D360" s="183">
        <v>10000</v>
      </c>
      <c r="H360" s="183" t="s">
        <v>11418</v>
      </c>
    </row>
    <row r="361" spans="1:8">
      <c r="E361" s="183">
        <v>3844</v>
      </c>
      <c r="H361" s="183" t="s">
        <v>11419</v>
      </c>
    </row>
    <row r="362" spans="1:8">
      <c r="E362" s="183">
        <v>1583</v>
      </c>
      <c r="H362" s="183" t="s">
        <v>11420</v>
      </c>
    </row>
    <row r="363" spans="1:8">
      <c r="E363" s="183">
        <v>1583</v>
      </c>
      <c r="H363" s="183" t="s">
        <v>11421</v>
      </c>
    </row>
    <row r="364" spans="1:8">
      <c r="E364" s="183">
        <v>9</v>
      </c>
      <c r="H364" s="183" t="s">
        <v>11422</v>
      </c>
    </row>
    <row r="365" spans="1:8">
      <c r="E365" s="183">
        <v>17</v>
      </c>
      <c r="H365" s="183" t="s">
        <v>11423</v>
      </c>
    </row>
    <row r="366" spans="1:8">
      <c r="E366" s="699" t="s">
        <v>11424</v>
      </c>
      <c r="F366" s="699"/>
      <c r="G366" s="699"/>
    </row>
    <row r="368" spans="1:8">
      <c r="A368" s="183" t="s">
        <v>11425</v>
      </c>
    </row>
    <row r="369" spans="1:8">
      <c r="E369" s="183">
        <v>200</v>
      </c>
      <c r="H369" s="183" t="s">
        <v>11426</v>
      </c>
    </row>
    <row r="370" spans="1:8">
      <c r="E370" s="699" t="s">
        <v>11427</v>
      </c>
      <c r="F370" s="699"/>
      <c r="G370" s="699"/>
    </row>
    <row r="372" spans="1:8">
      <c r="A372" s="183" t="s">
        <v>11428</v>
      </c>
    </row>
    <row r="373" spans="1:8">
      <c r="E373" s="183">
        <v>114</v>
      </c>
      <c r="H373" s="183" t="s">
        <v>11429</v>
      </c>
    </row>
    <row r="374" spans="1:8">
      <c r="E374" s="699" t="s">
        <v>11430</v>
      </c>
      <c r="F374" s="699"/>
      <c r="G374" s="699"/>
    </row>
    <row r="376" spans="1:8">
      <c r="A376" s="183" t="s">
        <v>11431</v>
      </c>
    </row>
    <row r="377" spans="1:8">
      <c r="E377" s="183">
        <v>1205</v>
      </c>
      <c r="H377" s="183" t="s">
        <v>11432</v>
      </c>
    </row>
    <row r="378" spans="1:8">
      <c r="E378" s="699" t="s">
        <v>11433</v>
      </c>
      <c r="F378" s="699"/>
      <c r="G378" s="699"/>
    </row>
    <row r="380" spans="1:8">
      <c r="A380" s="183" t="s">
        <v>11431</v>
      </c>
    </row>
    <row r="381" spans="1:8">
      <c r="C381" s="183">
        <v>23767</v>
      </c>
      <c r="H381" s="183" t="s">
        <v>11434</v>
      </c>
    </row>
    <row r="383" spans="1:8">
      <c r="A383" s="183" t="s">
        <v>11435</v>
      </c>
    </row>
    <row r="384" spans="1:8">
      <c r="E384" s="183">
        <v>2400</v>
      </c>
      <c r="H384" s="183" t="s">
        <v>11436</v>
      </c>
    </row>
    <row r="385" spans="1:8">
      <c r="E385" s="699" t="s">
        <v>11437</v>
      </c>
      <c r="F385" s="699"/>
      <c r="G385" s="699"/>
    </row>
    <row r="387" spans="1:8">
      <c r="A387" s="183" t="s">
        <v>11438</v>
      </c>
    </row>
    <row r="388" spans="1:8">
      <c r="E388" s="183">
        <v>130</v>
      </c>
      <c r="H388" s="183" t="s">
        <v>11439</v>
      </c>
    </row>
    <row r="389" spans="1:8">
      <c r="E389" s="699" t="s">
        <v>11440</v>
      </c>
      <c r="F389" s="699"/>
      <c r="G389" s="699"/>
    </row>
    <row r="391" spans="1:8">
      <c r="A391" s="183" t="s">
        <v>11441</v>
      </c>
    </row>
    <row r="392" spans="1:8">
      <c r="B392" s="183">
        <v>16380</v>
      </c>
      <c r="H392" s="183" t="s">
        <v>11442</v>
      </c>
    </row>
    <row r="393" spans="1:8">
      <c r="B393" s="183">
        <v>4725</v>
      </c>
      <c r="H393" s="183" t="s">
        <v>11443</v>
      </c>
    </row>
    <row r="394" spans="1:8">
      <c r="B394" s="183">
        <v>11340</v>
      </c>
      <c r="H394" s="183" t="s">
        <v>11444</v>
      </c>
    </row>
    <row r="395" spans="1:8">
      <c r="B395" s="183">
        <v>9450</v>
      </c>
      <c r="H395" s="183" t="s">
        <v>11445</v>
      </c>
    </row>
    <row r="396" spans="1:8">
      <c r="B396" s="183">
        <v>14175</v>
      </c>
      <c r="H396" s="183" t="s">
        <v>11446</v>
      </c>
    </row>
    <row r="397" spans="1:8">
      <c r="B397" s="183">
        <v>14175</v>
      </c>
      <c r="H397" s="183" t="s">
        <v>11447</v>
      </c>
    </row>
    <row r="399" spans="1:8">
      <c r="A399" s="183" t="s">
        <v>11448</v>
      </c>
    </row>
    <row r="400" spans="1:8">
      <c r="E400" s="183">
        <v>320</v>
      </c>
      <c r="H400" s="183" t="s">
        <v>11449</v>
      </c>
    </row>
    <row r="401" spans="1:8">
      <c r="E401" s="699" t="s">
        <v>11450</v>
      </c>
      <c r="F401" s="699"/>
      <c r="G401" s="699"/>
    </row>
    <row r="403" spans="1:8">
      <c r="A403" s="183" t="s">
        <v>11451</v>
      </c>
    </row>
    <row r="404" spans="1:8">
      <c r="B404" s="183">
        <v>12600</v>
      </c>
      <c r="H404" s="183" t="s">
        <v>11452</v>
      </c>
    </row>
    <row r="405" spans="1:8">
      <c r="B405" s="183">
        <v>11340</v>
      </c>
      <c r="H405" s="183" t="s">
        <v>11453</v>
      </c>
    </row>
    <row r="406" spans="1:8">
      <c r="B406" s="183">
        <v>10800</v>
      </c>
      <c r="H406" s="183" t="s">
        <v>11454</v>
      </c>
    </row>
    <row r="407" spans="1:8">
      <c r="B407" s="183">
        <v>14175</v>
      </c>
      <c r="H407" s="183" t="s">
        <v>11455</v>
      </c>
    </row>
    <row r="408" spans="1:8">
      <c r="B408" s="183">
        <v>14175</v>
      </c>
      <c r="H408" s="183" t="s">
        <v>11456</v>
      </c>
    </row>
    <row r="410" spans="1:8">
      <c r="A410" s="183" t="s">
        <v>11457</v>
      </c>
    </row>
    <row r="411" spans="1:8">
      <c r="C411" s="183">
        <v>15000</v>
      </c>
      <c r="H411" s="183" t="s">
        <v>11458</v>
      </c>
    </row>
    <row r="413" spans="1:8">
      <c r="A413" s="183" t="s">
        <v>11457</v>
      </c>
    </row>
    <row r="414" spans="1:8">
      <c r="E414" s="183">
        <v>18</v>
      </c>
      <c r="H414" s="183" t="s">
        <v>11459</v>
      </c>
    </row>
    <row r="415" spans="1:8">
      <c r="E415" s="699" t="s">
        <v>11460</v>
      </c>
      <c r="F415" s="699"/>
      <c r="G415" s="699"/>
    </row>
    <row r="417" spans="1:8">
      <c r="A417" s="183" t="s">
        <v>11461</v>
      </c>
    </row>
    <row r="418" spans="1:8">
      <c r="E418" s="183">
        <v>110</v>
      </c>
      <c r="H418" s="183" t="s">
        <v>11462</v>
      </c>
    </row>
    <row r="419" spans="1:8">
      <c r="E419" s="699" t="s">
        <v>11463</v>
      </c>
      <c r="F419" s="699"/>
      <c r="G419" s="699"/>
    </row>
    <row r="421" spans="1:8">
      <c r="A421" s="183" t="s">
        <v>11464</v>
      </c>
    </row>
    <row r="422" spans="1:8">
      <c r="C422" s="183">
        <v>36000</v>
      </c>
      <c r="H422" s="183" t="s">
        <v>11465</v>
      </c>
    </row>
    <row r="423" spans="1:8">
      <c r="C423" s="183">
        <v>63796</v>
      </c>
      <c r="H423" s="183" t="s">
        <v>11466</v>
      </c>
    </row>
    <row r="424" spans="1:8">
      <c r="C424" s="183">
        <v>23538</v>
      </c>
      <c r="H424" s="183" t="s">
        <v>11467</v>
      </c>
    </row>
    <row r="425" spans="1:8">
      <c r="C425" s="183">
        <v>5000</v>
      </c>
      <c r="H425" s="183" t="s">
        <v>11468</v>
      </c>
    </row>
    <row r="426" spans="1:8">
      <c r="D426" s="183">
        <v>5000</v>
      </c>
      <c r="H426" s="183" t="s">
        <v>11468</v>
      </c>
    </row>
    <row r="427" spans="1:8">
      <c r="E427" s="699" t="s">
        <v>11469</v>
      </c>
      <c r="F427" s="699"/>
      <c r="G427" s="699"/>
    </row>
    <row r="429" spans="1:8">
      <c r="A429" s="183" t="s">
        <v>11470</v>
      </c>
    </row>
    <row r="430" spans="1:8">
      <c r="E430" s="183">
        <v>350</v>
      </c>
      <c r="H430" s="183" t="s">
        <v>11471</v>
      </c>
    </row>
    <row r="431" spans="1:8">
      <c r="E431" s="699" t="s">
        <v>11472</v>
      </c>
      <c r="F431" s="699"/>
      <c r="G431" s="699"/>
    </row>
    <row r="433" spans="1:8">
      <c r="A433" s="183" t="s">
        <v>11470</v>
      </c>
    </row>
    <row r="434" spans="1:8">
      <c r="C434" s="183">
        <v>18560</v>
      </c>
      <c r="H434" s="183" t="s">
        <v>11473</v>
      </c>
    </row>
    <row r="436" spans="1:8">
      <c r="A436" s="183" t="s">
        <v>11474</v>
      </c>
    </row>
    <row r="437" spans="1:8">
      <c r="E437" s="183">
        <v>18560</v>
      </c>
      <c r="H437" s="183" t="s">
        <v>11475</v>
      </c>
    </row>
    <row r="438" spans="1:8">
      <c r="E438" s="699" t="s">
        <v>11472</v>
      </c>
      <c r="F438" s="699"/>
      <c r="G438" s="699"/>
    </row>
    <row r="440" spans="1:8">
      <c r="A440" s="183" t="s">
        <v>11474</v>
      </c>
    </row>
    <row r="441" spans="1:8">
      <c r="E441" s="183">
        <v>200</v>
      </c>
      <c r="H441" s="183" t="s">
        <v>11476</v>
      </c>
    </row>
    <row r="442" spans="1:8">
      <c r="E442" s="699" t="s">
        <v>11477</v>
      </c>
      <c r="F442" s="699"/>
      <c r="G442" s="699"/>
    </row>
    <row r="444" spans="1:8">
      <c r="A444" s="183" t="s">
        <v>11474</v>
      </c>
    </row>
    <row r="445" spans="1:8">
      <c r="E445" s="183">
        <v>1205</v>
      </c>
      <c r="H445" s="183" t="s">
        <v>11478</v>
      </c>
    </row>
    <row r="446" spans="1:8">
      <c r="E446" s="699" t="s">
        <v>11479</v>
      </c>
      <c r="F446" s="699"/>
      <c r="G446" s="699"/>
    </row>
    <row r="448" spans="1:8">
      <c r="A448" s="183" t="s">
        <v>11480</v>
      </c>
    </row>
    <row r="449" spans="1:8">
      <c r="C449" s="183">
        <v>6000</v>
      </c>
      <c r="H449" s="183" t="s">
        <v>11481</v>
      </c>
    </row>
    <row r="451" spans="1:8">
      <c r="A451" s="183" t="s">
        <v>11480</v>
      </c>
    </row>
    <row r="452" spans="1:8">
      <c r="E452" s="183">
        <v>99</v>
      </c>
      <c r="H452" s="183" t="s">
        <v>11482</v>
      </c>
    </row>
    <row r="453" spans="1:8">
      <c r="E453" s="699" t="s">
        <v>11483</v>
      </c>
      <c r="F453" s="699"/>
      <c r="G453" s="699"/>
    </row>
    <row r="455" spans="1:8">
      <c r="A455" s="183" t="s">
        <v>11480</v>
      </c>
    </row>
    <row r="456" spans="1:8">
      <c r="E456" s="183">
        <v>1583</v>
      </c>
      <c r="H456" s="183" t="s">
        <v>11484</v>
      </c>
    </row>
    <row r="457" spans="1:8">
      <c r="E457" s="699" t="s">
        <v>11485</v>
      </c>
      <c r="F457" s="699"/>
      <c r="G457" s="699"/>
    </row>
    <row r="459" spans="1:8">
      <c r="A459" s="183" t="s">
        <v>11486</v>
      </c>
    </row>
    <row r="460" spans="1:8">
      <c r="E460" s="183">
        <v>399</v>
      </c>
      <c r="H460" s="183" t="s">
        <v>11487</v>
      </c>
    </row>
    <row r="461" spans="1:8">
      <c r="E461" s="183">
        <v>399</v>
      </c>
      <c r="H461" s="183" t="s">
        <v>11488</v>
      </c>
    </row>
    <row r="462" spans="1:8">
      <c r="E462" s="699" t="s">
        <v>11489</v>
      </c>
      <c r="F462" s="699"/>
      <c r="G462" s="699"/>
    </row>
    <row r="464" spans="1:8">
      <c r="A464" s="183" t="s">
        <v>11490</v>
      </c>
    </row>
    <row r="465" spans="1:8">
      <c r="E465" s="183">
        <v>109</v>
      </c>
      <c r="H465" s="183" t="s">
        <v>11265</v>
      </c>
    </row>
    <row r="466" spans="1:8">
      <c r="E466" s="699" t="s">
        <v>11491</v>
      </c>
      <c r="F466" s="699"/>
      <c r="G466" s="699"/>
    </row>
    <row r="468" spans="1:8">
      <c r="A468" s="183" t="s">
        <v>11492</v>
      </c>
    </row>
    <row r="469" spans="1:8">
      <c r="C469" s="183">
        <v>2639</v>
      </c>
      <c r="H469" s="183" t="s">
        <v>11493</v>
      </c>
    </row>
    <row r="471" spans="1:8">
      <c r="A471" s="183" t="s">
        <v>11494</v>
      </c>
    </row>
    <row r="472" spans="1:8">
      <c r="E472" s="183">
        <v>104</v>
      </c>
      <c r="H472" s="183" t="s">
        <v>11495</v>
      </c>
    </row>
    <row r="473" spans="1:8">
      <c r="E473" s="183">
        <v>20</v>
      </c>
      <c r="H473" s="183" t="s">
        <v>11496</v>
      </c>
    </row>
    <row r="474" spans="1:8">
      <c r="E474" s="699" t="s">
        <v>11497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11498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11499</v>
      </c>
    </row>
    <row r="478" spans="1:8">
      <c r="E478" s="699" t="s">
        <v>11500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11501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11502</v>
      </c>
    </row>
    <row r="482" spans="1:8">
      <c r="E482" s="699" t="s">
        <v>11503</v>
      </c>
      <c r="F482" s="699"/>
      <c r="G482" s="699"/>
    </row>
    <row r="484" spans="1:8">
      <c r="A484" s="183" t="s">
        <v>11501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11504</v>
      </c>
    </row>
    <row r="486" spans="1:8">
      <c r="E486" s="701">
        <v>205</v>
      </c>
      <c r="F486" s="701"/>
      <c r="G486" s="701"/>
      <c r="H486" s="183" t="s">
        <v>11505</v>
      </c>
    </row>
    <row r="487" spans="1:8">
      <c r="E487" s="699" t="s">
        <v>11506</v>
      </c>
      <c r="F487" s="699"/>
      <c r="G487" s="699"/>
    </row>
    <row r="489" spans="1:8">
      <c r="A489" s="183" t="s">
        <v>11507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11508</v>
      </c>
    </row>
    <row r="491" spans="1:8">
      <c r="E491" s="701">
        <v>105</v>
      </c>
      <c r="F491" s="701"/>
      <c r="G491" s="701"/>
      <c r="H491" s="183" t="s">
        <v>11509</v>
      </c>
    </row>
    <row r="492" spans="1:8">
      <c r="E492" s="699" t="s">
        <v>11510</v>
      </c>
      <c r="F492" s="699"/>
      <c r="G492" s="699"/>
    </row>
    <row r="494" spans="1:8">
      <c r="A494" s="183" t="s">
        <v>11511</v>
      </c>
    </row>
    <row r="495" spans="1:8">
      <c r="C495" s="183">
        <v>15000</v>
      </c>
      <c r="H495" s="183" t="s">
        <v>11512</v>
      </c>
    </row>
    <row r="497" spans="1:8">
      <c r="A497" s="183" t="s">
        <v>11513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11514</v>
      </c>
    </row>
    <row r="499" spans="1:8">
      <c r="E499" s="701">
        <v>120</v>
      </c>
      <c r="F499" s="701"/>
      <c r="G499" s="701"/>
      <c r="H499" s="183" t="s">
        <v>11514</v>
      </c>
    </row>
    <row r="500" spans="1:8">
      <c r="E500" s="699" t="s">
        <v>11515</v>
      </c>
      <c r="F500" s="699"/>
      <c r="G500" s="699"/>
    </row>
    <row r="502" spans="1:8">
      <c r="A502" s="183" t="s">
        <v>11513</v>
      </c>
    </row>
    <row r="503" spans="1:8">
      <c r="D503" s="183">
        <v>5000</v>
      </c>
      <c r="H503" s="183" t="s">
        <v>11516</v>
      </c>
    </row>
    <row r="504" spans="1:8">
      <c r="E504" s="699" t="s">
        <v>11517</v>
      </c>
      <c r="F504" s="699"/>
      <c r="G504" s="699"/>
    </row>
    <row r="506" spans="1:8">
      <c r="A506" s="183" t="s">
        <v>11518</v>
      </c>
    </row>
    <row r="507" spans="1:8">
      <c r="C507" s="183">
        <v>18000</v>
      </c>
      <c r="H507" s="183" t="s">
        <v>11519</v>
      </c>
    </row>
    <row r="508" spans="1:8">
      <c r="C508" s="183">
        <v>63796</v>
      </c>
      <c r="H508" s="183" t="s">
        <v>11520</v>
      </c>
    </row>
    <row r="509" spans="1:8">
      <c r="C509" s="183">
        <v>23538</v>
      </c>
      <c r="H509" s="183" t="s">
        <v>11521</v>
      </c>
    </row>
    <row r="511" spans="1:8">
      <c r="A511" s="183" t="s">
        <v>11522</v>
      </c>
    </row>
    <row r="512" spans="1:8">
      <c r="E512" s="183">
        <v>337</v>
      </c>
      <c r="H512" s="183" t="s">
        <v>11523</v>
      </c>
    </row>
    <row r="513" spans="1:8">
      <c r="E513" s="699" t="s">
        <v>11524</v>
      </c>
      <c r="F513" s="699"/>
      <c r="G513" s="699"/>
    </row>
    <row r="515" spans="1:8">
      <c r="A515" s="183" t="s">
        <v>11525</v>
      </c>
    </row>
    <row r="516" spans="1:8">
      <c r="E516" s="183">
        <v>70</v>
      </c>
      <c r="H516" s="183" t="s">
        <v>11526</v>
      </c>
    </row>
    <row r="517" spans="1:8">
      <c r="E517" s="699" t="s">
        <v>11527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11528</v>
      </c>
    </row>
    <row r="520" spans="1:8">
      <c r="C520" s="183">
        <v>20000</v>
      </c>
      <c r="H520" s="183" t="s">
        <v>11529</v>
      </c>
    </row>
    <row r="522" spans="1:8">
      <c r="A522" s="183" t="s">
        <v>11530</v>
      </c>
    </row>
    <row r="523" spans="1:8">
      <c r="E523" s="183">
        <v>180</v>
      </c>
      <c r="H523" s="183" t="s">
        <v>11531</v>
      </c>
    </row>
    <row r="524" spans="1:8">
      <c r="E524" s="183">
        <v>185</v>
      </c>
      <c r="H524" s="183" t="s">
        <v>11531</v>
      </c>
    </row>
    <row r="525" spans="1:8">
      <c r="E525" s="699" t="s">
        <v>11532</v>
      </c>
      <c r="F525" s="699"/>
      <c r="G525" s="699"/>
    </row>
    <row r="527" spans="1:8">
      <c r="A527" s="183" t="s">
        <v>11533</v>
      </c>
    </row>
    <row r="528" spans="1:8">
      <c r="C528" s="183">
        <v>36000</v>
      </c>
      <c r="H528" s="183" t="s">
        <v>11534</v>
      </c>
    </row>
    <row r="530" spans="1:8">
      <c r="A530" s="183" t="s">
        <v>11535</v>
      </c>
    </row>
    <row r="531" spans="1:8">
      <c r="E531" s="183">
        <v>1205</v>
      </c>
      <c r="H531" s="183" t="s">
        <v>11536</v>
      </c>
    </row>
    <row r="532" spans="1:8">
      <c r="E532" s="699" t="s">
        <v>11537</v>
      </c>
      <c r="F532" s="699"/>
      <c r="G532" s="699"/>
    </row>
    <row r="534" spans="1:8">
      <c r="A534" s="183" t="s">
        <v>11538</v>
      </c>
    </row>
    <row r="535" spans="1:8">
      <c r="E535" s="183">
        <v>35</v>
      </c>
      <c r="H535" s="183" t="s">
        <v>11539</v>
      </c>
    </row>
    <row r="536" spans="1:8">
      <c r="E536" s="699" t="s">
        <v>11540</v>
      </c>
      <c r="F536" s="699"/>
      <c r="G536" s="699"/>
    </row>
    <row r="538" spans="1:8">
      <c r="A538" s="183" t="s">
        <v>11541</v>
      </c>
    </row>
    <row r="539" spans="1:8">
      <c r="D539" s="183">
        <v>10000</v>
      </c>
      <c r="H539" s="183" t="s">
        <v>11542</v>
      </c>
    </row>
    <row r="540" spans="1:8">
      <c r="E540" s="699" t="s">
        <v>11543</v>
      </c>
      <c r="F540" s="699"/>
      <c r="G540" s="699"/>
    </row>
    <row r="543" spans="1:8">
      <c r="A543" s="183" t="s">
        <v>11544</v>
      </c>
    </row>
    <row r="544" spans="1:8">
      <c r="E544" s="183">
        <v>109</v>
      </c>
      <c r="H544" s="183" t="s">
        <v>11545</v>
      </c>
    </row>
    <row r="545" spans="1:8">
      <c r="E545" s="183">
        <v>68</v>
      </c>
      <c r="H545" s="183" t="s">
        <v>11546</v>
      </c>
    </row>
    <row r="546" spans="1:8">
      <c r="E546" s="699" t="s">
        <v>11547</v>
      </c>
      <c r="F546" s="699"/>
      <c r="G546" s="699"/>
    </row>
    <row r="548" spans="1:8">
      <c r="A548" s="183" t="s">
        <v>11548</v>
      </c>
    </row>
    <row r="549" spans="1:8">
      <c r="C549" s="183">
        <v>15000</v>
      </c>
      <c r="H549" s="183" t="s">
        <v>11549</v>
      </c>
    </row>
    <row r="551" spans="1:8">
      <c r="A551" s="183" t="s">
        <v>11548</v>
      </c>
    </row>
    <row r="552" spans="1:8">
      <c r="E552" s="183">
        <v>300</v>
      </c>
      <c r="H552" s="183" t="s">
        <v>11550</v>
      </c>
    </row>
    <row r="553" spans="1:8">
      <c r="E553" s="699" t="s">
        <v>11551</v>
      </c>
      <c r="F553" s="699"/>
      <c r="G553" s="699"/>
      <c r="H553" s="699" t="s">
        <v>11552</v>
      </c>
    </row>
    <row r="554" spans="1:8">
      <c r="E554" s="254"/>
      <c r="F554" s="254"/>
      <c r="G554" s="254"/>
    </row>
    <row r="556" spans="1:8">
      <c r="A556" s="183" t="s">
        <v>11553</v>
      </c>
    </row>
    <row r="557" spans="1:8">
      <c r="C557" s="183">
        <v>90000</v>
      </c>
      <c r="H557" s="183" t="s">
        <v>11554</v>
      </c>
    </row>
    <row r="558" spans="1:8">
      <c r="C558" s="183">
        <v>63740</v>
      </c>
      <c r="H558" s="183" t="s">
        <v>11555</v>
      </c>
    </row>
    <row r="559" spans="1:8">
      <c r="C559" s="183">
        <v>23538</v>
      </c>
      <c r="H559" s="183" t="s">
        <v>11556</v>
      </c>
    </row>
    <row r="561" spans="1:8">
      <c r="A561" s="183" t="s">
        <v>11557</v>
      </c>
    </row>
    <row r="562" spans="1:8">
      <c r="D562" s="183">
        <v>249</v>
      </c>
      <c r="H562" s="183" t="s">
        <v>11558</v>
      </c>
    </row>
    <row r="563" spans="1:8">
      <c r="D563" s="183">
        <v>9726</v>
      </c>
      <c r="H563" s="183" t="s">
        <v>11559</v>
      </c>
    </row>
    <row r="564" spans="1:8">
      <c r="E564" s="699" t="s">
        <v>11560</v>
      </c>
      <c r="F564" s="699"/>
      <c r="G564" s="699"/>
    </row>
    <row r="566" spans="1:8">
      <c r="A566" s="183" t="s">
        <v>11561</v>
      </c>
    </row>
    <row r="567" spans="1:8">
      <c r="E567" s="183">
        <v>179</v>
      </c>
      <c r="H567" s="183" t="s">
        <v>11562</v>
      </c>
    </row>
    <row r="568" spans="1:8">
      <c r="E568" s="699" t="s">
        <v>11563</v>
      </c>
      <c r="F568" s="699"/>
      <c r="G568" s="699"/>
    </row>
    <row r="570" spans="1:8">
      <c r="A570" s="183" t="s">
        <v>11561</v>
      </c>
    </row>
    <row r="571" spans="1:8">
      <c r="C571" s="183">
        <v>35072</v>
      </c>
      <c r="H571" s="183" t="s">
        <v>11564</v>
      </c>
    </row>
    <row r="573" spans="1:8">
      <c r="A573" s="183" t="s">
        <v>11565</v>
      </c>
    </row>
    <row r="574" spans="1:8">
      <c r="E574" s="183">
        <v>37020</v>
      </c>
      <c r="H574" s="183" t="s">
        <v>11566</v>
      </c>
    </row>
    <row r="576" spans="1:8">
      <c r="A576" s="183" t="s">
        <v>11565</v>
      </c>
    </row>
    <row r="577" spans="1:8" s="702" customFormat="1">
      <c r="D577" s="702">
        <v>6000</v>
      </c>
      <c r="H577" s="702" t="s">
        <v>11567</v>
      </c>
    </row>
    <row r="579" spans="1:8">
      <c r="A579" s="183" t="s">
        <v>11565</v>
      </c>
    </row>
    <row r="580" spans="1:8">
      <c r="E580" s="183">
        <v>1205</v>
      </c>
      <c r="H580" s="183" t="s">
        <v>11568</v>
      </c>
    </row>
    <row r="581" spans="1:8">
      <c r="E581" s="699" t="s">
        <v>11569</v>
      </c>
      <c r="F581" s="699"/>
      <c r="G581" s="699"/>
    </row>
    <row r="583" spans="1:8">
      <c r="A583" s="183" t="s">
        <v>11570</v>
      </c>
    </row>
    <row r="584" spans="1:8" s="702" customFormat="1">
      <c r="D584" s="702">
        <v>150000</v>
      </c>
      <c r="H584" s="702" t="s">
        <v>11571</v>
      </c>
    </row>
    <row r="586" spans="1:8">
      <c r="A586" s="183" t="s">
        <v>11572</v>
      </c>
    </row>
    <row r="587" spans="1:8">
      <c r="E587" s="183">
        <v>18</v>
      </c>
      <c r="H587" s="183" t="s">
        <v>11573</v>
      </c>
    </row>
    <row r="588" spans="1:8">
      <c r="E588" s="699" t="s">
        <v>11574</v>
      </c>
      <c r="F588" s="699"/>
      <c r="G588" s="699"/>
    </row>
    <row r="590" spans="1:8">
      <c r="A590" s="183" t="s">
        <v>11575</v>
      </c>
    </row>
    <row r="591" spans="1:8">
      <c r="E591" s="183">
        <v>399</v>
      </c>
      <c r="H591" s="183" t="s">
        <v>11576</v>
      </c>
    </row>
    <row r="592" spans="1:8">
      <c r="E592" s="183">
        <v>399</v>
      </c>
      <c r="H592" s="183" t="s">
        <v>11577</v>
      </c>
    </row>
    <row r="593" spans="1:8">
      <c r="E593" s="699" t="s">
        <v>11578</v>
      </c>
      <c r="F593" s="699"/>
      <c r="G593" s="699"/>
    </row>
    <row r="595" spans="1:8">
      <c r="A595" s="183" t="s">
        <v>11579</v>
      </c>
    </row>
    <row r="596" spans="1:8" s="702" customFormat="1">
      <c r="D596" s="702">
        <v>162016</v>
      </c>
      <c r="H596" s="702" t="s">
        <v>11580</v>
      </c>
    </row>
    <row r="598" spans="1:8">
      <c r="A598" s="183" t="s">
        <v>11581</v>
      </c>
    </row>
    <row r="599" spans="1:8">
      <c r="E599" s="183">
        <v>85</v>
      </c>
      <c r="H599" s="183" t="s">
        <v>11582</v>
      </c>
    </row>
    <row r="600" spans="1:8">
      <c r="E600" s="699" t="s">
        <v>11583</v>
      </c>
      <c r="F600" s="699"/>
      <c r="G600" s="699"/>
    </row>
    <row r="602" spans="1:8">
      <c r="A602" s="183" t="s">
        <v>11584</v>
      </c>
    </row>
    <row r="603" spans="1:8">
      <c r="B603" s="183">
        <v>6000</v>
      </c>
      <c r="H603" s="183" t="s">
        <v>11585</v>
      </c>
    </row>
    <row r="604" spans="1:8">
      <c r="B604" s="183">
        <v>150000</v>
      </c>
      <c r="H604" s="183" t="s">
        <v>11585</v>
      </c>
    </row>
    <row r="605" spans="1:8" ht="33">
      <c r="B605" s="694" t="s">
        <v>11586</v>
      </c>
      <c r="H605" s="183" t="s">
        <v>11587</v>
      </c>
    </row>
    <row r="607" spans="1:8">
      <c r="A607" s="183" t="s">
        <v>11588</v>
      </c>
    </row>
    <row r="608" spans="1:8">
      <c r="C608" s="183">
        <v>15000</v>
      </c>
      <c r="H608" s="183" t="s">
        <v>11589</v>
      </c>
    </row>
    <row r="610" spans="1:8">
      <c r="A610" s="183" t="s">
        <v>11590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11591</v>
      </c>
    </row>
    <row r="614" spans="1:8">
      <c r="A614" s="183" t="s">
        <v>11592</v>
      </c>
    </row>
    <row r="615" spans="1:8">
      <c r="E615" s="183">
        <v>110</v>
      </c>
      <c r="H615" s="183" t="s">
        <v>11593</v>
      </c>
    </row>
    <row r="616" spans="1:8">
      <c r="E616" s="183">
        <v>120</v>
      </c>
      <c r="H616" s="183" t="s">
        <v>11594</v>
      </c>
    </row>
    <row r="617" spans="1:8">
      <c r="E617" s="699" t="s">
        <v>11595</v>
      </c>
      <c r="F617" s="699"/>
      <c r="G617" s="699"/>
    </row>
    <row r="619" spans="1:8">
      <c r="A619" s="183" t="s">
        <v>11596</v>
      </c>
    </row>
    <row r="620" spans="1:8">
      <c r="D620" s="183">
        <v>1559</v>
      </c>
      <c r="H620" s="183" t="s">
        <v>11597</v>
      </c>
    </row>
    <row r="621" spans="1:8">
      <c r="E621" s="699" t="s">
        <v>11598</v>
      </c>
      <c r="F621" s="699"/>
      <c r="G621" s="699"/>
    </row>
    <row r="623" spans="1:8">
      <c r="A623" s="183" t="s">
        <v>11599</v>
      </c>
    </row>
    <row r="624" spans="1:8">
      <c r="E624" s="183">
        <v>1205</v>
      </c>
      <c r="H624" s="183" t="s">
        <v>11600</v>
      </c>
    </row>
    <row r="625" spans="1:8">
      <c r="E625" s="699" t="s">
        <v>11601</v>
      </c>
      <c r="F625" s="699"/>
      <c r="G625" s="699"/>
    </row>
    <row r="627" spans="1:8">
      <c r="A627" s="183" t="s">
        <v>11599</v>
      </c>
    </row>
    <row r="628" spans="1:8">
      <c r="E628" s="183">
        <v>90</v>
      </c>
      <c r="H628" s="183" t="s">
        <v>11602</v>
      </c>
    </row>
    <row r="629" spans="1:8">
      <c r="E629" s="699" t="s">
        <v>11603</v>
      </c>
      <c r="F629" s="699"/>
      <c r="G629" s="699"/>
    </row>
    <row r="631" spans="1:8">
      <c r="A631" s="183" t="s">
        <v>11604</v>
      </c>
    </row>
    <row r="632" spans="1:8">
      <c r="C632" s="183">
        <v>11999</v>
      </c>
      <c r="H632" s="183" t="s">
        <v>11605</v>
      </c>
    </row>
    <row r="634" spans="1:8">
      <c r="A634" s="183" t="s">
        <v>11606</v>
      </c>
    </row>
    <row r="635" spans="1:8">
      <c r="C635" s="183">
        <v>300000</v>
      </c>
      <c r="H635" s="183" t="s">
        <v>11607</v>
      </c>
    </row>
    <row r="636" spans="1:8">
      <c r="C636" s="703" t="s">
        <v>11608</v>
      </c>
      <c r="E636" s="183">
        <v>30</v>
      </c>
      <c r="H636" s="183" t="s">
        <v>5594</v>
      </c>
    </row>
    <row r="637" spans="1:8">
      <c r="E637" s="699" t="s">
        <v>11609</v>
      </c>
      <c r="F637" s="699"/>
      <c r="G637" s="699"/>
    </row>
    <row r="639" spans="1:8">
      <c r="A639" s="183" t="s">
        <v>11610</v>
      </c>
    </row>
    <row r="640" spans="1:8">
      <c r="E640" s="183">
        <v>100</v>
      </c>
      <c r="H640" s="183" t="s">
        <v>11611</v>
      </c>
    </row>
    <row r="641" spans="1:8">
      <c r="E641" s="183">
        <v>110</v>
      </c>
      <c r="H641" s="183" t="s">
        <v>11611</v>
      </c>
    </row>
    <row r="642" spans="1:8">
      <c r="E642" s="699" t="s">
        <v>11612</v>
      </c>
      <c r="F642" s="699"/>
      <c r="G642" s="699"/>
    </row>
    <row r="644" spans="1:8">
      <c r="A644" s="183" t="s">
        <v>11613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11614</v>
      </c>
    </row>
    <row r="647" spans="1:8">
      <c r="E647" s="699" t="s">
        <v>11615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11616</v>
      </c>
    </row>
    <row r="651" spans="1:8">
      <c r="E651" s="183">
        <v>190</v>
      </c>
      <c r="H651" s="183" t="s">
        <v>11616</v>
      </c>
    </row>
    <row r="652" spans="1:8">
      <c r="E652" s="699" t="s">
        <v>11617</v>
      </c>
      <c r="F652" s="699"/>
      <c r="G652" s="699"/>
    </row>
    <row r="654" spans="1:8">
      <c r="A654" s="183" t="s">
        <v>11618</v>
      </c>
    </row>
    <row r="655" spans="1:8">
      <c r="E655" s="183">
        <v>120</v>
      </c>
      <c r="H655" s="183" t="s">
        <v>11619</v>
      </c>
    </row>
    <row r="656" spans="1:8">
      <c r="E656" s="699" t="s">
        <v>11620</v>
      </c>
      <c r="F656" s="699"/>
      <c r="G656" s="699"/>
    </row>
    <row r="658" spans="1:8">
      <c r="A658" s="183" t="s">
        <v>11621</v>
      </c>
    </row>
    <row r="659" spans="1:8">
      <c r="E659" s="183">
        <v>42</v>
      </c>
      <c r="H659" s="183" t="s">
        <v>11622</v>
      </c>
    </row>
    <row r="660" spans="1:8">
      <c r="E660" s="183">
        <v>500</v>
      </c>
      <c r="H660" s="183" t="s">
        <v>11623</v>
      </c>
    </row>
    <row r="661" spans="1:8">
      <c r="E661" s="699" t="s">
        <v>11624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11625</v>
      </c>
    </row>
    <row r="664" spans="1:8">
      <c r="E664" s="183">
        <v>42</v>
      </c>
      <c r="H664" s="183" t="s">
        <v>11626</v>
      </c>
    </row>
    <row r="665" spans="1:8">
      <c r="E665" s="699" t="s">
        <v>11627</v>
      </c>
      <c r="F665" s="699"/>
      <c r="G665" s="699"/>
    </row>
    <row r="667" spans="1:8">
      <c r="A667" s="183" t="s">
        <v>11628</v>
      </c>
    </row>
    <row r="668" spans="1:8">
      <c r="C668" s="183">
        <v>15000</v>
      </c>
      <c r="H668" s="183" t="s">
        <v>11629</v>
      </c>
    </row>
    <row r="670" spans="1:8">
      <c r="A670" s="183" t="s">
        <v>11630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11631</v>
      </c>
    </row>
    <row r="673" spans="1:8">
      <c r="E673" s="699" t="s">
        <v>11632</v>
      </c>
      <c r="F673" s="699"/>
      <c r="G673" s="699"/>
    </row>
    <row r="675" spans="1:8">
      <c r="A675" s="183" t="s">
        <v>11633</v>
      </c>
    </row>
    <row r="676" spans="1:8">
      <c r="C676" s="183">
        <v>63740</v>
      </c>
      <c r="H676" s="183" t="s">
        <v>11634</v>
      </c>
    </row>
    <row r="677" spans="1:8">
      <c r="C677" s="183">
        <v>23038</v>
      </c>
      <c r="H677" s="183" t="s">
        <v>11635</v>
      </c>
    </row>
    <row r="678" spans="1:8">
      <c r="C678" s="183">
        <v>70000</v>
      </c>
      <c r="H678" s="183" t="s">
        <v>11636</v>
      </c>
    </row>
    <row r="680" spans="1:8">
      <c r="A680" s="183" t="s">
        <v>11633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11637</v>
      </c>
    </row>
    <row r="684" spans="1:8">
      <c r="E684" s="699" t="s">
        <v>11638</v>
      </c>
      <c r="F684" s="699"/>
      <c r="G684" s="699"/>
    </row>
    <row r="685" spans="1:8">
      <c r="H685" s="703" t="s">
        <v>11639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11633</v>
      </c>
    </row>
    <row r="689" spans="1:8">
      <c r="H689" s="183" t="s">
        <v>11640</v>
      </c>
    </row>
    <row r="691" spans="1:8">
      <c r="A691" s="183" t="s">
        <v>11641</v>
      </c>
    </row>
    <row r="692" spans="1:8">
      <c r="E692" s="183">
        <v>45</v>
      </c>
      <c r="H692" s="183" t="s">
        <v>11642</v>
      </c>
    </row>
    <row r="693" spans="1:8">
      <c r="E693" s="699" t="s">
        <v>11643</v>
      </c>
      <c r="F693" s="699"/>
      <c r="G693" s="699"/>
    </row>
    <row r="695" spans="1:8">
      <c r="A695" s="183" t="s">
        <v>11644</v>
      </c>
    </row>
    <row r="696" spans="1:8">
      <c r="E696" s="183">
        <v>1205</v>
      </c>
      <c r="H696" s="183" t="s">
        <v>11645</v>
      </c>
    </row>
    <row r="697" spans="1:8">
      <c r="E697" s="183">
        <v>399</v>
      </c>
      <c r="H697" s="183" t="s">
        <v>11188</v>
      </c>
    </row>
    <row r="698" spans="1:8">
      <c r="E698" s="183">
        <v>399</v>
      </c>
      <c r="H698" s="183" t="s">
        <v>11646</v>
      </c>
    </row>
    <row r="699" spans="1:8">
      <c r="E699" s="183">
        <v>132</v>
      </c>
      <c r="H699" s="183" t="s">
        <v>11265</v>
      </c>
    </row>
    <row r="700" spans="1:8">
      <c r="E700" s="183">
        <v>45</v>
      </c>
      <c r="H700" s="183" t="s">
        <v>11647</v>
      </c>
    </row>
    <row r="701" spans="1:8">
      <c r="E701" s="699" t="s">
        <v>11648</v>
      </c>
      <c r="F701" s="699"/>
      <c r="G701" s="699"/>
    </row>
    <row r="703" spans="1:8">
      <c r="A703" s="183" t="s">
        <v>11649</v>
      </c>
    </row>
    <row r="704" spans="1:8">
      <c r="C704" s="183">
        <v>17420</v>
      </c>
      <c r="H704" s="183" t="s">
        <v>11650</v>
      </c>
    </row>
    <row r="705" spans="1:8">
      <c r="C705" s="183">
        <v>10519</v>
      </c>
      <c r="H705" s="183" t="s">
        <v>11651</v>
      </c>
    </row>
    <row r="707" spans="1:8">
      <c r="A707" s="183" t="s">
        <v>11652</v>
      </c>
    </row>
    <row r="708" spans="1:8">
      <c r="E708" s="183">
        <v>500</v>
      </c>
      <c r="H708" s="183" t="s">
        <v>11653</v>
      </c>
    </row>
    <row r="709" spans="1:8">
      <c r="E709" s="699" t="s">
        <v>11654</v>
      </c>
      <c r="F709" s="699"/>
      <c r="G709" s="699"/>
    </row>
    <row r="711" spans="1:8">
      <c r="A711" s="183" t="s">
        <v>11655</v>
      </c>
    </row>
    <row r="712" spans="1:8">
      <c r="E712" s="183">
        <v>42</v>
      </c>
      <c r="H712" s="183" t="s">
        <v>11656</v>
      </c>
    </row>
    <row r="713" spans="1:8">
      <c r="E713" s="699" t="s">
        <v>11657</v>
      </c>
      <c r="F713" s="699"/>
      <c r="G713" s="699"/>
    </row>
    <row r="715" spans="1:8">
      <c r="A715" s="183" t="s">
        <v>11658</v>
      </c>
    </row>
    <row r="716" spans="1:8">
      <c r="C716" s="183">
        <v>15000</v>
      </c>
      <c r="H716" s="183" t="s">
        <v>5600</v>
      </c>
    </row>
    <row r="718" spans="1:8">
      <c r="A718" s="183" t="s">
        <v>11659</v>
      </c>
    </row>
    <row r="719" spans="1:8">
      <c r="E719" s="183">
        <v>300</v>
      </c>
      <c r="H719" s="183" t="s">
        <v>11660</v>
      </c>
    </row>
    <row r="720" spans="1:8">
      <c r="E720" s="183">
        <v>135</v>
      </c>
      <c r="H720" s="183" t="s">
        <v>11661</v>
      </c>
    </row>
    <row r="721" spans="1:8">
      <c r="E721" s="183">
        <v>260</v>
      </c>
      <c r="H721" s="183" t="s">
        <v>11662</v>
      </c>
    </row>
    <row r="722" spans="1:8">
      <c r="E722" s="699" t="s">
        <v>11663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11664</v>
      </c>
    </row>
    <row r="726" spans="1:8">
      <c r="E726" s="183">
        <v>70</v>
      </c>
      <c r="H726" s="183" t="s">
        <v>11345</v>
      </c>
    </row>
    <row r="727" spans="1:8">
      <c r="E727" s="699" t="s">
        <v>11665</v>
      </c>
      <c r="F727" s="699"/>
      <c r="G727" s="699"/>
    </row>
    <row r="729" spans="1:8">
      <c r="A729" s="183" t="s">
        <v>11666</v>
      </c>
    </row>
    <row r="730" spans="1:8">
      <c r="C730" s="183">
        <v>44000</v>
      </c>
      <c r="H730" s="183" t="s">
        <v>11667</v>
      </c>
    </row>
    <row r="731" spans="1:8">
      <c r="C731" s="183">
        <v>23038</v>
      </c>
      <c r="H731" s="183" t="s">
        <v>11668</v>
      </c>
    </row>
    <row r="733" spans="1:8">
      <c r="A733" s="183" t="s">
        <v>5602</v>
      </c>
    </row>
    <row r="734" spans="1:8">
      <c r="C734" s="183">
        <v>63740</v>
      </c>
      <c r="H734" s="183" t="s">
        <v>11669</v>
      </c>
    </row>
    <row r="736" spans="1:8">
      <c r="A736" s="183" t="s">
        <v>11670</v>
      </c>
    </row>
    <row r="737" spans="1:8">
      <c r="C737" s="183">
        <v>10642</v>
      </c>
      <c r="H737" s="183" t="s">
        <v>11671</v>
      </c>
    </row>
    <row r="739" spans="1:8">
      <c r="A739" s="183" t="s">
        <v>5603</v>
      </c>
    </row>
    <row r="740" spans="1:8">
      <c r="E740" s="183">
        <v>1205</v>
      </c>
      <c r="H740" s="183" t="s">
        <v>11243</v>
      </c>
    </row>
    <row r="741" spans="1:8">
      <c r="E741" s="699" t="s">
        <v>11672</v>
      </c>
      <c r="F741" s="699"/>
      <c r="G741" s="699"/>
    </row>
    <row r="743" spans="1:8">
      <c r="A743" s="183" t="s">
        <v>11673</v>
      </c>
    </row>
    <row r="744" spans="1:8">
      <c r="C744" s="183">
        <v>15000</v>
      </c>
      <c r="H744" s="183" t="s">
        <v>11674</v>
      </c>
    </row>
    <row r="746" spans="1:8">
      <c r="A746" s="183" t="s">
        <v>11675</v>
      </c>
    </row>
    <row r="747" spans="1:8">
      <c r="E747" s="183">
        <v>18</v>
      </c>
      <c r="H747" s="183" t="s">
        <v>11676</v>
      </c>
    </row>
    <row r="748" spans="1:8">
      <c r="E748" s="699" t="s">
        <v>11677</v>
      </c>
      <c r="F748" s="699"/>
      <c r="G748" s="699"/>
    </row>
    <row r="750" spans="1:8">
      <c r="A750" s="183" t="s">
        <v>11678</v>
      </c>
    </row>
    <row r="751" spans="1:8">
      <c r="C751" s="183">
        <v>19299</v>
      </c>
      <c r="H751" s="183" t="s">
        <v>11679</v>
      </c>
    </row>
    <row r="752" spans="1:8">
      <c r="C752" s="183" t="s">
        <v>11680</v>
      </c>
    </row>
    <row r="753" spans="1:8">
      <c r="A753" s="183" t="s">
        <v>11681</v>
      </c>
    </row>
    <row r="754" spans="1:8">
      <c r="E754" s="183">
        <v>157</v>
      </c>
      <c r="H754" s="183" t="s">
        <v>11682</v>
      </c>
    </row>
    <row r="755" spans="1:8">
      <c r="E755" s="699" t="s">
        <v>11683</v>
      </c>
      <c r="F755" s="699"/>
      <c r="G755" s="699"/>
    </row>
    <row r="757" spans="1:8">
      <c r="A757" s="183" t="s">
        <v>11684</v>
      </c>
    </row>
    <row r="758" spans="1:8">
      <c r="C758" s="183">
        <v>11750</v>
      </c>
      <c r="H758" s="183" t="s">
        <v>11685</v>
      </c>
    </row>
    <row r="759" spans="1:8">
      <c r="C759" s="183">
        <v>23038</v>
      </c>
      <c r="H759" s="183" t="s">
        <v>11686</v>
      </c>
    </row>
    <row r="760" spans="1:8">
      <c r="C760" s="183">
        <v>63740</v>
      </c>
      <c r="H760" s="183" t="s">
        <v>11687</v>
      </c>
    </row>
    <row r="762" spans="1:8">
      <c r="A762" s="183" t="s">
        <v>11688</v>
      </c>
    </row>
    <row r="763" spans="1:8">
      <c r="E763" s="183">
        <v>240</v>
      </c>
      <c r="H763" s="183" t="s">
        <v>11689</v>
      </c>
    </row>
    <row r="764" spans="1:8">
      <c r="E764" s="183">
        <v>245</v>
      </c>
      <c r="H764" s="183" t="s">
        <v>11689</v>
      </c>
    </row>
    <row r="765" spans="1:8">
      <c r="E765" s="699" t="s">
        <v>11690</v>
      </c>
      <c r="F765" s="699"/>
      <c r="G765" s="699"/>
    </row>
    <row r="767" spans="1:8">
      <c r="A767" s="183" t="s">
        <v>11691</v>
      </c>
    </row>
    <row r="768" spans="1:8">
      <c r="C768" s="183">
        <v>2587</v>
      </c>
      <c r="H768" s="183" t="s">
        <v>11692</v>
      </c>
    </row>
    <row r="770" spans="1:8">
      <c r="A770" s="183" t="s">
        <v>11693</v>
      </c>
    </row>
    <row r="771" spans="1:8">
      <c r="E771" s="183">
        <v>130</v>
      </c>
      <c r="H771" s="183" t="s">
        <v>11694</v>
      </c>
    </row>
    <row r="772" spans="1:8">
      <c r="E772" s="183">
        <v>115</v>
      </c>
      <c r="H772" s="183" t="s">
        <v>11695</v>
      </c>
    </row>
    <row r="773" spans="1:8">
      <c r="E773" s="699" t="s">
        <v>11696</v>
      </c>
      <c r="F773" s="699"/>
      <c r="G773" s="699"/>
    </row>
    <row r="775" spans="1:8">
      <c r="A775" s="183" t="s">
        <v>11697</v>
      </c>
    </row>
    <row r="776" spans="1:8">
      <c r="E776" s="183">
        <v>325</v>
      </c>
      <c r="H776" s="183" t="s">
        <v>11698</v>
      </c>
    </row>
    <row r="777" spans="1:8">
      <c r="E777" s="183">
        <v>335</v>
      </c>
      <c r="H777" s="183" t="s">
        <v>11699</v>
      </c>
    </row>
    <row r="778" spans="1:8">
      <c r="E778" s="699" t="s">
        <v>11700</v>
      </c>
      <c r="F778" s="699"/>
      <c r="G778" s="699"/>
    </row>
    <row r="780" spans="1:8">
      <c r="A780" s="183" t="s">
        <v>11701</v>
      </c>
    </row>
    <row r="781" spans="1:8">
      <c r="C781" s="183">
        <v>5000</v>
      </c>
      <c r="H781" s="183" t="s">
        <v>11702</v>
      </c>
    </row>
    <row r="782" spans="1:8">
      <c r="D782" s="183">
        <v>5000</v>
      </c>
      <c r="H782" s="183" t="s">
        <v>11468</v>
      </c>
    </row>
    <row r="783" spans="1:8">
      <c r="E783" s="183">
        <v>126</v>
      </c>
      <c r="H783" s="183" t="s">
        <v>11270</v>
      </c>
    </row>
    <row r="784" spans="1:8">
      <c r="E784" s="183">
        <v>363</v>
      </c>
      <c r="H784" s="183" t="s">
        <v>11703</v>
      </c>
    </row>
    <row r="785" spans="1:8">
      <c r="E785" s="183">
        <v>798</v>
      </c>
      <c r="H785" s="183" t="s">
        <v>11704</v>
      </c>
    </row>
    <row r="786" spans="1:8">
      <c r="E786" s="699" t="s">
        <v>11705</v>
      </c>
      <c r="F786" s="699"/>
      <c r="G786" s="699"/>
    </row>
    <row r="788" spans="1:8">
      <c r="A788" s="183" t="s">
        <v>11706</v>
      </c>
    </row>
    <row r="789" spans="1:8">
      <c r="E789" s="183">
        <v>1205</v>
      </c>
      <c r="H789" s="183" t="s">
        <v>11707</v>
      </c>
    </row>
    <row r="790" spans="1:8">
      <c r="E790" s="699" t="s">
        <v>11708</v>
      </c>
      <c r="F790" s="699"/>
      <c r="G790" s="699"/>
    </row>
    <row r="792" spans="1:8">
      <c r="A792" s="183" t="s">
        <v>11706</v>
      </c>
    </row>
    <row r="793" spans="1:8">
      <c r="C793" s="183">
        <v>6000</v>
      </c>
      <c r="H793" s="183" t="s">
        <v>11709</v>
      </c>
    </row>
    <row r="795" spans="1:8">
      <c r="A795" s="183" t="s">
        <v>11710</v>
      </c>
    </row>
    <row r="796" spans="1:8">
      <c r="C796" s="183">
        <v>15000</v>
      </c>
      <c r="H796" s="183" t="s">
        <v>11711</v>
      </c>
    </row>
    <row r="798" spans="1:8">
      <c r="A798" s="183" t="s">
        <v>11712</v>
      </c>
    </row>
    <row r="799" spans="1:8">
      <c r="E799" s="183">
        <v>215</v>
      </c>
      <c r="H799" s="183" t="s">
        <v>11713</v>
      </c>
    </row>
    <row r="800" spans="1:8">
      <c r="E800" s="183">
        <v>230</v>
      </c>
      <c r="H800" s="183" t="s">
        <v>11713</v>
      </c>
    </row>
    <row r="801" spans="1:8">
      <c r="E801" s="699" t="s">
        <v>11714</v>
      </c>
      <c r="F801" s="699"/>
      <c r="G801" s="699"/>
    </row>
    <row r="803" spans="1:8">
      <c r="A803" s="183" t="s">
        <v>11715</v>
      </c>
    </row>
    <row r="804" spans="1:8">
      <c r="E804" s="183">
        <v>45</v>
      </c>
      <c r="H804" s="183" t="s">
        <v>11716</v>
      </c>
    </row>
    <row r="805" spans="1:8">
      <c r="E805" s="699" t="s">
        <v>11717</v>
      </c>
      <c r="F805" s="699"/>
      <c r="G805" s="699"/>
    </row>
    <row r="807" spans="1:8">
      <c r="A807" s="183" t="s">
        <v>11718</v>
      </c>
    </row>
    <row r="808" spans="1:8" ht="33">
      <c r="C808" s="183">
        <v>45000</v>
      </c>
      <c r="H808" s="694" t="s">
        <v>11719</v>
      </c>
    </row>
    <row r="810" spans="1:8">
      <c r="A810" s="183" t="s">
        <v>11720</v>
      </c>
    </row>
    <row r="811" spans="1:8">
      <c r="C811" s="183">
        <v>52000</v>
      </c>
      <c r="H811" s="183" t="s">
        <v>11721</v>
      </c>
    </row>
    <row r="812" spans="1:8">
      <c r="C812" s="183">
        <v>23004</v>
      </c>
      <c r="H812" s="183" t="s">
        <v>11722</v>
      </c>
    </row>
    <row r="813" spans="1:8">
      <c r="C813" s="183">
        <v>63725</v>
      </c>
      <c r="H813" s="183" t="s">
        <v>11723</v>
      </c>
    </row>
    <row r="815" spans="1:8">
      <c r="A815" s="183" t="s">
        <v>11724</v>
      </c>
    </row>
    <row r="816" spans="1:8">
      <c r="E816" s="183">
        <v>315</v>
      </c>
      <c r="H816" s="183" t="s">
        <v>11725</v>
      </c>
    </row>
    <row r="817" spans="1:8">
      <c r="E817" s="183">
        <v>410</v>
      </c>
      <c r="H817" s="183" t="s">
        <v>11726</v>
      </c>
    </row>
    <row r="818" spans="1:8">
      <c r="E818" s="699" t="s">
        <v>11727</v>
      </c>
      <c r="F818" s="699"/>
      <c r="G818" s="699"/>
      <c r="H818" s="183" t="s">
        <v>11728</v>
      </c>
    </row>
    <row r="819" spans="1:8">
      <c r="E819" s="699"/>
      <c r="F819" s="699"/>
      <c r="G819" s="699"/>
    </row>
    <row r="820" spans="1:8">
      <c r="A820" s="183" t="s">
        <v>11729</v>
      </c>
    </row>
    <row r="821" spans="1:8">
      <c r="C821" s="183">
        <v>34281</v>
      </c>
      <c r="H821" s="183" t="s">
        <v>11730</v>
      </c>
    </row>
    <row r="823" spans="1:8">
      <c r="A823" s="183" t="s">
        <v>11731</v>
      </c>
    </row>
    <row r="824" spans="1:8">
      <c r="C824" s="183">
        <v>45000</v>
      </c>
      <c r="H824" s="183" t="s">
        <v>11732</v>
      </c>
    </row>
    <row r="825" spans="1:8">
      <c r="E825" s="183">
        <v>30</v>
      </c>
      <c r="H825" s="183" t="s">
        <v>11733</v>
      </c>
    </row>
    <row r="826" spans="1:8">
      <c r="E826" s="699" t="s">
        <v>11734</v>
      </c>
      <c r="F826" s="699"/>
      <c r="G826" s="699"/>
    </row>
    <row r="828" spans="1:8">
      <c r="A828" s="183" t="s">
        <v>11735</v>
      </c>
      <c r="E828" s="183">
        <v>124</v>
      </c>
      <c r="H828" s="183" t="s">
        <v>11736</v>
      </c>
    </row>
    <row r="829" spans="1:8">
      <c r="E829" s="699" t="s">
        <v>11737</v>
      </c>
      <c r="F829" s="699"/>
      <c r="G829" s="699"/>
    </row>
    <row r="832" spans="1:8">
      <c r="A832" s="183" t="s">
        <v>11738</v>
      </c>
      <c r="E832" s="183">
        <v>70</v>
      </c>
      <c r="H832" s="183" t="s">
        <v>11739</v>
      </c>
    </row>
    <row r="833" spans="1:8">
      <c r="E833" s="699" t="s">
        <v>11740</v>
      </c>
      <c r="F833" s="699"/>
      <c r="G833" s="699"/>
    </row>
    <row r="835" spans="1:8">
      <c r="A835" s="183" t="s">
        <v>11741</v>
      </c>
    </row>
    <row r="836" spans="1:8">
      <c r="E836" s="183">
        <v>70</v>
      </c>
      <c r="H836" s="183" t="s">
        <v>11742</v>
      </c>
    </row>
    <row r="837" spans="1:8">
      <c r="E837" s="699" t="s">
        <v>11743</v>
      </c>
      <c r="F837" s="699"/>
      <c r="G837" s="699"/>
    </row>
    <row r="839" spans="1:8">
      <c r="A839" s="183" t="s">
        <v>11744</v>
      </c>
    </row>
    <row r="840" spans="1:8">
      <c r="E840" s="183">
        <v>95</v>
      </c>
      <c r="H840" s="183" t="s">
        <v>11745</v>
      </c>
    </row>
    <row r="841" spans="1:8">
      <c r="E841" s="699" t="s">
        <v>11746</v>
      </c>
      <c r="F841" s="699"/>
      <c r="G841" s="699"/>
    </row>
    <row r="843" spans="1:8">
      <c r="A843" s="183" t="s">
        <v>11747</v>
      </c>
    </row>
    <row r="844" spans="1:8">
      <c r="E844" s="183">
        <v>32</v>
      </c>
      <c r="H844" s="183" t="s">
        <v>11748</v>
      </c>
    </row>
    <row r="845" spans="1:8">
      <c r="E845" s="699" t="s">
        <v>11749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11750</v>
      </c>
    </row>
    <row r="848" spans="1:8">
      <c r="E848" s="183">
        <v>1205</v>
      </c>
      <c r="H848" s="183" t="s">
        <v>11299</v>
      </c>
    </row>
    <row r="849" spans="1:8">
      <c r="E849" s="699" t="s">
        <v>11751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11752</v>
      </c>
    </row>
    <row r="852" spans="1:8">
      <c r="E852" s="183">
        <v>64</v>
      </c>
      <c r="H852" s="183" t="s">
        <v>11753</v>
      </c>
    </row>
    <row r="853" spans="1:8">
      <c r="E853" s="699" t="s">
        <v>11754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11755</v>
      </c>
    </row>
    <row r="856" spans="1:8">
      <c r="C856" s="183">
        <v>14825</v>
      </c>
      <c r="E856" s="699"/>
      <c r="F856" s="699"/>
      <c r="G856" s="699"/>
      <c r="H856" s="183" t="s">
        <v>11756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11757</v>
      </c>
      <c r="C860" s="183">
        <v>15015</v>
      </c>
      <c r="H860" s="183" t="s">
        <v>11758</v>
      </c>
    </row>
    <row r="862" spans="1:8">
      <c r="A862" s="183" t="s">
        <v>11757</v>
      </c>
      <c r="C862" s="183">
        <v>9900</v>
      </c>
      <c r="H862" s="183" t="s">
        <v>11759</v>
      </c>
    </row>
    <row r="864" spans="1:8">
      <c r="A864" s="183" t="s">
        <v>11757</v>
      </c>
      <c r="E864" s="183">
        <v>300</v>
      </c>
      <c r="H864" s="183" t="s">
        <v>11760</v>
      </c>
    </row>
    <row r="865" spans="1:8">
      <c r="E865" s="699" t="s">
        <v>11761</v>
      </c>
      <c r="F865" s="699"/>
      <c r="G865" s="699"/>
    </row>
    <row r="867" spans="1:8">
      <c r="A867" s="183" t="s">
        <v>11326</v>
      </c>
    </row>
    <row r="868" spans="1:8">
      <c r="C868" s="183">
        <v>44500</v>
      </c>
      <c r="H868" s="183" t="s">
        <v>11762</v>
      </c>
    </row>
    <row r="869" spans="1:8">
      <c r="C869" s="183">
        <v>23004</v>
      </c>
      <c r="H869" s="183" t="s">
        <v>11763</v>
      </c>
    </row>
    <row r="870" spans="1:8">
      <c r="C870" s="183">
        <v>63725</v>
      </c>
      <c r="H870" s="183" t="s">
        <v>11764</v>
      </c>
    </row>
    <row r="871" spans="1:8">
      <c r="C871" s="183">
        <v>15907</v>
      </c>
      <c r="H871" s="183" t="s">
        <v>11765</v>
      </c>
    </row>
    <row r="873" spans="1:8">
      <c r="A873" s="183" t="s">
        <v>11766</v>
      </c>
      <c r="E873" s="183">
        <v>52</v>
      </c>
      <c r="H873" s="183" t="s">
        <v>11767</v>
      </c>
    </row>
    <row r="874" spans="1:8">
      <c r="E874" s="699" t="s">
        <v>11768</v>
      </c>
      <c r="F874" s="699"/>
      <c r="G874" s="699"/>
    </row>
    <row r="876" spans="1:8">
      <c r="A876" s="183" t="s">
        <v>11769</v>
      </c>
    </row>
    <row r="877" spans="1:8">
      <c r="E877" s="183">
        <v>21</v>
      </c>
      <c r="H877" s="183" t="s">
        <v>11770</v>
      </c>
    </row>
    <row r="878" spans="1:8">
      <c r="E878" s="699" t="s">
        <v>11771</v>
      </c>
      <c r="F878" s="699"/>
      <c r="G878" s="699"/>
    </row>
    <row r="880" spans="1:8">
      <c r="A880" s="183" t="s">
        <v>11769</v>
      </c>
    </row>
    <row r="881" spans="1:8">
      <c r="E881" s="183">
        <v>225</v>
      </c>
      <c r="H881" s="183" t="s">
        <v>11772</v>
      </c>
    </row>
    <row r="882" spans="1:8">
      <c r="E882" s="183">
        <v>245</v>
      </c>
      <c r="H882" s="183" t="s">
        <v>11772</v>
      </c>
    </row>
    <row r="883" spans="1:8">
      <c r="E883" s="699" t="s">
        <v>11773</v>
      </c>
      <c r="F883" s="699"/>
      <c r="G883" s="699"/>
    </row>
    <row r="885" spans="1:8">
      <c r="A885" s="183" t="s">
        <v>11774</v>
      </c>
    </row>
    <row r="886" spans="1:8">
      <c r="C886" s="183">
        <v>5000</v>
      </c>
      <c r="H886" s="183" t="s">
        <v>11775</v>
      </c>
    </row>
    <row r="887" spans="1:8">
      <c r="D887" s="183">
        <v>5000</v>
      </c>
      <c r="H887" s="183" t="s">
        <v>11362</v>
      </c>
    </row>
    <row r="888" spans="1:8">
      <c r="E888" s="699" t="s">
        <v>11776</v>
      </c>
      <c r="F888" s="699"/>
      <c r="G888" s="699"/>
    </row>
    <row r="890" spans="1:8">
      <c r="A890" s="183" t="s">
        <v>11774</v>
      </c>
    </row>
    <row r="891" spans="1:8">
      <c r="E891" s="183">
        <v>385</v>
      </c>
      <c r="H891" s="183" t="s">
        <v>11777</v>
      </c>
    </row>
    <row r="892" spans="1:8">
      <c r="E892" s="183">
        <v>380</v>
      </c>
      <c r="H892" s="183" t="s">
        <v>11777</v>
      </c>
    </row>
    <row r="893" spans="1:8">
      <c r="E893" s="699" t="s">
        <v>11778</v>
      </c>
      <c r="F893" s="699"/>
      <c r="G893" s="699"/>
    </row>
    <row r="895" spans="1:8">
      <c r="A895" s="183" t="s">
        <v>11779</v>
      </c>
      <c r="E895" s="183">
        <v>1205</v>
      </c>
      <c r="H895" s="183" t="s">
        <v>11780</v>
      </c>
    </row>
    <row r="896" spans="1:8">
      <c r="E896" s="699" t="s">
        <v>11781</v>
      </c>
      <c r="F896" s="699"/>
      <c r="G896" s="699"/>
    </row>
    <row r="898" spans="1:8">
      <c r="A898" s="183" t="s">
        <v>11782</v>
      </c>
    </row>
    <row r="899" spans="1:8">
      <c r="C899" s="183">
        <v>15000</v>
      </c>
      <c r="H899" s="183" t="s">
        <v>11783</v>
      </c>
    </row>
    <row r="900" spans="1:8">
      <c r="B900" s="183">
        <v>15000</v>
      </c>
      <c r="H900" s="183" t="s">
        <v>11784</v>
      </c>
    </row>
    <row r="902" spans="1:8">
      <c r="A902" s="183" t="s">
        <v>11785</v>
      </c>
      <c r="C902" s="183">
        <v>15000</v>
      </c>
      <c r="H902" s="183" t="s">
        <v>11786</v>
      </c>
    </row>
    <row r="904" spans="1:8">
      <c r="A904" s="183" t="s">
        <v>11787</v>
      </c>
    </row>
    <row r="905" spans="1:8">
      <c r="C905" s="183">
        <v>33004</v>
      </c>
      <c r="H905" s="183" t="s">
        <v>11788</v>
      </c>
    </row>
    <row r="906" spans="1:8">
      <c r="C906" s="183">
        <v>36000</v>
      </c>
      <c r="H906" s="183" t="s">
        <v>11789</v>
      </c>
    </row>
    <row r="907" spans="1:8">
      <c r="C907" s="183">
        <v>63725</v>
      </c>
      <c r="H907" s="183" t="s">
        <v>11790</v>
      </c>
    </row>
    <row r="909" spans="1:8">
      <c r="A909" s="183" t="s">
        <v>11791</v>
      </c>
    </row>
    <row r="910" spans="1:8">
      <c r="C910" s="183">
        <v>4056</v>
      </c>
      <c r="E910" s="699"/>
      <c r="F910" s="699"/>
      <c r="G910" s="699"/>
      <c r="H910" s="183" t="s">
        <v>11792</v>
      </c>
    </row>
    <row r="911" spans="1:8">
      <c r="E911" s="699"/>
      <c r="F911" s="699"/>
      <c r="G911" s="699"/>
    </row>
    <row r="912" spans="1:8">
      <c r="A912" s="183" t="s">
        <v>11793</v>
      </c>
    </row>
    <row r="913" spans="1:8">
      <c r="E913" s="183">
        <v>100</v>
      </c>
      <c r="H913" s="183" t="s">
        <v>11794</v>
      </c>
    </row>
    <row r="914" spans="1:8">
      <c r="E914" s="183">
        <v>100</v>
      </c>
      <c r="H914" s="183" t="s">
        <v>11795</v>
      </c>
    </row>
    <row r="915" spans="1:8">
      <c r="E915" s="699" t="s">
        <v>11796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11797</v>
      </c>
    </row>
    <row r="918" spans="1:8">
      <c r="E918" s="183">
        <v>50</v>
      </c>
      <c r="H918" s="183" t="s">
        <v>11798</v>
      </c>
    </row>
    <row r="919" spans="1:8">
      <c r="E919" s="183">
        <v>500</v>
      </c>
      <c r="H919" s="183" t="s">
        <v>11799</v>
      </c>
    </row>
    <row r="920" spans="1:8">
      <c r="E920" s="183">
        <v>548</v>
      </c>
      <c r="H920" s="183" t="s">
        <v>11800</v>
      </c>
    </row>
    <row r="921" spans="1:8">
      <c r="E921" s="183">
        <v>75</v>
      </c>
      <c r="H921" s="183" t="s">
        <v>11801</v>
      </c>
    </row>
    <row r="922" spans="1:8">
      <c r="E922" s="699" t="s">
        <v>11802</v>
      </c>
      <c r="F922" s="699"/>
      <c r="G922" s="699"/>
    </row>
    <row r="924" spans="1:8">
      <c r="A924" s="183" t="s">
        <v>11803</v>
      </c>
    </row>
    <row r="925" spans="1:8">
      <c r="E925" s="183">
        <v>110</v>
      </c>
      <c r="H925" s="183" t="s">
        <v>11804</v>
      </c>
    </row>
    <row r="926" spans="1:8">
      <c r="E926" s="183">
        <v>130</v>
      </c>
      <c r="H926" s="183" t="s">
        <v>11805</v>
      </c>
    </row>
    <row r="927" spans="1:8">
      <c r="E927" s="699" t="s">
        <v>11806</v>
      </c>
      <c r="F927" s="699"/>
      <c r="G927" s="699"/>
    </row>
    <row r="929" spans="1:8">
      <c r="A929" s="183" t="s">
        <v>11807</v>
      </c>
      <c r="H929" s="183" t="s">
        <v>11808</v>
      </c>
    </row>
    <row r="930" spans="1:8">
      <c r="E930" s="183">
        <v>1205</v>
      </c>
    </row>
    <row r="931" spans="1:8">
      <c r="E931" s="699" t="s">
        <v>11809</v>
      </c>
      <c r="F931" s="699"/>
      <c r="G931" s="699"/>
    </row>
    <row r="933" spans="1:8">
      <c r="A933" s="183" t="s">
        <v>11810</v>
      </c>
    </row>
    <row r="934" spans="1:8">
      <c r="E934" s="183">
        <v>270</v>
      </c>
      <c r="H934" s="183" t="s">
        <v>11811</v>
      </c>
    </row>
    <row r="935" spans="1:8">
      <c r="E935" s="183">
        <v>250</v>
      </c>
      <c r="H935" s="183" t="s">
        <v>11812</v>
      </c>
    </row>
    <row r="936" spans="1:8">
      <c r="E936" s="699" t="s">
        <v>11813</v>
      </c>
      <c r="F936" s="699"/>
      <c r="G936" s="699"/>
      <c r="H936" s="699" t="s">
        <v>11814</v>
      </c>
    </row>
    <row r="938" spans="1:8">
      <c r="A938" s="183" t="s">
        <v>11815</v>
      </c>
      <c r="C938" s="183">
        <v>15000</v>
      </c>
      <c r="H938" s="183" t="s">
        <v>11816</v>
      </c>
    </row>
    <row r="940" spans="1:8">
      <c r="A940" s="183" t="s">
        <v>11817</v>
      </c>
    </row>
    <row r="941" spans="1:8">
      <c r="E941" s="183">
        <v>95</v>
      </c>
      <c r="H941" s="183" t="s">
        <v>11818</v>
      </c>
    </row>
    <row r="942" spans="1:8">
      <c r="E942" s="183">
        <v>470</v>
      </c>
      <c r="H942" s="183" t="s">
        <v>11819</v>
      </c>
    </row>
    <row r="943" spans="1:8">
      <c r="E943" s="699" t="s">
        <v>11820</v>
      </c>
      <c r="F943" s="699"/>
      <c r="G943" s="699"/>
    </row>
    <row r="945" spans="1:8">
      <c r="A945" s="183" t="s">
        <v>11821</v>
      </c>
      <c r="C945" s="183">
        <v>5000</v>
      </c>
      <c r="H945" s="183" t="s">
        <v>11775</v>
      </c>
    </row>
    <row r="946" spans="1:8">
      <c r="C946" s="183">
        <v>63707</v>
      </c>
      <c r="H946" s="183" t="s">
        <v>11790</v>
      </c>
    </row>
    <row r="947" spans="1:8">
      <c r="C947" s="183">
        <v>33000</v>
      </c>
      <c r="H947" s="183" t="s">
        <v>11788</v>
      </c>
    </row>
    <row r="948" spans="1:8">
      <c r="C948" s="183">
        <v>22978</v>
      </c>
      <c r="H948" s="183" t="s">
        <v>11822</v>
      </c>
    </row>
    <row r="949" spans="1:8">
      <c r="D949" s="183">
        <v>5000</v>
      </c>
      <c r="H949" s="183" t="s">
        <v>11468</v>
      </c>
    </row>
    <row r="950" spans="1:8">
      <c r="E950" s="699" t="s">
        <v>11823</v>
      </c>
      <c r="F950" s="699"/>
      <c r="G950" s="699"/>
    </row>
    <row r="952" spans="1:8">
      <c r="A952" s="183" t="s">
        <v>11824</v>
      </c>
    </row>
    <row r="953" spans="1:8">
      <c r="C953" s="183">
        <v>33772</v>
      </c>
      <c r="H953" s="183" t="s">
        <v>11825</v>
      </c>
    </row>
    <row r="955" spans="1:8">
      <c r="A955" s="183" t="s">
        <v>11826</v>
      </c>
    </row>
    <row r="956" spans="1:8">
      <c r="C956" s="183">
        <v>21920</v>
      </c>
      <c r="H956" s="183" t="s">
        <v>11827</v>
      </c>
    </row>
    <row r="958" spans="1:8">
      <c r="A958" s="183" t="s">
        <v>11828</v>
      </c>
    </row>
    <row r="959" spans="1:8">
      <c r="C959" s="183">
        <v>36000</v>
      </c>
      <c r="H959" s="183" t="s">
        <v>11829</v>
      </c>
    </row>
    <row r="961" spans="1:8">
      <c r="A961" s="183" t="s">
        <v>11830</v>
      </c>
    </row>
    <row r="962" spans="1:8">
      <c r="E962" s="183">
        <v>267</v>
      </c>
      <c r="H962" s="183" t="s">
        <v>11831</v>
      </c>
    </row>
    <row r="963" spans="1:8">
      <c r="E963" s="699" t="s">
        <v>11832</v>
      </c>
      <c r="F963" s="699"/>
      <c r="G963" s="699"/>
    </row>
    <row r="965" spans="1:8">
      <c r="A965" s="183" t="s">
        <v>11833</v>
      </c>
    </row>
    <row r="966" spans="1:8">
      <c r="E966" s="183">
        <v>105</v>
      </c>
      <c r="H966" s="183" t="s">
        <v>11834</v>
      </c>
    </row>
    <row r="967" spans="1:8">
      <c r="E967" s="699" t="s">
        <v>11835</v>
      </c>
      <c r="F967" s="699"/>
      <c r="G967" s="699"/>
    </row>
    <row r="969" spans="1:8">
      <c r="A969" s="183" t="s">
        <v>11836</v>
      </c>
    </row>
    <row r="970" spans="1:8">
      <c r="E970" s="183">
        <v>998</v>
      </c>
      <c r="H970" s="183" t="s">
        <v>11837</v>
      </c>
    </row>
    <row r="971" spans="1:8">
      <c r="E971" s="183">
        <v>178</v>
      </c>
      <c r="H971" s="183" t="s">
        <v>11838</v>
      </c>
    </row>
    <row r="972" spans="1:8">
      <c r="E972" s="699" t="s">
        <v>11839</v>
      </c>
      <c r="F972" s="699"/>
      <c r="G972" s="699"/>
    </row>
    <row r="974" spans="1:8">
      <c r="A974" s="183" t="s">
        <v>11840</v>
      </c>
      <c r="H974" s="183" t="s">
        <v>11841</v>
      </c>
    </row>
    <row r="975" spans="1:8">
      <c r="E975" s="183">
        <v>1205</v>
      </c>
    </row>
    <row r="976" spans="1:8">
      <c r="E976" s="699" t="s">
        <v>11842</v>
      </c>
      <c r="F976" s="699"/>
      <c r="G976" s="699"/>
    </row>
    <row r="978" spans="1:8">
      <c r="A978" s="183" t="s">
        <v>11843</v>
      </c>
      <c r="C978" s="183">
        <v>15000</v>
      </c>
      <c r="H978" s="183" t="s">
        <v>11844</v>
      </c>
    </row>
    <row r="980" spans="1:8">
      <c r="A980" s="183" t="s">
        <v>11845</v>
      </c>
    </row>
    <row r="981" spans="1:8">
      <c r="E981" s="183">
        <v>1000</v>
      </c>
      <c r="H981" s="183" t="s">
        <v>11846</v>
      </c>
    </row>
    <row r="982" spans="1:8">
      <c r="E982" s="699" t="s">
        <v>11847</v>
      </c>
      <c r="F982" s="699"/>
      <c r="G982" s="699"/>
    </row>
    <row r="983" spans="1:8">
      <c r="C983" s="183">
        <v>17500</v>
      </c>
      <c r="H983" s="183" t="s">
        <v>11848</v>
      </c>
    </row>
    <row r="984" spans="1:8">
      <c r="C984" s="183">
        <v>22978</v>
      </c>
      <c r="H984" s="183" t="s">
        <v>11849</v>
      </c>
    </row>
    <row r="986" spans="1:8">
      <c r="A986" s="183" t="s">
        <v>11850</v>
      </c>
    </row>
    <row r="987" spans="1:8">
      <c r="C987" s="183">
        <v>63707</v>
      </c>
      <c r="H987" s="183" t="s">
        <v>11851</v>
      </c>
    </row>
    <row r="989" spans="1:8">
      <c r="A989" s="183" t="s">
        <v>11852</v>
      </c>
      <c r="H989" s="183" t="s">
        <v>11853</v>
      </c>
    </row>
    <row r="990" spans="1:8">
      <c r="E990" s="183">
        <v>1205</v>
      </c>
    </row>
    <row r="991" spans="1:8">
      <c r="E991" s="699" t="s">
        <v>11854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11855</v>
      </c>
    </row>
    <row r="994" spans="1:8">
      <c r="C994" s="183">
        <v>5000</v>
      </c>
      <c r="H994" s="183" t="s">
        <v>11516</v>
      </c>
    </row>
    <row r="995" spans="1:8">
      <c r="D995" s="183">
        <v>5000</v>
      </c>
      <c r="H995" s="183" t="s">
        <v>11468</v>
      </c>
    </row>
    <row r="996" spans="1:8">
      <c r="E996" s="699" t="s">
        <v>11856</v>
      </c>
      <c r="F996" s="699"/>
      <c r="G996" s="699"/>
    </row>
    <row r="998" spans="1:8">
      <c r="A998" s="183" t="s">
        <v>11857</v>
      </c>
    </row>
    <row r="999" spans="1:8">
      <c r="E999" s="183">
        <v>235</v>
      </c>
      <c r="H999" s="183" t="s">
        <v>11858</v>
      </c>
    </row>
    <row r="1000" spans="1:8">
      <c r="E1000" s="183">
        <v>255</v>
      </c>
      <c r="H1000" s="183" t="s">
        <v>11859</v>
      </c>
    </row>
    <row r="1001" spans="1:8">
      <c r="E1001" s="699" t="s">
        <v>11860</v>
      </c>
      <c r="F1001" s="699"/>
      <c r="G1001" s="699"/>
    </row>
    <row r="1003" spans="1:8">
      <c r="A1003" s="183" t="s">
        <v>11861</v>
      </c>
    </row>
    <row r="1004" spans="1:8">
      <c r="E1004" s="183">
        <v>35</v>
      </c>
      <c r="H1004" s="183" t="s">
        <v>11862</v>
      </c>
    </row>
    <row r="1005" spans="1:8">
      <c r="E1005" s="183">
        <v>300</v>
      </c>
      <c r="H1005" s="183" t="s">
        <v>11863</v>
      </c>
    </row>
    <row r="1006" spans="1:8">
      <c r="E1006" s="183">
        <v>36</v>
      </c>
      <c r="H1006" s="183" t="s">
        <v>11864</v>
      </c>
    </row>
    <row r="1007" spans="1:8">
      <c r="E1007" s="183">
        <v>980</v>
      </c>
      <c r="H1007" s="183" t="s">
        <v>11865</v>
      </c>
    </row>
    <row r="1008" spans="1:8">
      <c r="E1008" s="699" t="s">
        <v>11866</v>
      </c>
      <c r="F1008" s="699"/>
      <c r="G1008" s="699"/>
    </row>
    <row r="1010" spans="1:8">
      <c r="A1010" s="183" t="s">
        <v>11867</v>
      </c>
    </row>
    <row r="1011" spans="1:8">
      <c r="E1011" s="183">
        <v>75</v>
      </c>
      <c r="H1011" s="183" t="s">
        <v>11868</v>
      </c>
    </row>
    <row r="1012" spans="1:8">
      <c r="E1012" s="699" t="s">
        <v>11869</v>
      </c>
      <c r="F1012" s="699"/>
      <c r="G1012" s="699"/>
    </row>
    <row r="1014" spans="1:8">
      <c r="A1014" s="183" t="s">
        <v>11870</v>
      </c>
    </row>
    <row r="1015" spans="1:8">
      <c r="E1015" s="183">
        <v>215</v>
      </c>
      <c r="H1015" s="183" t="s">
        <v>11871</v>
      </c>
    </row>
    <row r="1016" spans="1:8">
      <c r="E1016" s="183">
        <v>225</v>
      </c>
      <c r="H1016" s="183" t="s">
        <v>11871</v>
      </c>
    </row>
    <row r="1017" spans="1:8">
      <c r="E1017" s="699" t="s">
        <v>11872</v>
      </c>
      <c r="F1017" s="699"/>
      <c r="G1017" s="699"/>
    </row>
    <row r="1019" spans="1:8">
      <c r="A1019" s="183" t="s">
        <v>11873</v>
      </c>
    </row>
    <row r="1020" spans="1:8">
      <c r="C1020" s="183">
        <v>48000</v>
      </c>
      <c r="H1020" s="183" t="s">
        <v>11874</v>
      </c>
    </row>
    <row r="1021" spans="1:8">
      <c r="C1021" s="183">
        <v>22978</v>
      </c>
      <c r="H1021" s="183" t="s">
        <v>11875</v>
      </c>
    </row>
    <row r="1022" spans="1:8">
      <c r="C1022" s="183">
        <v>63707</v>
      </c>
      <c r="H1022" s="183" t="s">
        <v>11876</v>
      </c>
    </row>
    <row r="1023" spans="1:8">
      <c r="C1023" s="183">
        <v>39000</v>
      </c>
      <c r="H1023" s="183" t="s">
        <v>11877</v>
      </c>
    </row>
    <row r="1025" spans="1:8">
      <c r="A1025" s="183" t="s">
        <v>11878</v>
      </c>
    </row>
    <row r="1026" spans="1:8">
      <c r="E1026" s="183">
        <v>90</v>
      </c>
      <c r="H1026" s="183" t="s">
        <v>11879</v>
      </c>
    </row>
    <row r="1027" spans="1:8">
      <c r="E1027" s="699" t="s">
        <v>11880</v>
      </c>
      <c r="F1027" s="699"/>
      <c r="G1027" s="699"/>
    </row>
    <row r="1029" spans="1:8">
      <c r="A1029" s="183" t="s">
        <v>11881</v>
      </c>
    </row>
    <row r="1030" spans="1:8">
      <c r="C1030" s="183">
        <v>15501</v>
      </c>
      <c r="H1030" s="183" t="s">
        <v>11882</v>
      </c>
    </row>
    <row r="1032" spans="1:8">
      <c r="A1032" s="183" t="s">
        <v>11878</v>
      </c>
    </row>
    <row r="1033" spans="1:8">
      <c r="E1033" s="183">
        <v>167</v>
      </c>
      <c r="H1033" s="183" t="s">
        <v>11883</v>
      </c>
    </row>
    <row r="1034" spans="1:8">
      <c r="E1034" s="699" t="s">
        <v>11884</v>
      </c>
      <c r="F1034" s="699"/>
      <c r="G1034" s="699"/>
    </row>
    <row r="1036" spans="1:8">
      <c r="A1036" s="183" t="s">
        <v>11885</v>
      </c>
    </row>
    <row r="1037" spans="1:8">
      <c r="C1037" s="183">
        <v>13529</v>
      </c>
      <c r="H1037" s="183" t="s">
        <v>11886</v>
      </c>
    </row>
    <row r="1039" spans="1:8">
      <c r="A1039" s="183" t="s">
        <v>11887</v>
      </c>
    </row>
    <row r="1040" spans="1:8">
      <c r="E1040" s="183">
        <v>133</v>
      </c>
      <c r="H1040" s="183" t="s">
        <v>11888</v>
      </c>
    </row>
    <row r="1041" spans="1:8">
      <c r="E1041" s="699" t="s">
        <v>11889</v>
      </c>
      <c r="F1041" s="699"/>
      <c r="G1041" s="699"/>
    </row>
    <row r="1043" spans="1:8">
      <c r="A1043" s="183" t="s">
        <v>11890</v>
      </c>
    </row>
    <row r="1044" spans="1:8">
      <c r="E1044" s="183">
        <v>100</v>
      </c>
      <c r="H1044" s="183" t="s">
        <v>11891</v>
      </c>
    </row>
    <row r="1045" spans="1:8">
      <c r="E1045" s="699" t="s">
        <v>11892</v>
      </c>
      <c r="F1045" s="699"/>
      <c r="G1045" s="699"/>
    </row>
    <row r="1047" spans="1:8">
      <c r="A1047" s="183" t="s">
        <v>11893</v>
      </c>
      <c r="H1047" s="183" t="s">
        <v>11894</v>
      </c>
    </row>
    <row r="1048" spans="1:8">
      <c r="E1048" s="183">
        <v>1205</v>
      </c>
    </row>
    <row r="1049" spans="1:8">
      <c r="E1049" s="699" t="s">
        <v>11895</v>
      </c>
      <c r="F1049" s="699"/>
      <c r="G1049" s="699"/>
    </row>
    <row r="1051" spans="1:8">
      <c r="A1051" s="183" t="s">
        <v>11896</v>
      </c>
    </row>
    <row r="1052" spans="1:8">
      <c r="C1052" s="183">
        <v>15000</v>
      </c>
      <c r="H1052" s="183" t="s">
        <v>11897</v>
      </c>
    </row>
    <row r="1054" spans="1:8">
      <c r="A1054" s="183" t="s">
        <v>11898</v>
      </c>
    </row>
    <row r="1055" spans="1:8">
      <c r="E1055" s="183">
        <v>240</v>
      </c>
      <c r="H1055" s="183" t="s">
        <v>11899</v>
      </c>
    </row>
    <row r="1056" spans="1:8">
      <c r="E1056" s="183">
        <v>400</v>
      </c>
      <c r="H1056" s="183" t="s">
        <v>11900</v>
      </c>
    </row>
    <row r="1057" spans="1:8">
      <c r="E1057" s="699" t="s">
        <v>11901</v>
      </c>
      <c r="F1057" s="699"/>
      <c r="G1057" s="699"/>
    </row>
    <row r="1059" spans="1:8">
      <c r="A1059" s="183" t="s">
        <v>11902</v>
      </c>
    </row>
    <row r="1060" spans="1:8">
      <c r="E1060" s="183">
        <v>90</v>
      </c>
      <c r="H1060" s="183" t="s">
        <v>11403</v>
      </c>
    </row>
    <row r="1061" spans="1:8">
      <c r="E1061" s="699" t="s">
        <v>11903</v>
      </c>
      <c r="F1061" s="699"/>
      <c r="G1061" s="699"/>
    </row>
    <row r="1063" spans="1:8">
      <c r="A1063" s="183" t="s">
        <v>11904</v>
      </c>
    </row>
    <row r="1064" spans="1:8">
      <c r="C1064" s="183">
        <v>5000</v>
      </c>
      <c r="H1064" s="183" t="s">
        <v>11905</v>
      </c>
    </row>
    <row r="1065" spans="1:8">
      <c r="D1065" s="183">
        <v>5000</v>
      </c>
      <c r="H1065" s="183" t="s">
        <v>11468</v>
      </c>
    </row>
    <row r="1066" spans="1:8">
      <c r="E1066" s="183">
        <v>500</v>
      </c>
      <c r="H1066" s="183" t="s">
        <v>11906</v>
      </c>
    </row>
    <row r="1067" spans="1:8">
      <c r="E1067" s="699" t="s">
        <v>11907</v>
      </c>
      <c r="F1067" s="699"/>
      <c r="G1067" s="699"/>
    </row>
    <row r="1069" spans="1:8">
      <c r="A1069" s="183" t="s">
        <v>11908</v>
      </c>
    </row>
    <row r="1070" spans="1:8">
      <c r="E1070" s="183">
        <v>230</v>
      </c>
      <c r="H1070" s="183" t="s">
        <v>11909</v>
      </c>
    </row>
    <row r="1071" spans="1:8">
      <c r="E1071" s="183">
        <v>190</v>
      </c>
      <c r="H1071" s="183" t="s">
        <v>11910</v>
      </c>
    </row>
    <row r="1072" spans="1:8">
      <c r="E1072" s="699" t="s">
        <v>11911</v>
      </c>
      <c r="F1072" s="699"/>
      <c r="G1072" s="699"/>
    </row>
    <row r="1074" spans="1:8">
      <c r="A1074" s="183" t="s">
        <v>11912</v>
      </c>
    </row>
    <row r="1075" spans="1:8">
      <c r="C1075" s="183">
        <v>22978</v>
      </c>
      <c r="H1075" s="183" t="s">
        <v>11913</v>
      </c>
    </row>
    <row r="1076" spans="1:8">
      <c r="C1076" s="183">
        <v>63707</v>
      </c>
      <c r="H1076" s="183" t="s">
        <v>11914</v>
      </c>
    </row>
    <row r="1078" spans="1:8">
      <c r="A1078" s="183" t="s">
        <v>11915</v>
      </c>
    </row>
    <row r="1079" spans="1:8">
      <c r="C1079" s="183">
        <v>16356</v>
      </c>
      <c r="H1079" s="183" t="s">
        <v>11916</v>
      </c>
    </row>
    <row r="1081" spans="1:8">
      <c r="A1081" s="183" t="s">
        <v>11917</v>
      </c>
    </row>
    <row r="1082" spans="1:8">
      <c r="E1082" s="183">
        <v>125</v>
      </c>
      <c r="H1082" s="183" t="s">
        <v>11918</v>
      </c>
    </row>
    <row r="1083" spans="1:8">
      <c r="E1083" s="183">
        <v>120</v>
      </c>
      <c r="H1083" s="183" t="s">
        <v>11919</v>
      </c>
    </row>
    <row r="1084" spans="1:8">
      <c r="E1084" s="699" t="s">
        <v>11920</v>
      </c>
      <c r="F1084" s="699"/>
      <c r="G1084" s="699"/>
    </row>
    <row r="1086" spans="1:8">
      <c r="A1086" s="183" t="s">
        <v>11921</v>
      </c>
    </row>
    <row r="1087" spans="1:8">
      <c r="E1087" s="183">
        <v>155</v>
      </c>
      <c r="H1087" s="183" t="s">
        <v>11922</v>
      </c>
    </row>
    <row r="1088" spans="1:8">
      <c r="E1088" s="183">
        <v>175</v>
      </c>
      <c r="H1088" s="183" t="s">
        <v>11922</v>
      </c>
    </row>
    <row r="1089" spans="1:8">
      <c r="E1089" s="699" t="s">
        <v>11923</v>
      </c>
      <c r="F1089" s="699"/>
      <c r="G1089" s="699"/>
    </row>
    <row r="1091" spans="1:8">
      <c r="A1091" s="183" t="s">
        <v>11924</v>
      </c>
    </row>
    <row r="1092" spans="1:8">
      <c r="E1092" s="183">
        <v>32</v>
      </c>
      <c r="H1092" s="183" t="s">
        <v>11925</v>
      </c>
    </row>
    <row r="1093" spans="1:8">
      <c r="E1093" s="183">
        <v>40</v>
      </c>
      <c r="H1093" s="183" t="s">
        <v>11926</v>
      </c>
    </row>
    <row r="1094" spans="1:8">
      <c r="E1094" s="699" t="s">
        <v>11927</v>
      </c>
      <c r="F1094" s="699"/>
      <c r="G1094" s="699"/>
    </row>
    <row r="1096" spans="1:8">
      <c r="A1096" s="183" t="s">
        <v>11928</v>
      </c>
    </row>
    <row r="1097" spans="1:8">
      <c r="E1097" s="183">
        <v>1205</v>
      </c>
      <c r="H1097" s="183" t="s">
        <v>11929</v>
      </c>
    </row>
    <row r="1098" spans="1:8">
      <c r="E1098" s="699" t="s">
        <v>11930</v>
      </c>
      <c r="F1098" s="699"/>
      <c r="G1098" s="699"/>
      <c r="H1098" s="699" t="s">
        <v>11931</v>
      </c>
    </row>
    <row r="1100" spans="1:8">
      <c r="A1100" s="183" t="s">
        <v>11932</v>
      </c>
      <c r="C1100" s="183">
        <v>15000</v>
      </c>
      <c r="H1100" s="183" t="s">
        <v>11933</v>
      </c>
    </row>
    <row r="1102" spans="1:8">
      <c r="A1102" s="183" t="s">
        <v>11932</v>
      </c>
    </row>
    <row r="1103" spans="1:8">
      <c r="E1103" s="183">
        <v>380</v>
      </c>
      <c r="H1103" s="183" t="s">
        <v>11934</v>
      </c>
    </row>
    <row r="1104" spans="1:8">
      <c r="E1104" s="183">
        <v>285</v>
      </c>
      <c r="H1104" s="183" t="s">
        <v>11934</v>
      </c>
    </row>
    <row r="1105" spans="1:8">
      <c r="E1105" s="699" t="s">
        <v>11935</v>
      </c>
      <c r="F1105" s="699"/>
      <c r="G1105" s="699"/>
    </row>
    <row r="1107" spans="1:8">
      <c r="A1107" s="183" t="s">
        <v>11936</v>
      </c>
    </row>
    <row r="1108" spans="1:8">
      <c r="E1108" s="183">
        <v>105</v>
      </c>
      <c r="H1108" s="183" t="s">
        <v>11937</v>
      </c>
    </row>
    <row r="1109" spans="1:8">
      <c r="E1109" s="699" t="s">
        <v>11938</v>
      </c>
      <c r="F1109" s="699"/>
      <c r="G1109" s="699"/>
    </row>
    <row r="1111" spans="1:8">
      <c r="A1111" s="183" t="s">
        <v>11939</v>
      </c>
    </row>
    <row r="1112" spans="1:8">
      <c r="E1112" s="183">
        <v>45</v>
      </c>
      <c r="H1112" s="183" t="s">
        <v>11940</v>
      </c>
    </row>
    <row r="1113" spans="1:8">
      <c r="E1113" s="699" t="s">
        <v>11941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11939</v>
      </c>
    </row>
    <row r="1116" spans="1:8">
      <c r="C1116" s="183">
        <v>26000</v>
      </c>
      <c r="H1116" s="183" t="s">
        <v>11942</v>
      </c>
    </row>
    <row r="1117" spans="1:8">
      <c r="C1117" s="183">
        <v>22970</v>
      </c>
      <c r="H1117" s="183" t="s">
        <v>11943</v>
      </c>
    </row>
    <row r="1118" spans="1:8">
      <c r="C1118" s="183">
        <v>63516</v>
      </c>
      <c r="H1118" s="183" t="s">
        <v>11944</v>
      </c>
    </row>
    <row r="1120" spans="1:8">
      <c r="A1120" s="183" t="s">
        <v>11945</v>
      </c>
    </row>
    <row r="1121" spans="1:8">
      <c r="C1121" s="183">
        <v>7117</v>
      </c>
      <c r="H1121" s="183" t="s">
        <v>11946</v>
      </c>
    </row>
    <row r="1122" spans="1:8">
      <c r="C1122" s="183">
        <v>16446</v>
      </c>
      <c r="H1122" s="183" t="s">
        <v>11947</v>
      </c>
    </row>
    <row r="1124" spans="1:8">
      <c r="A1124" s="183" t="s">
        <v>11948</v>
      </c>
    </row>
    <row r="1125" spans="1:8">
      <c r="E1125" s="183">
        <v>188</v>
      </c>
      <c r="H1125" s="183" t="s">
        <v>11949</v>
      </c>
    </row>
    <row r="1126" spans="1:8">
      <c r="E1126" s="183">
        <v>1205</v>
      </c>
      <c r="H1126" s="183" t="s">
        <v>11950</v>
      </c>
    </row>
    <row r="1127" spans="1:8">
      <c r="E1127" s="699" t="s">
        <v>11951</v>
      </c>
      <c r="F1127" s="699"/>
      <c r="G1127" s="699"/>
    </row>
    <row r="1129" spans="1:8">
      <c r="A1129" s="183" t="s">
        <v>11952</v>
      </c>
    </row>
    <row r="1130" spans="1:8">
      <c r="E1130" s="183">
        <v>88</v>
      </c>
      <c r="H1130" s="183" t="s">
        <v>11953</v>
      </c>
    </row>
    <row r="1131" spans="1:8">
      <c r="E1131" s="699" t="s">
        <v>11954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11955</v>
      </c>
    </row>
    <row r="1134" spans="1:8">
      <c r="B1134" s="183">
        <v>28000</v>
      </c>
      <c r="H1134" s="183" t="s">
        <v>11956</v>
      </c>
    </row>
    <row r="1135" spans="1:8">
      <c r="C1135" s="183">
        <v>5000</v>
      </c>
      <c r="H1135" s="183" t="s">
        <v>11957</v>
      </c>
    </row>
    <row r="1136" spans="1:8">
      <c r="D1136" s="183">
        <v>5000</v>
      </c>
      <c r="H1136" s="183" t="s">
        <v>11468</v>
      </c>
    </row>
    <row r="1137" spans="1:8">
      <c r="E1137" s="699" t="s">
        <v>11958</v>
      </c>
      <c r="F1137" s="699"/>
      <c r="G1137" s="699"/>
    </row>
    <row r="1139" spans="1:8">
      <c r="A1139" s="183" t="s">
        <v>11959</v>
      </c>
    </row>
    <row r="1140" spans="1:8">
      <c r="C1140" s="183">
        <v>15000</v>
      </c>
      <c r="H1140" s="183" t="s">
        <v>11960</v>
      </c>
    </row>
    <row r="1142" spans="1:8">
      <c r="A1142" s="183" t="s">
        <v>11959</v>
      </c>
    </row>
    <row r="1143" spans="1:8">
      <c r="E1143" s="183">
        <v>250</v>
      </c>
      <c r="H1143" s="183" t="s">
        <v>11961</v>
      </c>
    </row>
    <row r="1144" spans="1:8">
      <c r="E1144" s="183">
        <v>450</v>
      </c>
      <c r="H1144" s="183" t="s">
        <v>11962</v>
      </c>
    </row>
    <row r="1145" spans="1:8">
      <c r="A1145" s="183" t="s">
        <v>11963</v>
      </c>
      <c r="E1145" s="183">
        <v>159</v>
      </c>
      <c r="H1145" s="183" t="s">
        <v>11964</v>
      </c>
    </row>
    <row r="1146" spans="1:8">
      <c r="E1146" s="183">
        <v>300</v>
      </c>
      <c r="H1146" s="183" t="s">
        <v>11760</v>
      </c>
    </row>
    <row r="1147" spans="1:8">
      <c r="E1147" s="699" t="s">
        <v>11965</v>
      </c>
      <c r="F1147" s="699"/>
      <c r="G1147" s="699"/>
      <c r="H1147" s="699" t="s">
        <v>11966</v>
      </c>
    </row>
    <row r="1148" spans="1:8">
      <c r="E1148" s="699"/>
      <c r="F1148" s="699"/>
      <c r="G1148" s="699"/>
      <c r="H1148" s="699"/>
    </row>
    <row r="1149" spans="1:8">
      <c r="A1149" s="183" t="s">
        <v>11967</v>
      </c>
    </row>
    <row r="1150" spans="1:8">
      <c r="C1150" s="183">
        <v>33000</v>
      </c>
      <c r="H1150" s="183" t="s">
        <v>11968</v>
      </c>
    </row>
    <row r="1151" spans="1:8">
      <c r="C1151" s="183">
        <v>22970</v>
      </c>
      <c r="H1151" s="183" t="s">
        <v>11969</v>
      </c>
    </row>
    <row r="1152" spans="1:8">
      <c r="C1152" s="183">
        <v>63516</v>
      </c>
      <c r="H1152" s="183" t="s">
        <v>11970</v>
      </c>
    </row>
    <row r="1153" spans="1:8">
      <c r="E1153" s="699"/>
      <c r="F1153" s="699"/>
      <c r="G1153" s="699"/>
      <c r="H1153" s="699"/>
    </row>
    <row r="1154" spans="1:8">
      <c r="A1154" s="183" t="s">
        <v>11971</v>
      </c>
    </row>
    <row r="1155" spans="1:8" ht="66">
      <c r="C1155" s="183">
        <v>3000</v>
      </c>
      <c r="H1155" s="694" t="s">
        <v>11972</v>
      </c>
    </row>
    <row r="1157" spans="1:8">
      <c r="A1157" s="183" t="s">
        <v>11973</v>
      </c>
    </row>
    <row r="1158" spans="1:8">
      <c r="E1158" s="183">
        <v>280</v>
      </c>
      <c r="H1158" s="183" t="s">
        <v>11974</v>
      </c>
    </row>
    <row r="1159" spans="1:8">
      <c r="E1159" s="183">
        <v>270</v>
      </c>
      <c r="H1159" s="183" t="s">
        <v>11974</v>
      </c>
    </row>
    <row r="1160" spans="1:8">
      <c r="E1160" s="699" t="s">
        <v>11975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11976</v>
      </c>
    </row>
    <row r="1163" spans="1:8">
      <c r="C1163" s="183">
        <v>9944</v>
      </c>
      <c r="H1163" s="183" t="s">
        <v>11977</v>
      </c>
    </row>
    <row r="1165" spans="1:8">
      <c r="A1165" s="183" t="s">
        <v>11978</v>
      </c>
    </row>
    <row r="1166" spans="1:8">
      <c r="E1166" s="183">
        <v>1205</v>
      </c>
      <c r="H1166" s="183" t="s">
        <v>11979</v>
      </c>
    </row>
    <row r="1167" spans="1:8">
      <c r="E1167" s="699" t="s">
        <v>11980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11981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11982</v>
      </c>
    </row>
    <row r="1171" spans="1:8">
      <c r="E1171" s="206">
        <v>30</v>
      </c>
      <c r="F1171" s="206"/>
      <c r="G1171" s="206"/>
      <c r="H1171" s="183" t="s">
        <v>11983</v>
      </c>
    </row>
    <row r="1172" spans="1:8">
      <c r="E1172" s="699" t="s">
        <v>11984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11985</v>
      </c>
    </row>
    <row r="1175" spans="1:8">
      <c r="C1175" s="183">
        <v>15000</v>
      </c>
      <c r="H1175" s="183" t="s">
        <v>11986</v>
      </c>
    </row>
    <row r="1177" spans="1:8">
      <c r="A1177" s="183" t="s">
        <v>11987</v>
      </c>
    </row>
    <row r="1178" spans="1:8">
      <c r="C1178" s="183">
        <v>7500</v>
      </c>
      <c r="H1178" s="183" t="s">
        <v>11988</v>
      </c>
    </row>
    <row r="1179" spans="1:8">
      <c r="C1179" s="183">
        <v>25670</v>
      </c>
      <c r="H1179" s="183" t="s">
        <v>11989</v>
      </c>
    </row>
    <row r="1180" spans="1:8">
      <c r="C1180" s="183">
        <v>63516</v>
      </c>
      <c r="H1180" s="183" t="s">
        <v>11990</v>
      </c>
    </row>
    <row r="1182" spans="1:8">
      <c r="A1182" s="183" t="s">
        <v>11991</v>
      </c>
    </row>
    <row r="1183" spans="1:8">
      <c r="C1183" s="183">
        <v>17644</v>
      </c>
      <c r="H1183" s="183" t="s">
        <v>11992</v>
      </c>
    </row>
    <row r="1185" spans="1:8">
      <c r="A1185" s="183" t="s">
        <v>11993</v>
      </c>
    </row>
    <row r="1186" spans="1:8">
      <c r="E1186" s="183">
        <v>500</v>
      </c>
      <c r="H1186" s="183" t="s">
        <v>11994</v>
      </c>
    </row>
    <row r="1187" spans="1:8">
      <c r="E1187" s="183">
        <v>500</v>
      </c>
      <c r="H1187" s="183" t="s">
        <v>11653</v>
      </c>
    </row>
    <row r="1188" spans="1:8">
      <c r="E1188" s="699" t="s">
        <v>11995</v>
      </c>
      <c r="F1188" s="699"/>
      <c r="G1188" s="699"/>
    </row>
    <row r="1190" spans="1:8">
      <c r="A1190" s="183" t="s">
        <v>11996</v>
      </c>
    </row>
    <row r="1191" spans="1:8">
      <c r="C1191" s="183">
        <v>12728</v>
      </c>
      <c r="H1191" s="183" t="s">
        <v>11997</v>
      </c>
    </row>
    <row r="1192" spans="1:8">
      <c r="C1192" s="183">
        <v>5000</v>
      </c>
      <c r="H1192" s="183" t="s">
        <v>11957</v>
      </c>
    </row>
    <row r="1193" spans="1:8">
      <c r="D1193" s="183">
        <v>5000</v>
      </c>
      <c r="H1193" s="183" t="s">
        <v>11468</v>
      </c>
    </row>
    <row r="1194" spans="1:8">
      <c r="E1194" s="699" t="s">
        <v>11998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11999</v>
      </c>
    </row>
    <row r="1197" spans="1:8">
      <c r="E1197" s="183">
        <v>1205</v>
      </c>
      <c r="H1197" s="183" t="s">
        <v>12000</v>
      </c>
    </row>
    <row r="1198" spans="1:8">
      <c r="E1198" s="183">
        <v>178</v>
      </c>
      <c r="H1198" s="183" t="s">
        <v>12001</v>
      </c>
    </row>
    <row r="1199" spans="1:8">
      <c r="E1199" s="699" t="s">
        <v>12002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12003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12004</v>
      </c>
    </row>
    <row r="1203" spans="1:8">
      <c r="E1203" s="699" t="s">
        <v>12005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12006</v>
      </c>
    </row>
    <row r="1206" spans="1:8">
      <c r="C1206" s="183">
        <v>15000</v>
      </c>
      <c r="H1206" s="183" t="s">
        <v>12007</v>
      </c>
    </row>
    <row r="1208" spans="1:8">
      <c r="A1208" s="183" t="s">
        <v>12008</v>
      </c>
    </row>
    <row r="1209" spans="1:8">
      <c r="E1209" s="183">
        <v>225</v>
      </c>
      <c r="H1209" s="183" t="s">
        <v>12009</v>
      </c>
    </row>
    <row r="1210" spans="1:8">
      <c r="E1210" s="183">
        <v>245</v>
      </c>
      <c r="H1210" s="183" t="s">
        <v>12010</v>
      </c>
    </row>
    <row r="1211" spans="1:8">
      <c r="E1211" s="699" t="s">
        <v>12011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12012</v>
      </c>
    </row>
    <row r="1214" spans="1:8">
      <c r="C1214" s="183">
        <v>18000</v>
      </c>
      <c r="H1214" s="183" t="s">
        <v>12013</v>
      </c>
    </row>
    <row r="1215" spans="1:8">
      <c r="C1215" s="183">
        <v>25670</v>
      </c>
      <c r="H1215" s="183" t="s">
        <v>12014</v>
      </c>
    </row>
    <row r="1216" spans="1:8">
      <c r="C1216" s="183">
        <v>63516</v>
      </c>
      <c r="H1216" s="183" t="s">
        <v>12015</v>
      </c>
    </row>
    <row r="1218" spans="1:8">
      <c r="A1218" s="183" t="s">
        <v>12016</v>
      </c>
    </row>
    <row r="1219" spans="1:8">
      <c r="C1219" s="183">
        <v>1154</v>
      </c>
      <c r="H1219" s="183" t="s">
        <v>12017</v>
      </c>
    </row>
    <row r="1221" spans="1:8">
      <c r="A1221" s="183" t="s">
        <v>12018</v>
      </c>
    </row>
    <row r="1222" spans="1:8">
      <c r="E1222" s="183">
        <v>1205</v>
      </c>
      <c r="H1222" s="183" t="s">
        <v>12019</v>
      </c>
    </row>
    <row r="1223" spans="1:8">
      <c r="E1223" s="183">
        <v>140</v>
      </c>
      <c r="H1223" s="183" t="s">
        <v>12020</v>
      </c>
    </row>
    <row r="1224" spans="1:8">
      <c r="E1224" s="699" t="s">
        <v>12021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12022</v>
      </c>
    </row>
    <row r="1227" spans="1:8">
      <c r="E1227" s="183">
        <v>100</v>
      </c>
      <c r="H1227" s="183" t="s">
        <v>11316</v>
      </c>
    </row>
    <row r="1228" spans="1:8">
      <c r="E1228" s="183">
        <v>18</v>
      </c>
      <c r="H1228" s="183" t="s">
        <v>12023</v>
      </c>
    </row>
    <row r="1229" spans="1:8">
      <c r="E1229" s="699" t="s">
        <v>12024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12025</v>
      </c>
    </row>
    <row r="1232" spans="1:8">
      <c r="C1232" s="183">
        <v>15000</v>
      </c>
      <c r="H1232" s="183" t="s">
        <v>12026</v>
      </c>
    </row>
    <row r="1233" spans="1:8">
      <c r="E1233" s="699"/>
      <c r="F1233" s="699"/>
      <c r="G1233" s="699"/>
    </row>
    <row r="1234" spans="1:8">
      <c r="A1234" s="183" t="s">
        <v>12027</v>
      </c>
    </row>
    <row r="1235" spans="1:8">
      <c r="C1235" s="183">
        <v>25670</v>
      </c>
      <c r="H1235" s="183" t="s">
        <v>12028</v>
      </c>
    </row>
    <row r="1236" spans="1:8">
      <c r="C1236" s="183">
        <v>18614</v>
      </c>
      <c r="H1236" s="183" t="s">
        <v>12029</v>
      </c>
    </row>
    <row r="1237" spans="1:8">
      <c r="C1237" s="183">
        <v>4725</v>
      </c>
      <c r="H1237" s="183" t="s">
        <v>12030</v>
      </c>
    </row>
    <row r="1238" spans="1:8">
      <c r="C1238" s="183">
        <v>25670</v>
      </c>
      <c r="H1238" s="183" t="s">
        <v>12031</v>
      </c>
    </row>
    <row r="1239" spans="1:8">
      <c r="C1239" s="183">
        <v>37846</v>
      </c>
      <c r="H1239" s="183" t="s">
        <v>12032</v>
      </c>
    </row>
    <row r="1241" spans="1:8">
      <c r="A1241" s="183" t="s">
        <v>12033</v>
      </c>
    </row>
    <row r="1242" spans="1:8">
      <c r="E1242" s="183">
        <v>60</v>
      </c>
      <c r="H1242" s="183" t="s">
        <v>12034</v>
      </c>
    </row>
    <row r="1243" spans="1:8">
      <c r="E1243" s="183">
        <v>500</v>
      </c>
      <c r="H1243" s="183" t="s">
        <v>12035</v>
      </c>
    </row>
    <row r="1244" spans="1:8">
      <c r="E1244" s="183">
        <v>100</v>
      </c>
      <c r="H1244" s="183" t="s">
        <v>12036</v>
      </c>
    </row>
    <row r="1245" spans="1:8">
      <c r="E1245" s="699" t="s">
        <v>12037</v>
      </c>
      <c r="F1245" s="699"/>
      <c r="G1245" s="699"/>
    </row>
    <row r="1247" spans="1:8">
      <c r="A1247" s="183" t="s">
        <v>12038</v>
      </c>
    </row>
    <row r="1248" spans="1:8">
      <c r="E1248" s="183">
        <v>120</v>
      </c>
      <c r="H1248" s="183" t="s">
        <v>12039</v>
      </c>
    </row>
    <row r="1249" spans="1:8">
      <c r="E1249" s="699" t="s">
        <v>12040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12041</v>
      </c>
    </row>
    <row r="1252" spans="1:8">
      <c r="E1252" s="183">
        <v>1205</v>
      </c>
      <c r="H1252" s="183" t="s">
        <v>12042</v>
      </c>
    </row>
    <row r="1253" spans="1:8">
      <c r="E1253" s="183">
        <v>178</v>
      </c>
      <c r="H1253" s="183" t="s">
        <v>12043</v>
      </c>
    </row>
    <row r="1254" spans="1:8">
      <c r="E1254" s="699" t="s">
        <v>12044</v>
      </c>
      <c r="F1254" s="699"/>
      <c r="G1254" s="699"/>
    </row>
    <row r="1256" spans="1:8">
      <c r="A1256" s="183" t="s">
        <v>12045</v>
      </c>
    </row>
    <row r="1257" spans="1:8">
      <c r="C1257" s="183">
        <v>50000</v>
      </c>
      <c r="H1257" s="183" t="s">
        <v>12046</v>
      </c>
    </row>
    <row r="1259" spans="1:8">
      <c r="A1259" s="183" t="s">
        <v>12047</v>
      </c>
    </row>
    <row r="1260" spans="1:8">
      <c r="C1260" s="183">
        <v>15000</v>
      </c>
      <c r="H1260" s="183" t="s">
        <v>12048</v>
      </c>
    </row>
    <row r="1262" spans="1:8">
      <c r="A1262" s="183" t="s">
        <v>12049</v>
      </c>
    </row>
    <row r="1263" spans="1:8">
      <c r="C1263" s="183">
        <v>25670</v>
      </c>
      <c r="H1263" s="183" t="s">
        <v>12050</v>
      </c>
    </row>
    <row r="1264" spans="1:8">
      <c r="C1264" s="183">
        <v>63516</v>
      </c>
      <c r="H1264" s="183" t="s">
        <v>12051</v>
      </c>
    </row>
    <row r="1265" spans="1:8">
      <c r="C1265" s="183">
        <v>12000</v>
      </c>
      <c r="H1265" s="183" t="s">
        <v>12052</v>
      </c>
    </row>
    <row r="1266" spans="1:8">
      <c r="C1266" s="183">
        <v>5140</v>
      </c>
      <c r="H1266" s="183" t="s">
        <v>12053</v>
      </c>
    </row>
    <row r="1267" spans="1:8">
      <c r="C1267" s="183">
        <v>5000</v>
      </c>
      <c r="H1267" s="183" t="s">
        <v>11957</v>
      </c>
    </row>
    <row r="1268" spans="1:8">
      <c r="D1268" s="183">
        <v>5000</v>
      </c>
      <c r="H1268" s="183" t="s">
        <v>11468</v>
      </c>
    </row>
    <row r="1269" spans="1:8">
      <c r="E1269" s="699" t="s">
        <v>12054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12055</v>
      </c>
    </row>
    <row r="1272" spans="1:8">
      <c r="E1272" s="183">
        <v>1205</v>
      </c>
      <c r="H1272" s="183" t="s">
        <v>12056</v>
      </c>
    </row>
    <row r="1273" spans="1:8">
      <c r="E1273" s="183">
        <v>45</v>
      </c>
      <c r="H1273" s="183" t="s">
        <v>12057</v>
      </c>
    </row>
    <row r="1274" spans="1:8">
      <c r="E1274" s="699" t="s">
        <v>12058</v>
      </c>
      <c r="F1274" s="699"/>
      <c r="G1274" s="699"/>
      <c r="H1274" s="699" t="s">
        <v>12059</v>
      </c>
    </row>
    <row r="1276" spans="1:8">
      <c r="A1276" s="183" t="s">
        <v>12060</v>
      </c>
    </row>
    <row r="1277" spans="1:8">
      <c r="E1277" s="183">
        <v>92</v>
      </c>
      <c r="H1277" s="183" t="s">
        <v>12061</v>
      </c>
    </row>
    <row r="1278" spans="1:8">
      <c r="E1278" s="699" t="s">
        <v>12062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12063</v>
      </c>
    </row>
    <row r="1281" spans="1:8">
      <c r="E1281" s="183">
        <v>75</v>
      </c>
      <c r="H1281" s="183" t="s">
        <v>12064</v>
      </c>
    </row>
    <row r="1282" spans="1:8">
      <c r="E1282" s="699" t="s">
        <v>12065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12066</v>
      </c>
    </row>
    <row r="1285" spans="1:8">
      <c r="E1285" s="183">
        <v>2000</v>
      </c>
      <c r="F1285" s="183">
        <v>2199</v>
      </c>
      <c r="H1285" s="183" t="s">
        <v>12067</v>
      </c>
    </row>
    <row r="1286" spans="1:8">
      <c r="E1286" s="699" t="s">
        <v>12068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12069</v>
      </c>
    </row>
    <row r="1289" spans="1:8">
      <c r="C1289" s="183">
        <v>30000</v>
      </c>
      <c r="H1289" s="183" t="s">
        <v>12070</v>
      </c>
    </row>
    <row r="1290" spans="1:8" s="704" customFormat="1"/>
    <row r="1291" spans="1:8">
      <c r="A1291" s="183" t="s">
        <v>12071</v>
      </c>
    </row>
    <row r="1292" spans="1:8">
      <c r="C1292" s="183">
        <v>15000</v>
      </c>
      <c r="H1292" s="183" t="s">
        <v>12072</v>
      </c>
    </row>
    <row r="1294" spans="1:8">
      <c r="A1294" s="183" t="s">
        <v>12073</v>
      </c>
    </row>
    <row r="1295" spans="1:8">
      <c r="E1295" s="183">
        <v>18</v>
      </c>
      <c r="F1295" s="183">
        <v>2181</v>
      </c>
      <c r="G1295" s="183" t="s">
        <v>12074</v>
      </c>
      <c r="H1295" s="183" t="s">
        <v>12075</v>
      </c>
    </row>
    <row r="1296" spans="1:8">
      <c r="E1296" s="699" t="s">
        <v>12076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12077</v>
      </c>
    </row>
    <row r="1299" spans="1:8">
      <c r="C1299" s="183">
        <v>25670</v>
      </c>
      <c r="H1299" s="183" t="s">
        <v>12078</v>
      </c>
    </row>
    <row r="1300" spans="1:8">
      <c r="C1300" s="183">
        <v>63516</v>
      </c>
      <c r="H1300" s="183" t="s">
        <v>12079</v>
      </c>
    </row>
    <row r="1301" spans="1:8">
      <c r="C1301" s="183">
        <v>45000</v>
      </c>
      <c r="H1301" s="183" t="s">
        <v>12080</v>
      </c>
    </row>
    <row r="1303" spans="1:8">
      <c r="A1303" s="183" t="s">
        <v>12081</v>
      </c>
    </row>
    <row r="1304" spans="1:8">
      <c r="C1304" s="183">
        <v>462</v>
      </c>
      <c r="H1304" s="183" t="s">
        <v>12082</v>
      </c>
    </row>
    <row r="1307" spans="1:8">
      <c r="H1307" s="705" t="s">
        <v>12083</v>
      </c>
    </row>
    <row r="1309" spans="1:8">
      <c r="A1309" s="183" t="s">
        <v>12084</v>
      </c>
    </row>
    <row r="1310" spans="1:8">
      <c r="E1310" s="183">
        <v>100</v>
      </c>
      <c r="G1310" s="183" t="s">
        <v>12085</v>
      </c>
      <c r="H1310" s="183" t="s">
        <v>12086</v>
      </c>
    </row>
    <row r="1311" spans="1:8">
      <c r="E1311" s="699" t="s">
        <v>12087</v>
      </c>
      <c r="F1311" s="699"/>
      <c r="G1311" s="699"/>
    </row>
    <row r="1313" spans="1:8">
      <c r="A1313" s="183" t="s">
        <v>12084</v>
      </c>
    </row>
    <row r="1314" spans="1:8">
      <c r="C1314" s="183">
        <v>11930</v>
      </c>
      <c r="H1314" s="183" t="s">
        <v>12088</v>
      </c>
    </row>
    <row r="1315" spans="1:8">
      <c r="E1315" s="699" t="s">
        <v>12087</v>
      </c>
      <c r="F1315" s="699"/>
      <c r="G1315" s="699"/>
    </row>
    <row r="1317" spans="1:8">
      <c r="A1317" s="183" t="s">
        <v>12089</v>
      </c>
    </row>
    <row r="1318" spans="1:8">
      <c r="D1318" s="183">
        <v>100</v>
      </c>
      <c r="H1318" s="183" t="s">
        <v>12090</v>
      </c>
    </row>
    <row r="1319" spans="1:8">
      <c r="E1319" s="699" t="s">
        <v>12076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12091</v>
      </c>
    </row>
    <row r="1322" spans="1:8">
      <c r="E1322" s="183">
        <v>1205</v>
      </c>
      <c r="G1322" s="183" t="s">
        <v>12092</v>
      </c>
      <c r="H1322" s="183" t="s">
        <v>12093</v>
      </c>
    </row>
    <row r="1323" spans="1:8">
      <c r="E1323" s="699" t="s">
        <v>12094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12095</v>
      </c>
    </row>
    <row r="1326" spans="1:8">
      <c r="C1326" s="702">
        <v>20000</v>
      </c>
      <c r="H1326" s="702" t="s">
        <v>12096</v>
      </c>
    </row>
    <row r="1327" spans="1:8">
      <c r="E1327" s="699"/>
      <c r="F1327" s="699"/>
      <c r="G1327" s="699"/>
    </row>
    <row r="1329" spans="1:8">
      <c r="A1329" s="183" t="s">
        <v>12097</v>
      </c>
    </row>
    <row r="1330" spans="1:8">
      <c r="E1330" s="183">
        <v>188</v>
      </c>
      <c r="G1330" s="183" t="s">
        <v>12098</v>
      </c>
      <c r="H1330" s="183" t="s">
        <v>12099</v>
      </c>
    </row>
    <row r="1331" spans="1:8">
      <c r="E1331" s="699" t="s">
        <v>12100</v>
      </c>
      <c r="F1331" s="699"/>
      <c r="G1331" s="699"/>
      <c r="H1331" s="699" t="s">
        <v>12101</v>
      </c>
    </row>
    <row r="1333" spans="1:8">
      <c r="A1333" s="183" t="s">
        <v>12102</v>
      </c>
    </row>
    <row r="1334" spans="1:8">
      <c r="C1334" s="183">
        <v>15000</v>
      </c>
      <c r="H1334" s="183" t="s">
        <v>12103</v>
      </c>
    </row>
    <row r="1335" spans="1:8">
      <c r="C1335" s="183">
        <v>5000</v>
      </c>
      <c r="H1335" s="183" t="s">
        <v>12104</v>
      </c>
    </row>
    <row r="1336" spans="1:8">
      <c r="E1336" s="183">
        <v>10</v>
      </c>
      <c r="G1336" s="183" t="s">
        <v>12105</v>
      </c>
      <c r="H1336" s="183" t="s">
        <v>12106</v>
      </c>
    </row>
    <row r="1337" spans="1:8">
      <c r="E1337" s="699" t="s">
        <v>12107</v>
      </c>
      <c r="F1337" s="699"/>
      <c r="G1337" s="699"/>
    </row>
    <row r="1339" spans="1:8">
      <c r="A1339" s="183" t="s">
        <v>12108</v>
      </c>
    </row>
    <row r="1340" spans="1:8">
      <c r="D1340" s="183">
        <v>5000</v>
      </c>
      <c r="H1340" s="183" t="s">
        <v>11468</v>
      </c>
    </row>
    <row r="1341" spans="1:8">
      <c r="E1341" s="699" t="s">
        <v>12109</v>
      </c>
      <c r="F1341" s="699"/>
      <c r="G1341" s="699"/>
    </row>
    <row r="1343" spans="1:8">
      <c r="A1343" s="183" t="s">
        <v>12110</v>
      </c>
    </row>
    <row r="1344" spans="1:8">
      <c r="C1344" s="183">
        <v>25670</v>
      </c>
      <c r="H1344" s="183" t="s">
        <v>12111</v>
      </c>
    </row>
    <row r="1345" spans="1:8">
      <c r="C1345" s="183">
        <v>63516</v>
      </c>
      <c r="H1345" s="183" t="s">
        <v>12112</v>
      </c>
    </row>
    <row r="1347" spans="1:8">
      <c r="A1347" s="183" t="s">
        <v>12113</v>
      </c>
    </row>
    <row r="1348" spans="1:8">
      <c r="C1348" s="183">
        <v>12924</v>
      </c>
      <c r="H1348" s="183" t="s">
        <v>12114</v>
      </c>
    </row>
    <row r="1350" spans="1:8">
      <c r="A1350" s="183" t="s">
        <v>12115</v>
      </c>
    </row>
    <row r="1351" spans="1:8">
      <c r="E1351" s="183">
        <v>70</v>
      </c>
      <c r="G1351" s="183" t="s">
        <v>12116</v>
      </c>
      <c r="H1351" s="183" t="s">
        <v>12117</v>
      </c>
    </row>
    <row r="1352" spans="1:8">
      <c r="E1352" s="699" t="s">
        <v>12118</v>
      </c>
      <c r="F1352" s="699"/>
      <c r="G1352" s="699"/>
    </row>
    <row r="1354" spans="1:8">
      <c r="A1354" s="183" t="s">
        <v>12119</v>
      </c>
    </row>
    <row r="1355" spans="1:8">
      <c r="E1355" s="183">
        <v>1205</v>
      </c>
      <c r="G1355" s="183" t="s">
        <v>12092</v>
      </c>
      <c r="H1355" s="183" t="s">
        <v>12120</v>
      </c>
    </row>
    <row r="1356" spans="1:8">
      <c r="E1356" s="699" t="s">
        <v>12121</v>
      </c>
      <c r="F1356" s="699"/>
      <c r="G1356" s="699"/>
    </row>
    <row r="1357" spans="1:8">
      <c r="A1357" s="183" t="s">
        <v>12122</v>
      </c>
    </row>
    <row r="1358" spans="1:8">
      <c r="E1358" s="183">
        <v>420</v>
      </c>
      <c r="G1358" s="183" t="s">
        <v>12123</v>
      </c>
      <c r="H1358" s="183" t="s">
        <v>12124</v>
      </c>
    </row>
    <row r="1359" spans="1:8">
      <c r="E1359" s="699" t="s">
        <v>12125</v>
      </c>
      <c r="F1359" s="699"/>
      <c r="G1359" s="699"/>
      <c r="H1359" s="699" t="s">
        <v>12126</v>
      </c>
    </row>
    <row r="1360" spans="1:8">
      <c r="E1360" s="699"/>
      <c r="F1360" s="699"/>
      <c r="G1360" s="699"/>
      <c r="H1360" s="699"/>
    </row>
    <row r="1361" spans="1:8">
      <c r="A1361" s="183" t="s">
        <v>12127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12074</v>
      </c>
      <c r="H1362" s="183" t="s">
        <v>12128</v>
      </c>
    </row>
    <row r="1363" spans="1:8">
      <c r="E1363" s="699" t="s">
        <v>12129</v>
      </c>
      <c r="F1363" s="699"/>
      <c r="G1363" s="699"/>
    </row>
    <row r="1364" spans="1:8">
      <c r="A1364" s="183" t="s">
        <v>12130</v>
      </c>
    </row>
    <row r="1365" spans="1:8">
      <c r="C1365" s="183">
        <v>15000</v>
      </c>
      <c r="H1365" s="183" t="s">
        <v>12131</v>
      </c>
    </row>
    <row r="1367" spans="1:8">
      <c r="A1367" s="183" t="s">
        <v>12132</v>
      </c>
    </row>
    <row r="1368" spans="1:8">
      <c r="C1368" s="183">
        <v>25670</v>
      </c>
      <c r="H1368" s="183" t="s">
        <v>12133</v>
      </c>
    </row>
    <row r="1369" spans="1:8">
      <c r="C1369" s="183">
        <v>63516</v>
      </c>
      <c r="H1369" s="183" t="s">
        <v>12134</v>
      </c>
    </row>
    <row r="1370" spans="1:8">
      <c r="E1370" s="183">
        <v>120</v>
      </c>
      <c r="G1370" s="183" t="s">
        <v>12135</v>
      </c>
      <c r="H1370" s="183" t="s">
        <v>12136</v>
      </c>
    </row>
    <row r="1371" spans="1:8">
      <c r="E1371" s="699" t="s">
        <v>12137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12138</v>
      </c>
    </row>
    <row r="1374" spans="1:8">
      <c r="E1374" s="183">
        <v>1050</v>
      </c>
      <c r="G1374" s="183" t="s">
        <v>12139</v>
      </c>
      <c r="H1374" s="183" t="s">
        <v>12140</v>
      </c>
    </row>
    <row r="1375" spans="1:8">
      <c r="E1375" s="699" t="s">
        <v>12141</v>
      </c>
      <c r="F1375" s="699"/>
      <c r="G1375" s="699"/>
      <c r="H1375" s="699"/>
    </row>
    <row r="1377" spans="1:8">
      <c r="A1377" s="183" t="s">
        <v>12142</v>
      </c>
    </row>
    <row r="1378" spans="1:8">
      <c r="E1378" s="183">
        <v>18</v>
      </c>
      <c r="G1378" s="183" t="s">
        <v>12074</v>
      </c>
      <c r="H1378" s="183" t="s">
        <v>12143</v>
      </c>
    </row>
    <row r="1379" spans="1:8">
      <c r="E1379" s="699" t="s">
        <v>12144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12145</v>
      </c>
    </row>
    <row r="1382" spans="1:8">
      <c r="E1382" s="183">
        <v>125</v>
      </c>
      <c r="G1382" s="183" t="s">
        <v>12146</v>
      </c>
      <c r="H1382" s="183" t="s">
        <v>12147</v>
      </c>
    </row>
    <row r="1383" spans="1:8">
      <c r="E1383" s="183">
        <v>110</v>
      </c>
      <c r="G1383" s="183" t="s">
        <v>12085</v>
      </c>
      <c r="H1383" s="183" t="s">
        <v>12147</v>
      </c>
    </row>
    <row r="1384" spans="1:8">
      <c r="E1384" s="699" t="s">
        <v>12148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12149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12105</v>
      </c>
      <c r="H1387" s="183" t="s">
        <v>12150</v>
      </c>
    </row>
    <row r="1388" spans="1:8">
      <c r="E1388" s="699" t="s">
        <v>12151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12152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12105</v>
      </c>
      <c r="H1391" s="183" t="s">
        <v>12153</v>
      </c>
    </row>
    <row r="1392" spans="1:8">
      <c r="E1392" s="699" t="s">
        <v>12154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12152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12155</v>
      </c>
    </row>
    <row r="1396" spans="1:8">
      <c r="E1396" s="699"/>
      <c r="F1396" s="699"/>
      <c r="G1396" s="699"/>
    </row>
    <row r="1397" spans="1:8">
      <c r="A1397" s="183" t="s">
        <v>12152</v>
      </c>
    </row>
    <row r="1398" spans="1:8">
      <c r="C1398" s="183">
        <v>1680</v>
      </c>
      <c r="H1398" s="183" t="s">
        <v>12156</v>
      </c>
    </row>
    <row r="1399" spans="1:8">
      <c r="E1399" s="183">
        <v>188</v>
      </c>
      <c r="G1399" s="183" t="s">
        <v>12098</v>
      </c>
      <c r="H1399" s="183" t="s">
        <v>12157</v>
      </c>
    </row>
    <row r="1400" spans="1:8">
      <c r="E1400" s="183">
        <v>78</v>
      </c>
      <c r="G1400" s="183" t="s">
        <v>12158</v>
      </c>
      <c r="H1400" s="183" t="s">
        <v>12159</v>
      </c>
    </row>
    <row r="1401" spans="1:8">
      <c r="E1401" s="183">
        <v>45</v>
      </c>
      <c r="G1401" s="183" t="s">
        <v>11101</v>
      </c>
      <c r="H1401" s="183" t="s">
        <v>12160</v>
      </c>
    </row>
    <row r="1402" spans="1:8">
      <c r="C1402" s="183">
        <v>5000</v>
      </c>
      <c r="H1402" s="183" t="s">
        <v>12161</v>
      </c>
    </row>
    <row r="1403" spans="1:8">
      <c r="D1403" s="183">
        <v>5000</v>
      </c>
      <c r="H1403" s="183" t="s">
        <v>11468</v>
      </c>
    </row>
    <row r="1404" spans="1:8">
      <c r="E1404" s="699" t="s">
        <v>12162</v>
      </c>
      <c r="F1404" s="699"/>
      <c r="G1404" s="699"/>
      <c r="H1404" s="699" t="s">
        <v>12163</v>
      </c>
    </row>
    <row r="1405" spans="1:8">
      <c r="E1405" s="699"/>
      <c r="F1405" s="699"/>
      <c r="G1405" s="699"/>
      <c r="H1405" s="699"/>
    </row>
    <row r="1406" spans="1:8">
      <c r="A1406" s="183" t="s">
        <v>12164</v>
      </c>
    </row>
    <row r="1407" spans="1:8">
      <c r="E1407" s="183">
        <v>75</v>
      </c>
      <c r="G1407" s="183" t="s">
        <v>12165</v>
      </c>
      <c r="H1407" s="183" t="s">
        <v>12166</v>
      </c>
    </row>
    <row r="1408" spans="1:8">
      <c r="E1408" s="183">
        <v>70</v>
      </c>
      <c r="G1408" s="183" t="s">
        <v>12085</v>
      </c>
      <c r="H1408" s="183" t="s">
        <v>12166</v>
      </c>
    </row>
    <row r="1409" spans="1:8">
      <c r="E1409" s="699" t="s">
        <v>12167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12168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12105</v>
      </c>
      <c r="H1412" s="206" t="s">
        <v>12169</v>
      </c>
    </row>
    <row r="1413" spans="1:8">
      <c r="E1413" s="699" t="s">
        <v>12170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12168</v>
      </c>
    </row>
    <row r="1416" spans="1:8">
      <c r="E1416" s="183">
        <v>1750</v>
      </c>
      <c r="G1416" s="183" t="s">
        <v>12139</v>
      </c>
      <c r="H1416" s="183" t="s">
        <v>12171</v>
      </c>
    </row>
    <row r="1417" spans="1:8">
      <c r="E1417" s="183">
        <v>1205</v>
      </c>
      <c r="G1417" s="183" t="s">
        <v>12092</v>
      </c>
      <c r="H1417" s="183" t="s">
        <v>12172</v>
      </c>
    </row>
    <row r="1418" spans="1:8">
      <c r="E1418" s="699" t="s">
        <v>12173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12174</v>
      </c>
    </row>
    <row r="1421" spans="1:8">
      <c r="E1421" s="183">
        <v>370</v>
      </c>
      <c r="G1421" s="183" t="s">
        <v>12085</v>
      </c>
      <c r="H1421" s="183" t="s">
        <v>12175</v>
      </c>
    </row>
    <row r="1422" spans="1:8">
      <c r="E1422" s="183">
        <v>350</v>
      </c>
      <c r="G1422" s="183" t="s">
        <v>12085</v>
      </c>
      <c r="H1422" s="183" t="s">
        <v>12176</v>
      </c>
    </row>
    <row r="1423" spans="1:8">
      <c r="D1423" s="183" t="s">
        <v>11680</v>
      </c>
      <c r="E1423" s="699" t="s">
        <v>12177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12178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11133</v>
      </c>
      <c r="H1426" s="183" t="s">
        <v>12179</v>
      </c>
    </row>
    <row r="1427" spans="1:8">
      <c r="E1427" s="206">
        <v>59</v>
      </c>
      <c r="F1427" s="206"/>
      <c r="G1427" s="183" t="s">
        <v>12074</v>
      </c>
      <c r="H1427" s="183" t="s">
        <v>12180</v>
      </c>
    </row>
    <row r="1428" spans="1:8">
      <c r="D1428" s="183" t="s">
        <v>11680</v>
      </c>
      <c r="E1428" s="699" t="s">
        <v>12181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12182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12074</v>
      </c>
      <c r="H1431" s="183" t="s">
        <v>12183</v>
      </c>
    </row>
    <row r="1432" spans="1:8">
      <c r="D1432" s="183" t="s">
        <v>11680</v>
      </c>
      <c r="E1432" s="699" t="s">
        <v>12184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12185</v>
      </c>
    </row>
    <row r="1435" spans="1:8">
      <c r="E1435" s="183">
        <v>180</v>
      </c>
      <c r="G1435" s="183" t="s">
        <v>12085</v>
      </c>
      <c r="H1435" s="183" t="s">
        <v>12186</v>
      </c>
    </row>
    <row r="1436" spans="1:8">
      <c r="E1436" s="183">
        <v>170</v>
      </c>
      <c r="G1436" s="183" t="s">
        <v>12187</v>
      </c>
      <c r="H1436" s="183" t="s">
        <v>12186</v>
      </c>
    </row>
    <row r="1437" spans="1:8">
      <c r="D1437" s="183" t="s">
        <v>12188</v>
      </c>
      <c r="E1437" s="699" t="s">
        <v>12189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12190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12191</v>
      </c>
      <c r="H1440" s="694" t="s">
        <v>12192</v>
      </c>
    </row>
    <row r="1441" spans="1:8">
      <c r="E1441" s="206">
        <v>30</v>
      </c>
      <c r="F1441" s="206"/>
      <c r="G1441" s="183" t="s">
        <v>12193</v>
      </c>
      <c r="H1441" s="183" t="s">
        <v>12194</v>
      </c>
    </row>
    <row r="1442" spans="1:8">
      <c r="D1442" s="183" t="s">
        <v>11680</v>
      </c>
      <c r="E1442" s="699" t="s">
        <v>12195</v>
      </c>
      <c r="F1442" s="699"/>
      <c r="G1442" s="699"/>
      <c r="H1442" s="699" t="s">
        <v>12196</v>
      </c>
    </row>
    <row r="1443" spans="1:8">
      <c r="E1443" s="699"/>
      <c r="F1443" s="699"/>
      <c r="G1443" s="699"/>
    </row>
    <row r="1444" spans="1:8">
      <c r="A1444" s="183" t="s">
        <v>12197</v>
      </c>
    </row>
    <row r="1445" spans="1:8">
      <c r="E1445" s="183">
        <v>120</v>
      </c>
      <c r="G1445" s="183" t="s">
        <v>12187</v>
      </c>
      <c r="H1445" s="183" t="s">
        <v>12198</v>
      </c>
    </row>
    <row r="1446" spans="1:8">
      <c r="E1446" s="183">
        <v>135</v>
      </c>
      <c r="G1446" s="183" t="s">
        <v>12085</v>
      </c>
      <c r="H1446" s="183" t="s">
        <v>12199</v>
      </c>
    </row>
    <row r="1447" spans="1:8">
      <c r="D1447" s="183" t="s">
        <v>12200</v>
      </c>
      <c r="E1447" s="699" t="s">
        <v>12201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12202</v>
      </c>
    </row>
    <row r="1450" spans="1:8">
      <c r="E1450" s="183">
        <v>75</v>
      </c>
      <c r="G1450" s="183" t="s">
        <v>12187</v>
      </c>
      <c r="H1450" s="183" t="s">
        <v>12203</v>
      </c>
    </row>
    <row r="1451" spans="1:8">
      <c r="E1451" s="183">
        <v>85</v>
      </c>
      <c r="G1451" s="183" t="s">
        <v>12187</v>
      </c>
      <c r="H1451" s="183" t="s">
        <v>12204</v>
      </c>
    </row>
    <row r="1452" spans="1:8">
      <c r="D1452" s="183" t="s">
        <v>12200</v>
      </c>
      <c r="E1452" s="699" t="s">
        <v>12205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12206</v>
      </c>
    </row>
    <row r="1455" spans="1:8">
      <c r="C1455" s="183">
        <v>15000</v>
      </c>
      <c r="H1455" s="183" t="s">
        <v>12207</v>
      </c>
    </row>
    <row r="1457" spans="1:8">
      <c r="A1457" s="183" t="s">
        <v>12206</v>
      </c>
    </row>
    <row r="1458" spans="1:8">
      <c r="E1458" s="183">
        <v>35</v>
      </c>
      <c r="G1458" s="183" t="s">
        <v>12116</v>
      </c>
      <c r="H1458" s="183" t="s">
        <v>12208</v>
      </c>
    </row>
    <row r="1459" spans="1:8">
      <c r="D1459" s="183" t="s">
        <v>12209</v>
      </c>
      <c r="E1459" s="699" t="s">
        <v>12210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12211</v>
      </c>
    </row>
    <row r="1462" spans="1:8">
      <c r="E1462" s="183">
        <v>260</v>
      </c>
      <c r="G1462" s="183" t="s">
        <v>12165</v>
      </c>
      <c r="H1462" s="183" t="s">
        <v>12212</v>
      </c>
    </row>
    <row r="1463" spans="1:8">
      <c r="E1463" s="183">
        <v>315</v>
      </c>
      <c r="G1463" s="183" t="s">
        <v>12187</v>
      </c>
      <c r="H1463" s="183" t="s">
        <v>12213</v>
      </c>
    </row>
    <row r="1464" spans="1:8">
      <c r="D1464" s="183" t="s">
        <v>11680</v>
      </c>
      <c r="E1464" s="699" t="s">
        <v>12214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12215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12116</v>
      </c>
      <c r="H1467" s="183" t="s">
        <v>12216</v>
      </c>
    </row>
    <row r="1468" spans="1:8">
      <c r="E1468" s="699" t="s">
        <v>12217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12218</v>
      </c>
      <c r="E1470" s="699"/>
      <c r="F1470" s="699"/>
      <c r="G1470" s="699"/>
    </row>
    <row r="1471" spans="1:8">
      <c r="D1471" s="183">
        <v>5000</v>
      </c>
      <c r="H1471" s="183" t="s">
        <v>11468</v>
      </c>
    </row>
    <row r="1472" spans="1:8">
      <c r="C1472" s="183">
        <v>64306</v>
      </c>
      <c r="H1472" s="183" t="s">
        <v>12219</v>
      </c>
    </row>
    <row r="1473" spans="1:8">
      <c r="C1473" s="183">
        <v>70300</v>
      </c>
      <c r="H1473" s="183" t="s">
        <v>12220</v>
      </c>
    </row>
    <row r="1474" spans="1:8">
      <c r="C1474" s="183">
        <v>8536</v>
      </c>
      <c r="H1474" s="183" t="s">
        <v>12221</v>
      </c>
    </row>
    <row r="1475" spans="1:8">
      <c r="C1475" s="183">
        <v>31295</v>
      </c>
      <c r="H1475" s="183" t="s">
        <v>12222</v>
      </c>
    </row>
    <row r="1476" spans="1:8">
      <c r="C1476" s="183">
        <v>63516</v>
      </c>
      <c r="H1476" s="183" t="s">
        <v>12223</v>
      </c>
    </row>
    <row r="1477" spans="1:8">
      <c r="E1477" s="699" t="s">
        <v>12224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12225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12105</v>
      </c>
      <c r="H1480" s="183" t="s">
        <v>12226</v>
      </c>
    </row>
    <row r="1481" spans="1:8">
      <c r="E1481" s="699" t="s">
        <v>12227</v>
      </c>
      <c r="F1481" s="699"/>
      <c r="G1481" s="699"/>
    </row>
    <row r="1483" spans="1:8">
      <c r="A1483" s="183" t="s">
        <v>12228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12187</v>
      </c>
      <c r="H1484" s="183" t="s">
        <v>12229</v>
      </c>
    </row>
    <row r="1485" spans="1:8">
      <c r="E1485" s="699" t="s">
        <v>12230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12231</v>
      </c>
    </row>
    <row r="1488" spans="1:8">
      <c r="E1488" s="183">
        <v>1205</v>
      </c>
      <c r="G1488" s="183" t="s">
        <v>12232</v>
      </c>
      <c r="H1488" s="183" t="s">
        <v>12233</v>
      </c>
    </row>
    <row r="1489" spans="1:8">
      <c r="E1489" s="699" t="s">
        <v>12234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12235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12236</v>
      </c>
    </row>
    <row r="1493" spans="1:8">
      <c r="E1493" s="699"/>
      <c r="F1493" s="699"/>
      <c r="G1493" s="699"/>
    </row>
    <row r="1494" spans="1:8">
      <c r="A1494" s="183" t="s">
        <v>12237</v>
      </c>
    </row>
    <row r="1495" spans="1:8">
      <c r="C1495" s="183">
        <v>15000</v>
      </c>
      <c r="H1495" s="183" t="s">
        <v>12238</v>
      </c>
    </row>
    <row r="1497" spans="1:8">
      <c r="A1497" s="183" t="s">
        <v>12239</v>
      </c>
    </row>
    <row r="1498" spans="1:8">
      <c r="E1498" s="183">
        <v>18</v>
      </c>
      <c r="G1498" s="183" t="s">
        <v>1221</v>
      </c>
      <c r="H1498" s="183" t="s">
        <v>12240</v>
      </c>
    </row>
    <row r="1499" spans="1:8">
      <c r="E1499" s="183">
        <v>30</v>
      </c>
      <c r="G1499" s="183" t="s">
        <v>12085</v>
      </c>
      <c r="H1499" s="183" t="s">
        <v>12241</v>
      </c>
    </row>
    <row r="1500" spans="1:8">
      <c r="E1500" s="699" t="s">
        <v>12242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12243</v>
      </c>
      <c r="E1502" s="699"/>
      <c r="F1502" s="699"/>
      <c r="G1502" s="699"/>
    </row>
    <row r="1503" spans="1:8">
      <c r="C1503" s="183">
        <v>12000</v>
      </c>
      <c r="H1503" s="183" t="s">
        <v>12244</v>
      </c>
    </row>
    <row r="1504" spans="1:8">
      <c r="C1504" s="183">
        <v>19714</v>
      </c>
      <c r="H1504" s="183" t="s">
        <v>12245</v>
      </c>
    </row>
    <row r="1505" spans="1:8">
      <c r="C1505" s="183">
        <v>143</v>
      </c>
      <c r="H1505" s="183" t="s">
        <v>12246</v>
      </c>
    </row>
    <row r="1506" spans="1:8">
      <c r="C1506" s="183">
        <v>63516</v>
      </c>
      <c r="H1506" s="183" t="s">
        <v>12247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12248</v>
      </c>
    </row>
    <row r="1510" spans="1:8">
      <c r="C1510" s="183">
        <v>10950</v>
      </c>
      <c r="H1510" s="183" t="s">
        <v>12249</v>
      </c>
    </row>
    <row r="1511" spans="1:8">
      <c r="E1511" s="183">
        <v>510</v>
      </c>
      <c r="G1511" s="183" t="s">
        <v>12187</v>
      </c>
      <c r="H1511" s="183" t="s">
        <v>12250</v>
      </c>
    </row>
    <row r="1512" spans="1:8">
      <c r="E1512" s="183">
        <v>540</v>
      </c>
      <c r="G1512" s="183" t="s">
        <v>12085</v>
      </c>
      <c r="H1512" s="183" t="s">
        <v>12251</v>
      </c>
    </row>
    <row r="1513" spans="1:8">
      <c r="D1513" s="183" t="s">
        <v>12209</v>
      </c>
      <c r="E1513" s="699" t="s">
        <v>12252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12253</v>
      </c>
    </row>
    <row r="1516" spans="1:8">
      <c r="C1516" s="183">
        <v>26477</v>
      </c>
      <c r="H1516" s="183" t="s">
        <v>12254</v>
      </c>
    </row>
    <row r="1517" spans="1:8">
      <c r="E1517" s="183">
        <v>520</v>
      </c>
      <c r="G1517" s="183" t="s">
        <v>12116</v>
      </c>
      <c r="H1517" s="183" t="s">
        <v>12255</v>
      </c>
    </row>
    <row r="1518" spans="1:8">
      <c r="D1518" s="183" t="s">
        <v>12200</v>
      </c>
      <c r="E1518" s="699" t="s">
        <v>12256</v>
      </c>
      <c r="F1518" s="699"/>
      <c r="G1518" s="699"/>
    </row>
    <row r="1520" spans="1:8">
      <c r="A1520" s="183" t="s">
        <v>12257</v>
      </c>
    </row>
    <row r="1521" spans="1:8">
      <c r="E1521" s="183">
        <v>175</v>
      </c>
      <c r="G1521" s="183" t="s">
        <v>12187</v>
      </c>
      <c r="H1521" s="183" t="s">
        <v>12258</v>
      </c>
    </row>
    <row r="1522" spans="1:8">
      <c r="E1522" s="183">
        <v>170</v>
      </c>
      <c r="G1522" s="183" t="s">
        <v>12085</v>
      </c>
      <c r="H1522" s="183" t="s">
        <v>12259</v>
      </c>
    </row>
    <row r="1523" spans="1:8">
      <c r="D1523" s="183" t="s">
        <v>12200</v>
      </c>
      <c r="E1523" s="699" t="s">
        <v>12260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12261</v>
      </c>
    </row>
    <row r="1526" spans="1:8">
      <c r="E1526" s="183">
        <v>165</v>
      </c>
      <c r="G1526" s="183" t="s">
        <v>12085</v>
      </c>
      <c r="H1526" s="183" t="s">
        <v>12262</v>
      </c>
    </row>
    <row r="1527" spans="1:8">
      <c r="E1527" s="183">
        <v>180</v>
      </c>
      <c r="G1527" s="183" t="s">
        <v>12187</v>
      </c>
      <c r="H1527" s="183" t="s">
        <v>12263</v>
      </c>
    </row>
    <row r="1528" spans="1:8">
      <c r="D1528" s="183" t="s">
        <v>11680</v>
      </c>
      <c r="E1528" s="699" t="s">
        <v>12264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12265</v>
      </c>
      <c r="E1530" s="699"/>
      <c r="F1530" s="699"/>
      <c r="G1530" s="699"/>
    </row>
    <row r="1531" spans="1:8">
      <c r="E1531" s="183">
        <v>1205</v>
      </c>
      <c r="G1531" s="183" t="s">
        <v>12232</v>
      </c>
      <c r="H1531" s="183" t="s">
        <v>12266</v>
      </c>
    </row>
    <row r="1532" spans="1:8">
      <c r="D1532" s="183" t="s">
        <v>11680</v>
      </c>
      <c r="E1532" s="699" t="s">
        <v>12267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12268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11468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12116</v>
      </c>
      <c r="H1537" s="183" t="s">
        <v>12269</v>
      </c>
    </row>
    <row r="1538" spans="1:8">
      <c r="E1538" s="206">
        <v>70</v>
      </c>
      <c r="F1538" s="206"/>
      <c r="G1538" s="183" t="s">
        <v>12116</v>
      </c>
      <c r="H1538" s="183" t="s">
        <v>12270</v>
      </c>
    </row>
    <row r="1539" spans="1:8">
      <c r="E1539" s="206">
        <v>199</v>
      </c>
      <c r="F1539" s="206"/>
      <c r="G1539" s="183" t="s">
        <v>12098</v>
      </c>
      <c r="H1539" s="183" t="s">
        <v>12271</v>
      </c>
    </row>
    <row r="1540" spans="1:8">
      <c r="E1540" s="699" t="s">
        <v>12272</v>
      </c>
      <c r="F1540" s="699"/>
      <c r="G1540" s="699"/>
      <c r="H1540" s="699" t="s">
        <v>12273</v>
      </c>
    </row>
    <row r="1541" spans="1:8">
      <c r="E1541" s="699"/>
      <c r="F1541" s="699"/>
      <c r="G1541" s="699"/>
    </row>
    <row r="1542" spans="1:8">
      <c r="A1542" s="183" t="s">
        <v>12274</v>
      </c>
      <c r="E1542" s="699"/>
      <c r="F1542" s="699"/>
      <c r="G1542" s="699"/>
    </row>
    <row r="1543" spans="1:8">
      <c r="E1543" s="183">
        <v>156</v>
      </c>
      <c r="G1543" s="183" t="s">
        <v>12275</v>
      </c>
      <c r="H1543" s="183" t="s">
        <v>12276</v>
      </c>
    </row>
    <row r="1544" spans="1:8">
      <c r="E1544" s="183">
        <v>54</v>
      </c>
      <c r="G1544" s="183" t="s">
        <v>12277</v>
      </c>
      <c r="H1544" s="183" t="s">
        <v>12278</v>
      </c>
    </row>
    <row r="1545" spans="1:8">
      <c r="E1545" s="183">
        <v>220</v>
      </c>
      <c r="G1545" s="183" t="s">
        <v>12187</v>
      </c>
      <c r="H1545" s="183" t="s">
        <v>12279</v>
      </c>
    </row>
    <row r="1546" spans="1:8">
      <c r="E1546" s="183">
        <v>195</v>
      </c>
      <c r="G1546" s="183" t="s">
        <v>12187</v>
      </c>
      <c r="H1546" s="183" t="s">
        <v>12280</v>
      </c>
    </row>
    <row r="1547" spans="1:8">
      <c r="D1547" s="183" t="s">
        <v>12200</v>
      </c>
      <c r="E1547" s="699" t="s">
        <v>12281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12282</v>
      </c>
    </row>
    <row r="1550" spans="1:8" ht="49.5">
      <c r="C1550" s="183">
        <v>39000</v>
      </c>
      <c r="H1550" s="694" t="s">
        <v>12283</v>
      </c>
    </row>
    <row r="1552" spans="1:8">
      <c r="A1552" s="183" t="s">
        <v>12284</v>
      </c>
      <c r="E1552" s="699"/>
      <c r="F1552" s="699"/>
      <c r="G1552" s="699"/>
    </row>
    <row r="1553" spans="1:8">
      <c r="E1553" s="183">
        <v>93</v>
      </c>
      <c r="G1553" s="183" t="s">
        <v>12135</v>
      </c>
      <c r="H1553" s="183" t="s">
        <v>12285</v>
      </c>
    </row>
    <row r="1554" spans="1:8">
      <c r="E1554" s="183">
        <v>35</v>
      </c>
      <c r="G1554" s="183" t="s">
        <v>12116</v>
      </c>
      <c r="H1554" s="183" t="s">
        <v>12286</v>
      </c>
    </row>
    <row r="1555" spans="1:8">
      <c r="D1555" s="183" t="s">
        <v>12200</v>
      </c>
      <c r="E1555" s="699" t="s">
        <v>12287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12288</v>
      </c>
    </row>
    <row r="1558" spans="1:8">
      <c r="E1558" s="183">
        <v>80</v>
      </c>
      <c r="G1558" s="183" t="s">
        <v>12187</v>
      </c>
      <c r="H1558" s="183" t="s">
        <v>12289</v>
      </c>
    </row>
    <row r="1559" spans="1:8">
      <c r="E1559" s="183">
        <v>90</v>
      </c>
      <c r="G1559" s="183" t="s">
        <v>12187</v>
      </c>
      <c r="H1559" s="183" t="s">
        <v>12289</v>
      </c>
    </row>
    <row r="1560" spans="1:8">
      <c r="D1560" s="183" t="s">
        <v>11680</v>
      </c>
      <c r="E1560" s="699" t="s">
        <v>12290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12291</v>
      </c>
    </row>
    <row r="1563" spans="1:8">
      <c r="C1563" s="183">
        <v>17000</v>
      </c>
      <c r="H1563" s="183" t="s">
        <v>12292</v>
      </c>
    </row>
    <row r="1565" spans="1:8">
      <c r="A1565" s="183" t="s">
        <v>12293</v>
      </c>
      <c r="E1565" s="699"/>
      <c r="F1565" s="699"/>
      <c r="G1565" s="699"/>
    </row>
    <row r="1566" spans="1:8">
      <c r="C1566" s="183">
        <v>23000</v>
      </c>
      <c r="H1566" s="183" t="s">
        <v>12294</v>
      </c>
    </row>
    <row r="1567" spans="1:8">
      <c r="C1567" s="183">
        <v>22857</v>
      </c>
      <c r="H1567" s="183" t="s">
        <v>12295</v>
      </c>
    </row>
    <row r="1568" spans="1:8">
      <c r="C1568" s="183">
        <v>63516</v>
      </c>
      <c r="H1568" s="183" t="s">
        <v>12296</v>
      </c>
    </row>
    <row r="1569" spans="1:8">
      <c r="C1569" s="183">
        <v>14193</v>
      </c>
      <c r="H1569" s="183" t="s">
        <v>12297</v>
      </c>
    </row>
    <row r="1570" spans="1:8">
      <c r="E1570" s="183">
        <v>5</v>
      </c>
      <c r="G1570" s="183" t="s">
        <v>12116</v>
      </c>
      <c r="H1570" s="183" t="s">
        <v>12298</v>
      </c>
    </row>
    <row r="1571" spans="1:8">
      <c r="D1571" s="183" t="s">
        <v>12200</v>
      </c>
      <c r="E1571" s="699" t="s">
        <v>12299</v>
      </c>
      <c r="F1571" s="699"/>
      <c r="G1571" s="699"/>
      <c r="H1571" s="699" t="s">
        <v>12300</v>
      </c>
    </row>
    <row r="1573" spans="1:8">
      <c r="A1573" s="183" t="s">
        <v>12301</v>
      </c>
      <c r="E1573" s="699"/>
      <c r="F1573" s="699"/>
      <c r="G1573" s="699"/>
    </row>
    <row r="1574" spans="1:8">
      <c r="E1574" s="183">
        <v>1205</v>
      </c>
      <c r="G1574" s="183" t="s">
        <v>12232</v>
      </c>
      <c r="H1574" s="183" t="s">
        <v>12302</v>
      </c>
    </row>
    <row r="1575" spans="1:8">
      <c r="E1575" s="183">
        <v>35</v>
      </c>
      <c r="G1575" s="183" t="s">
        <v>12105</v>
      </c>
      <c r="H1575" s="183" t="s">
        <v>12303</v>
      </c>
    </row>
    <row r="1576" spans="1:8">
      <c r="E1576" s="183">
        <v>500</v>
      </c>
      <c r="G1576" s="183" t="s">
        <v>12116</v>
      </c>
      <c r="H1576" s="183" t="s">
        <v>12304</v>
      </c>
    </row>
    <row r="1577" spans="1:8">
      <c r="D1577" s="183" t="s">
        <v>11680</v>
      </c>
      <c r="E1577" s="699" t="s">
        <v>12305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12306</v>
      </c>
    </row>
    <row r="1580" spans="1:8">
      <c r="E1580" s="183">
        <v>18</v>
      </c>
      <c r="G1580" s="183" t="s">
        <v>12307</v>
      </c>
      <c r="H1580" s="183" t="s">
        <v>12308</v>
      </c>
    </row>
    <row r="1581" spans="1:8">
      <c r="E1581" s="183">
        <v>30</v>
      </c>
      <c r="G1581" s="183" t="s">
        <v>12187</v>
      </c>
      <c r="H1581" s="183" t="s">
        <v>12241</v>
      </c>
    </row>
    <row r="1582" spans="1:8">
      <c r="E1582" s="183">
        <v>129</v>
      </c>
      <c r="G1582" s="183" t="s">
        <v>12074</v>
      </c>
      <c r="H1582" s="183" t="s">
        <v>12309</v>
      </c>
    </row>
    <row r="1583" spans="1:8">
      <c r="E1583" s="699" t="s">
        <v>12310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12311</v>
      </c>
    </row>
    <row r="1587" spans="1:8">
      <c r="A1587" s="183" t="s">
        <v>12312</v>
      </c>
    </row>
    <row r="1588" spans="1:8">
      <c r="C1588" s="183">
        <v>17000</v>
      </c>
      <c r="H1588" s="183" t="s">
        <v>12313</v>
      </c>
    </row>
    <row r="1590" spans="1:8">
      <c r="A1590" s="183" t="s">
        <v>12314</v>
      </c>
      <c r="E1590" s="699"/>
      <c r="F1590" s="699"/>
      <c r="G1590" s="699"/>
    </row>
    <row r="1591" spans="1:8">
      <c r="C1591" s="183">
        <v>85500</v>
      </c>
      <c r="H1591" s="183" t="s">
        <v>12315</v>
      </c>
    </row>
    <row r="1592" spans="1:8">
      <c r="C1592" s="183">
        <v>22857</v>
      </c>
      <c r="H1592" s="183" t="s">
        <v>12316</v>
      </c>
    </row>
    <row r="1593" spans="1:8">
      <c r="C1593" s="183">
        <v>63304</v>
      </c>
      <c r="H1593" s="183" t="s">
        <v>12317</v>
      </c>
    </row>
    <row r="1595" spans="1:8">
      <c r="A1595" s="183" t="s">
        <v>12318</v>
      </c>
    </row>
    <row r="1596" spans="1:8">
      <c r="C1596" s="183">
        <v>37152</v>
      </c>
      <c r="H1596" s="183" t="s">
        <v>12319</v>
      </c>
    </row>
    <row r="1597" spans="1:8">
      <c r="C1597" s="183">
        <v>1426</v>
      </c>
      <c r="H1597" s="183" t="s">
        <v>12320</v>
      </c>
    </row>
    <row r="1599" spans="1:8">
      <c r="A1599" s="183" t="s">
        <v>12318</v>
      </c>
    </row>
    <row r="1600" spans="1:8">
      <c r="E1600" s="183">
        <v>65</v>
      </c>
      <c r="G1600" s="183" t="s">
        <v>12187</v>
      </c>
      <c r="H1600" s="183" t="s">
        <v>12321</v>
      </c>
    </row>
    <row r="1601" spans="1:8">
      <c r="E1601" s="183">
        <v>100</v>
      </c>
      <c r="G1601" s="183" t="s">
        <v>12085</v>
      </c>
      <c r="H1601" s="183" t="s">
        <v>12322</v>
      </c>
    </row>
    <row r="1602" spans="1:8">
      <c r="E1602" s="183">
        <v>71</v>
      </c>
      <c r="G1602" s="183" t="s">
        <v>12187</v>
      </c>
      <c r="H1602" s="183" t="s">
        <v>12323</v>
      </c>
    </row>
    <row r="1603" spans="1:8">
      <c r="E1603" s="699" t="s">
        <v>12324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12325</v>
      </c>
    </row>
    <row r="1606" spans="1:8">
      <c r="E1606" s="206">
        <v>209</v>
      </c>
      <c r="F1606" s="206"/>
      <c r="G1606" s="183" t="s">
        <v>12326</v>
      </c>
      <c r="H1606" s="183" t="s">
        <v>12327</v>
      </c>
    </row>
    <row r="1607" spans="1:8">
      <c r="E1607" s="699" t="s">
        <v>12328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12329</v>
      </c>
    </row>
    <row r="1610" spans="1:8">
      <c r="E1610" s="206">
        <v>100</v>
      </c>
      <c r="F1610" s="206"/>
      <c r="G1610" s="183" t="s">
        <v>12187</v>
      </c>
      <c r="H1610" s="183" t="s">
        <v>12330</v>
      </c>
    </row>
    <row r="1611" spans="1:8">
      <c r="E1611" s="699" t="s">
        <v>12331</v>
      </c>
      <c r="F1611" s="699"/>
      <c r="G1611" s="699"/>
    </row>
    <row r="1613" spans="1:8">
      <c r="A1613" s="183" t="s">
        <v>12332</v>
      </c>
    </row>
    <row r="1614" spans="1:8">
      <c r="E1614" s="183">
        <v>30</v>
      </c>
      <c r="G1614" s="183" t="s">
        <v>12116</v>
      </c>
      <c r="H1614" s="183" t="s">
        <v>12333</v>
      </c>
    </row>
    <row r="1615" spans="1:8">
      <c r="E1615" s="699" t="s">
        <v>12334</v>
      </c>
      <c r="F1615" s="699"/>
      <c r="G1615" s="699"/>
    </row>
    <row r="1617" spans="1:8">
      <c r="A1617" s="183" t="s">
        <v>12335</v>
      </c>
      <c r="E1617" s="699"/>
      <c r="F1617" s="699"/>
      <c r="G1617" s="699"/>
    </row>
    <row r="1618" spans="1:8">
      <c r="E1618" s="183">
        <v>1205</v>
      </c>
      <c r="G1618" s="183" t="s">
        <v>12232</v>
      </c>
      <c r="H1618" s="183" t="s">
        <v>12336</v>
      </c>
    </row>
    <row r="1619" spans="1:8">
      <c r="D1619" s="183" t="s">
        <v>12200</v>
      </c>
      <c r="E1619" s="699" t="s">
        <v>12337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12338</v>
      </c>
    </row>
    <row r="1622" spans="1:8">
      <c r="C1622" s="183">
        <v>17000</v>
      </c>
      <c r="H1622" s="183" t="s">
        <v>12339</v>
      </c>
    </row>
    <row r="1624" spans="1:8">
      <c r="A1624" s="183" t="s">
        <v>12340</v>
      </c>
      <c r="E1624" s="699"/>
      <c r="F1624" s="699"/>
      <c r="G1624" s="699"/>
    </row>
    <row r="1625" spans="1:8">
      <c r="C1625" s="183">
        <v>22857</v>
      </c>
      <c r="H1625" s="183" t="s">
        <v>12341</v>
      </c>
    </row>
    <row r="1626" spans="1:8">
      <c r="C1626" s="183">
        <v>63304</v>
      </c>
      <c r="H1626" s="183" t="s">
        <v>12317</v>
      </c>
    </row>
    <row r="1628" spans="1:8">
      <c r="A1628" s="183" t="s">
        <v>12342</v>
      </c>
      <c r="E1628" s="699"/>
      <c r="F1628" s="699"/>
      <c r="G1628" s="699"/>
    </row>
    <row r="1629" spans="1:8">
      <c r="E1629" s="183">
        <v>35</v>
      </c>
      <c r="G1629" s="183" t="s">
        <v>12116</v>
      </c>
      <c r="H1629" s="183" t="s">
        <v>12343</v>
      </c>
    </row>
    <row r="1630" spans="1:8">
      <c r="E1630" s="183">
        <v>50</v>
      </c>
      <c r="G1630" s="183" t="s">
        <v>12116</v>
      </c>
      <c r="H1630" s="183" t="s">
        <v>12344</v>
      </c>
    </row>
    <row r="1631" spans="1:8">
      <c r="D1631" s="183" t="s">
        <v>12200</v>
      </c>
      <c r="E1631" s="699" t="s">
        <v>12345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12346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11468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12347</v>
      </c>
      <c r="H1636" s="183" t="s">
        <v>12348</v>
      </c>
    </row>
    <row r="1637" spans="1:8">
      <c r="D1637" s="183" t="s">
        <v>11680</v>
      </c>
      <c r="E1637" s="699" t="s">
        <v>12349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12350</v>
      </c>
      <c r="E1639" s="699"/>
      <c r="F1639" s="699"/>
      <c r="G1639" s="699"/>
    </row>
    <row r="1640" spans="1:8">
      <c r="E1640" s="183">
        <v>24</v>
      </c>
      <c r="G1640" s="183" t="s">
        <v>12351</v>
      </c>
      <c r="H1640" s="183" t="s">
        <v>12352</v>
      </c>
    </row>
    <row r="1641" spans="1:8">
      <c r="D1641" s="183" t="s">
        <v>12200</v>
      </c>
      <c r="E1641" s="699" t="s">
        <v>12353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12354</v>
      </c>
      <c r="E1643" s="699"/>
      <c r="F1643" s="699"/>
      <c r="G1643" s="699"/>
    </row>
    <row r="1644" spans="1:8">
      <c r="E1644" s="183">
        <v>35</v>
      </c>
      <c r="G1644" s="183" t="s">
        <v>12116</v>
      </c>
      <c r="H1644" s="183" t="s">
        <v>12355</v>
      </c>
    </row>
    <row r="1645" spans="1:8">
      <c r="D1645" s="183" t="s">
        <v>12200</v>
      </c>
      <c r="E1645" s="699" t="s">
        <v>12356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12357</v>
      </c>
      <c r="E1647" s="699"/>
      <c r="F1647" s="699"/>
      <c r="G1647" s="699"/>
    </row>
    <row r="1648" spans="1:8">
      <c r="E1648" s="183">
        <v>1205</v>
      </c>
      <c r="G1648" s="183" t="s">
        <v>12092</v>
      </c>
      <c r="H1648" s="183" t="s">
        <v>12358</v>
      </c>
    </row>
    <row r="1649" spans="1:8">
      <c r="D1649" s="183" t="s">
        <v>12200</v>
      </c>
      <c r="E1649" s="699" t="s">
        <v>12359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12360</v>
      </c>
      <c r="E1651" s="699"/>
      <c r="F1651" s="699"/>
      <c r="G1651" s="699"/>
    </row>
    <row r="1652" spans="1:8">
      <c r="E1652" s="183">
        <v>18</v>
      </c>
      <c r="G1652" s="183" t="s">
        <v>12307</v>
      </c>
      <c r="H1652" s="183" t="s">
        <v>12361</v>
      </c>
    </row>
    <row r="1653" spans="1:8">
      <c r="E1653" s="183">
        <v>35</v>
      </c>
      <c r="G1653" s="183" t="s">
        <v>12116</v>
      </c>
      <c r="H1653" s="183" t="s">
        <v>12362</v>
      </c>
    </row>
    <row r="1654" spans="1:8">
      <c r="D1654" s="183" t="s">
        <v>12200</v>
      </c>
      <c r="E1654" s="699" t="s">
        <v>12363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12364</v>
      </c>
    </row>
    <row r="1657" spans="1:8">
      <c r="C1657" s="183">
        <v>17000</v>
      </c>
      <c r="H1657" s="183" t="s">
        <v>12365</v>
      </c>
    </row>
    <row r="1659" spans="1:8">
      <c r="A1659" s="183" t="s">
        <v>12366</v>
      </c>
    </row>
    <row r="1660" spans="1:8">
      <c r="C1660" s="183">
        <v>15496</v>
      </c>
      <c r="H1660" s="183" t="s">
        <v>12367</v>
      </c>
    </row>
    <row r="1661" spans="1:8">
      <c r="E1661" s="183">
        <v>45</v>
      </c>
      <c r="G1661" s="183" t="s">
        <v>12116</v>
      </c>
      <c r="H1661" s="183" t="s">
        <v>12368</v>
      </c>
    </row>
    <row r="1662" spans="1:8">
      <c r="D1662" s="183" t="s">
        <v>12200</v>
      </c>
      <c r="E1662" s="699" t="s">
        <v>12369</v>
      </c>
      <c r="F1662" s="699"/>
      <c r="G1662" s="699"/>
    </row>
    <row r="1664" spans="1:8">
      <c r="A1664" s="183" t="s">
        <v>12370</v>
      </c>
      <c r="E1664" s="699"/>
      <c r="F1664" s="699"/>
      <c r="G1664" s="699"/>
    </row>
    <row r="1665" spans="1:8">
      <c r="C1665" s="183">
        <v>22857</v>
      </c>
      <c r="H1665" s="183" t="s">
        <v>12371</v>
      </c>
    </row>
    <row r="1667" spans="1:8">
      <c r="A1667" s="183" t="s">
        <v>12372</v>
      </c>
      <c r="E1667" s="699"/>
      <c r="F1667" s="699"/>
      <c r="G1667" s="699"/>
    </row>
    <row r="1668" spans="1:8">
      <c r="C1668" s="183">
        <v>36000</v>
      </c>
      <c r="H1668" s="183" t="s">
        <v>12373</v>
      </c>
    </row>
    <row r="1669" spans="1:8">
      <c r="C1669" s="183">
        <v>63352</v>
      </c>
      <c r="H1669" s="183" t="s">
        <v>12374</v>
      </c>
    </row>
    <row r="1670" spans="1:8">
      <c r="E1670" s="699"/>
      <c r="F1670" s="699"/>
      <c r="G1670" s="699"/>
    </row>
    <row r="1671" spans="1:8">
      <c r="A1671" s="183" t="s">
        <v>12375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12139</v>
      </c>
      <c r="H1672" s="183" t="s">
        <v>12376</v>
      </c>
    </row>
    <row r="1673" spans="1:8">
      <c r="D1673" s="183" t="s">
        <v>12200</v>
      </c>
      <c r="E1673" s="699" t="s">
        <v>12377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12378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12074</v>
      </c>
      <c r="H1676" s="183" t="s">
        <v>12309</v>
      </c>
    </row>
    <row r="1677" spans="1:8">
      <c r="D1677" s="183" t="s">
        <v>12200</v>
      </c>
      <c r="E1677" s="699" t="s">
        <v>12379</v>
      </c>
      <c r="F1677" s="699"/>
      <c r="G1677" s="699"/>
    </row>
    <row r="1678" spans="1:8">
      <c r="E1678" s="699"/>
      <c r="F1678" s="699"/>
      <c r="G1678" s="699"/>
      <c r="H1678" s="699" t="s">
        <v>12380</v>
      </c>
    </row>
    <row r="1679" spans="1:8">
      <c r="E1679" s="699"/>
      <c r="F1679" s="699"/>
      <c r="G1679" s="699"/>
      <c r="H1679" s="699"/>
    </row>
    <row r="1680" spans="1:8">
      <c r="A1680" s="183" t="s">
        <v>12381</v>
      </c>
      <c r="E1680" s="699"/>
      <c r="F1680" s="699"/>
      <c r="G1680" s="699"/>
    </row>
    <row r="1681" spans="1:8">
      <c r="E1681" s="183">
        <v>1205</v>
      </c>
      <c r="G1681" s="183" t="s">
        <v>12232</v>
      </c>
      <c r="H1681" s="183" t="s">
        <v>12382</v>
      </c>
    </row>
    <row r="1682" spans="1:8">
      <c r="D1682" s="183" t="s">
        <v>12200</v>
      </c>
      <c r="E1682" s="699" t="s">
        <v>12383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12384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12098</v>
      </c>
      <c r="H1685" s="183" t="s">
        <v>12385</v>
      </c>
    </row>
    <row r="1686" spans="1:8">
      <c r="C1686" s="183">
        <v>5000</v>
      </c>
      <c r="E1686" s="699"/>
      <c r="F1686" s="699"/>
      <c r="G1686" s="699"/>
      <c r="H1686" s="183" t="s">
        <v>12386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12200</v>
      </c>
      <c r="E1688" s="699" t="s">
        <v>12387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12388</v>
      </c>
    </row>
    <row r="1691" spans="1:8">
      <c r="C1691" s="183">
        <v>17000</v>
      </c>
      <c r="H1691" s="183" t="s">
        <v>12389</v>
      </c>
    </row>
    <row r="1692" spans="1:8">
      <c r="C1692" s="183">
        <v>6000</v>
      </c>
      <c r="H1692" s="183" t="s">
        <v>12390</v>
      </c>
    </row>
    <row r="1694" spans="1:8">
      <c r="A1694" s="183" t="s">
        <v>12391</v>
      </c>
    </row>
    <row r="1695" spans="1:8">
      <c r="E1695" s="206">
        <v>100</v>
      </c>
      <c r="F1695" s="206"/>
      <c r="G1695" s="183" t="s">
        <v>12187</v>
      </c>
      <c r="H1695" s="183" t="s">
        <v>12392</v>
      </c>
    </row>
    <row r="1696" spans="1:8">
      <c r="E1696" s="206">
        <v>100</v>
      </c>
      <c r="F1696" s="206"/>
      <c r="G1696" s="183" t="s">
        <v>12187</v>
      </c>
      <c r="H1696" s="183" t="s">
        <v>12393</v>
      </c>
    </row>
    <row r="1697" spans="1:8">
      <c r="D1697" s="183" t="s">
        <v>11680</v>
      </c>
      <c r="E1697" s="699" t="s">
        <v>12394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12395</v>
      </c>
    </row>
    <row r="1700" spans="1:8">
      <c r="C1700" s="183">
        <v>301</v>
      </c>
      <c r="H1700" s="183" t="s">
        <v>12396</v>
      </c>
    </row>
    <row r="1702" spans="1:8">
      <c r="A1702" s="183" t="s">
        <v>12397</v>
      </c>
      <c r="E1702" s="699"/>
      <c r="F1702" s="699"/>
      <c r="G1702" s="699"/>
    </row>
    <row r="1703" spans="1:8">
      <c r="C1703" s="183">
        <v>22857</v>
      </c>
      <c r="H1703" s="183" t="s">
        <v>12398</v>
      </c>
    </row>
    <row r="1704" spans="1:8">
      <c r="C1704" s="183">
        <v>10000</v>
      </c>
      <c r="H1704" s="183" t="s">
        <v>12399</v>
      </c>
    </row>
    <row r="1705" spans="1:8">
      <c r="C1705" s="183">
        <v>63352</v>
      </c>
      <c r="H1705" s="183" t="s">
        <v>12400</v>
      </c>
    </row>
    <row r="1707" spans="1:8">
      <c r="A1707" s="183" t="s">
        <v>12401</v>
      </c>
    </row>
    <row r="1708" spans="1:8">
      <c r="E1708" s="206">
        <v>90</v>
      </c>
      <c r="F1708" s="206"/>
      <c r="G1708" s="183" t="s">
        <v>12187</v>
      </c>
      <c r="H1708" s="183" t="s">
        <v>12402</v>
      </c>
    </row>
    <row r="1709" spans="1:8">
      <c r="E1709" s="206">
        <v>265</v>
      </c>
      <c r="F1709" s="206"/>
      <c r="G1709" s="183" t="s">
        <v>12187</v>
      </c>
      <c r="H1709" s="183" t="s">
        <v>12403</v>
      </c>
    </row>
    <row r="1710" spans="1:8">
      <c r="D1710" s="183">
        <v>378</v>
      </c>
      <c r="E1710" s="206"/>
      <c r="F1710" s="206"/>
      <c r="G1710" s="206"/>
      <c r="H1710" s="183" t="s">
        <v>12404</v>
      </c>
    </row>
    <row r="1711" spans="1:8">
      <c r="D1711" s="183" t="s">
        <v>12200</v>
      </c>
      <c r="E1711" s="699" t="s">
        <v>12405</v>
      </c>
      <c r="F1711" s="699"/>
      <c r="G1711" s="699"/>
      <c r="H1711" s="699" t="s">
        <v>12406</v>
      </c>
    </row>
    <row r="1712" spans="1:8">
      <c r="E1712" s="699"/>
      <c r="F1712" s="699"/>
      <c r="G1712" s="699"/>
    </row>
    <row r="1713" spans="1:8">
      <c r="A1713" s="183" t="s">
        <v>12407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12187</v>
      </c>
      <c r="H1714" s="183" t="s">
        <v>12408</v>
      </c>
    </row>
    <row r="1715" spans="1:8">
      <c r="E1715" s="206">
        <v>225</v>
      </c>
      <c r="F1715" s="206"/>
      <c r="G1715" s="183" t="s">
        <v>12187</v>
      </c>
      <c r="H1715" s="183" t="s">
        <v>12408</v>
      </c>
    </row>
    <row r="1716" spans="1:8">
      <c r="E1716" s="183">
        <v>1205</v>
      </c>
      <c r="G1716" s="183" t="s">
        <v>12232</v>
      </c>
      <c r="H1716" s="183" t="s">
        <v>12409</v>
      </c>
    </row>
    <row r="1717" spans="1:8">
      <c r="D1717" s="183" t="s">
        <v>12200</v>
      </c>
      <c r="E1717" s="699" t="s">
        <v>12410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12411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12187</v>
      </c>
      <c r="H1720" s="183" t="s">
        <v>12412</v>
      </c>
    </row>
    <row r="1721" spans="1:8">
      <c r="E1721" s="206">
        <v>32</v>
      </c>
      <c r="F1721" s="206"/>
      <c r="G1721" s="183" t="s">
        <v>12187</v>
      </c>
      <c r="H1721" s="183" t="s">
        <v>12413</v>
      </c>
    </row>
    <row r="1722" spans="1:8">
      <c r="D1722" s="183" t="s">
        <v>12200</v>
      </c>
      <c r="E1722" s="699" t="s">
        <v>12414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12415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12187</v>
      </c>
      <c r="H1725" s="183" t="s">
        <v>12416</v>
      </c>
    </row>
    <row r="1726" spans="1:8">
      <c r="E1726" s="206">
        <v>18</v>
      </c>
      <c r="F1726" s="206"/>
      <c r="G1726" s="183" t="s">
        <v>12074</v>
      </c>
      <c r="H1726" s="183" t="s">
        <v>12417</v>
      </c>
    </row>
    <row r="1727" spans="1:8">
      <c r="E1727" s="206">
        <v>100</v>
      </c>
      <c r="F1727" s="206"/>
      <c r="G1727" s="183" t="s">
        <v>12187</v>
      </c>
      <c r="H1727" s="183" t="s">
        <v>12418</v>
      </c>
    </row>
    <row r="1728" spans="1:8">
      <c r="D1728" s="183" t="s">
        <v>12200</v>
      </c>
      <c r="E1728" s="699" t="s">
        <v>12419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12420</v>
      </c>
    </row>
    <row r="1731" spans="1:8">
      <c r="C1731" s="183">
        <v>17000</v>
      </c>
      <c r="H1731" s="183" t="s">
        <v>12421</v>
      </c>
    </row>
    <row r="1732" spans="1:8">
      <c r="E1732" s="206">
        <v>28</v>
      </c>
      <c r="F1732" s="206"/>
      <c r="G1732" s="183" t="s">
        <v>12187</v>
      </c>
      <c r="H1732" s="183" t="s">
        <v>12412</v>
      </c>
    </row>
    <row r="1733" spans="1:8">
      <c r="E1733" s="206">
        <v>115</v>
      </c>
      <c r="F1733" s="206"/>
      <c r="G1733" s="183" t="s">
        <v>12187</v>
      </c>
      <c r="H1733" s="183" t="s">
        <v>12422</v>
      </c>
    </row>
    <row r="1734" spans="1:8">
      <c r="E1734" s="206">
        <v>28</v>
      </c>
      <c r="F1734" s="206"/>
      <c r="G1734" s="183" t="s">
        <v>12085</v>
      </c>
      <c r="H1734" s="183" t="s">
        <v>12413</v>
      </c>
    </row>
    <row r="1735" spans="1:8">
      <c r="D1735" s="183" t="s">
        <v>12200</v>
      </c>
      <c r="E1735" s="699" t="s">
        <v>12423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12424</v>
      </c>
      <c r="E1737" s="699"/>
      <c r="F1737" s="699"/>
      <c r="G1737" s="699"/>
    </row>
    <row r="1738" spans="1:8">
      <c r="C1738" s="183">
        <v>22857</v>
      </c>
      <c r="H1738" s="183" t="s">
        <v>12425</v>
      </c>
    </row>
    <row r="1739" spans="1:8">
      <c r="C1739" s="183">
        <v>63352</v>
      </c>
      <c r="H1739" s="183" t="s">
        <v>12426</v>
      </c>
    </row>
    <row r="1740" spans="1:8">
      <c r="E1740" s="699"/>
      <c r="F1740" s="699"/>
      <c r="G1740" s="699"/>
      <c r="H1740" s="699"/>
    </row>
    <row r="1741" spans="1:8">
      <c r="A1741" s="183" t="s">
        <v>12427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12428</v>
      </c>
      <c r="H1742" s="694" t="s">
        <v>12429</v>
      </c>
    </row>
    <row r="1743" spans="1:8">
      <c r="E1743" s="206">
        <v>30</v>
      </c>
      <c r="F1743" s="206"/>
      <c r="G1743" s="183" t="s">
        <v>12191</v>
      </c>
      <c r="H1743" s="694" t="s">
        <v>12430</v>
      </c>
    </row>
    <row r="1744" spans="1:8">
      <c r="D1744" s="183" t="s">
        <v>12200</v>
      </c>
      <c r="E1744" s="699" t="s">
        <v>12431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12432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12187</v>
      </c>
      <c r="H1747" s="183" t="s">
        <v>12433</v>
      </c>
    </row>
    <row r="1748" spans="1:8">
      <c r="E1748" s="206">
        <v>15</v>
      </c>
      <c r="F1748" s="206"/>
      <c r="G1748" s="183" t="s">
        <v>12187</v>
      </c>
      <c r="H1748" s="183" t="s">
        <v>12434</v>
      </c>
    </row>
    <row r="1749" spans="1:8">
      <c r="D1749" s="183" t="s">
        <v>12200</v>
      </c>
      <c r="E1749" s="699" t="s">
        <v>12435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12436</v>
      </c>
    </row>
    <row r="1752" spans="1:8">
      <c r="C1752" s="183">
        <v>46080</v>
      </c>
      <c r="H1752" s="183" t="s">
        <v>12437</v>
      </c>
    </row>
    <row r="1754" spans="1:8">
      <c r="A1754" s="183" t="s">
        <v>12438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12275</v>
      </c>
      <c r="H1755" s="183" t="s">
        <v>12439</v>
      </c>
    </row>
    <row r="1756" spans="1:8">
      <c r="E1756" s="206">
        <v>126</v>
      </c>
      <c r="F1756" s="206"/>
      <c r="G1756" s="183" t="s">
        <v>12275</v>
      </c>
      <c r="H1756" s="183" t="s">
        <v>12440</v>
      </c>
    </row>
    <row r="1757" spans="1:8">
      <c r="E1757" s="206">
        <v>40</v>
      </c>
      <c r="F1757" s="206"/>
      <c r="G1757" s="183" t="s">
        <v>12135</v>
      </c>
      <c r="H1757" s="183" t="s">
        <v>12441</v>
      </c>
    </row>
    <row r="1758" spans="1:8">
      <c r="D1758" s="183" t="s">
        <v>12200</v>
      </c>
      <c r="E1758" s="699" t="s">
        <v>12442</v>
      </c>
      <c r="F1758" s="699"/>
      <c r="G1758" s="699"/>
      <c r="H1758" s="699" t="s">
        <v>12443</v>
      </c>
    </row>
    <row r="1759" spans="1:8">
      <c r="E1759" s="699"/>
      <c r="F1759" s="699"/>
      <c r="G1759" s="699"/>
      <c r="H1759" s="699"/>
    </row>
    <row r="1760" spans="1:8">
      <c r="A1760" s="183" t="s">
        <v>12444</v>
      </c>
      <c r="E1760" s="699"/>
      <c r="F1760" s="699"/>
      <c r="G1760" s="699"/>
    </row>
    <row r="1761" spans="1:8">
      <c r="E1761" s="183">
        <v>45</v>
      </c>
      <c r="G1761" s="183" t="s">
        <v>12116</v>
      </c>
      <c r="H1761" s="183" t="s">
        <v>12445</v>
      </c>
    </row>
    <row r="1762" spans="1:8">
      <c r="E1762" s="183">
        <v>45</v>
      </c>
      <c r="G1762" s="183" t="s">
        <v>12116</v>
      </c>
      <c r="H1762" s="183" t="s">
        <v>12446</v>
      </c>
    </row>
    <row r="1763" spans="1:8">
      <c r="E1763" s="183">
        <v>700</v>
      </c>
      <c r="G1763" s="183" t="s">
        <v>12116</v>
      </c>
      <c r="H1763" s="183" t="s">
        <v>12447</v>
      </c>
    </row>
    <row r="1764" spans="1:8">
      <c r="D1764" s="183" t="s">
        <v>12200</v>
      </c>
      <c r="E1764" s="699" t="s">
        <v>12448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12449</v>
      </c>
    </row>
    <row r="1767" spans="1:8" ht="82.5">
      <c r="C1767" s="183">
        <v>36000</v>
      </c>
      <c r="H1767" s="694" t="s">
        <v>12450</v>
      </c>
    </row>
    <row r="1768" spans="1:8">
      <c r="E1768" s="699"/>
      <c r="F1768" s="699"/>
      <c r="G1768" s="699"/>
      <c r="H1768" s="699"/>
    </row>
    <row r="1769" spans="1:8">
      <c r="A1769" s="183" t="s">
        <v>12451</v>
      </c>
      <c r="E1769" s="699"/>
      <c r="F1769" s="699"/>
      <c r="G1769" s="699"/>
    </row>
    <row r="1770" spans="1:8">
      <c r="E1770" s="183">
        <v>45</v>
      </c>
      <c r="G1770" s="183" t="s">
        <v>12116</v>
      </c>
      <c r="H1770" s="183" t="s">
        <v>12452</v>
      </c>
    </row>
    <row r="1771" spans="1:8">
      <c r="D1771" s="183" t="s">
        <v>12200</v>
      </c>
      <c r="E1771" s="699" t="s">
        <v>12453</v>
      </c>
      <c r="F1771" s="699"/>
      <c r="G1771" s="699"/>
      <c r="H1771" s="699"/>
    </row>
    <row r="1773" spans="1:8">
      <c r="A1773" s="183" t="s">
        <v>12454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12187</v>
      </c>
      <c r="H1774" s="183" t="s">
        <v>12455</v>
      </c>
    </row>
    <row r="1775" spans="1:8">
      <c r="E1775" s="206">
        <v>120</v>
      </c>
      <c r="F1775" s="206"/>
      <c r="G1775" s="183" t="s">
        <v>12187</v>
      </c>
      <c r="H1775" s="183" t="s">
        <v>12456</v>
      </c>
    </row>
    <row r="1776" spans="1:8">
      <c r="D1776" s="183" t="s">
        <v>12200</v>
      </c>
      <c r="E1776" s="699" t="s">
        <v>12457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12458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12326</v>
      </c>
      <c r="H1779" s="206" t="s">
        <v>12459</v>
      </c>
    </row>
    <row r="1780" spans="1:8">
      <c r="E1780" s="206">
        <v>1205</v>
      </c>
      <c r="F1780" s="206">
        <v>1143</v>
      </c>
      <c r="G1780" s="183" t="s">
        <v>12232</v>
      </c>
      <c r="H1780" s="183" t="s">
        <v>12460</v>
      </c>
    </row>
    <row r="1781" spans="1:8">
      <c r="A1781" s="183" t="s">
        <v>12444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12116</v>
      </c>
      <c r="H1782" s="183" t="s">
        <v>12461</v>
      </c>
    </row>
    <row r="1783" spans="1:8">
      <c r="E1783" s="183">
        <v>30</v>
      </c>
      <c r="F1783" s="206">
        <v>1068</v>
      </c>
      <c r="G1783" s="183" t="s">
        <v>12116</v>
      </c>
      <c r="H1783" s="183" t="s">
        <v>12462</v>
      </c>
    </row>
    <row r="1784" spans="1:8">
      <c r="E1784" s="183">
        <v>45</v>
      </c>
      <c r="F1784" s="206">
        <v>1023</v>
      </c>
      <c r="G1784" s="183" t="s">
        <v>12275</v>
      </c>
      <c r="H1784" s="183" t="s">
        <v>12463</v>
      </c>
    </row>
    <row r="1785" spans="1:8">
      <c r="F1785" s="206"/>
    </row>
    <row r="1786" spans="1:8">
      <c r="A1786" s="183" t="s">
        <v>12464</v>
      </c>
    </row>
    <row r="1787" spans="1:8">
      <c r="C1787" s="183">
        <v>250</v>
      </c>
      <c r="H1787" s="183" t="s">
        <v>12465</v>
      </c>
    </row>
    <row r="1789" spans="1:8">
      <c r="A1789" s="183" t="s">
        <v>12454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12187</v>
      </c>
      <c r="H1790" s="183" t="s">
        <v>12466</v>
      </c>
    </row>
    <row r="1791" spans="1:8">
      <c r="E1791" s="206">
        <v>240</v>
      </c>
      <c r="F1791" s="206">
        <v>518</v>
      </c>
      <c r="G1791" s="183" t="s">
        <v>12187</v>
      </c>
      <c r="H1791" s="183" t="s">
        <v>12466</v>
      </c>
    </row>
    <row r="1792" spans="1:8">
      <c r="E1792" s="206"/>
      <c r="F1792" s="206"/>
    </row>
    <row r="1793" spans="1:8">
      <c r="A1793" s="183" t="s">
        <v>12467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12386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12386</v>
      </c>
    </row>
    <row r="1796" spans="1:8" ht="18" customHeight="1">
      <c r="E1796" s="699"/>
      <c r="F1796" s="699"/>
      <c r="G1796" s="699"/>
    </row>
    <row r="1797" spans="1:8">
      <c r="A1797" s="183" t="s">
        <v>12468</v>
      </c>
    </row>
    <row r="1798" spans="1:8">
      <c r="C1798" s="183">
        <v>17000</v>
      </c>
      <c r="H1798" s="183" t="s">
        <v>12469</v>
      </c>
    </row>
    <row r="1799" spans="1:8">
      <c r="E1799" s="183">
        <v>12</v>
      </c>
      <c r="F1799" s="183">
        <v>5506</v>
      </c>
      <c r="G1799" s="183" t="s">
        <v>12116</v>
      </c>
      <c r="H1799" s="183" t="s">
        <v>12470</v>
      </c>
    </row>
    <row r="1801" spans="1:8">
      <c r="A1801" s="183" t="s">
        <v>12471</v>
      </c>
      <c r="E1801" s="699"/>
      <c r="F1801" s="699"/>
      <c r="G1801" s="699"/>
    </row>
    <row r="1802" spans="1:8">
      <c r="C1802" s="183">
        <v>22857</v>
      </c>
      <c r="H1802" s="183" t="s">
        <v>12472</v>
      </c>
    </row>
    <row r="1803" spans="1:8">
      <c r="C1803" s="183">
        <v>93000</v>
      </c>
      <c r="H1803" s="183" t="s">
        <v>12473</v>
      </c>
    </row>
    <row r="1804" spans="1:8">
      <c r="C1804" s="183">
        <v>63352</v>
      </c>
      <c r="H1804" s="183" t="s">
        <v>12474</v>
      </c>
    </row>
    <row r="1806" spans="1:8">
      <c r="A1806" s="183" t="s">
        <v>12475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12187</v>
      </c>
      <c r="H1807" s="183" t="s">
        <v>12476</v>
      </c>
    </row>
    <row r="1808" spans="1:8">
      <c r="E1808" s="206">
        <v>65</v>
      </c>
      <c r="F1808" s="206">
        <v>5361</v>
      </c>
      <c r="G1808" s="183" t="s">
        <v>12187</v>
      </c>
      <c r="H1808" s="183" t="s">
        <v>12477</v>
      </c>
    </row>
    <row r="1809" spans="1:8">
      <c r="E1809" s="206">
        <v>100</v>
      </c>
      <c r="F1809" s="206">
        <v>5261</v>
      </c>
      <c r="G1809" s="183" t="s">
        <v>12187</v>
      </c>
      <c r="H1809" s="183" t="s">
        <v>12478</v>
      </c>
    </row>
    <row r="1810" spans="1:8">
      <c r="E1810" s="206">
        <v>65</v>
      </c>
      <c r="F1810" s="206">
        <v>5196</v>
      </c>
      <c r="G1810" s="183" t="s">
        <v>12187</v>
      </c>
      <c r="H1810" s="183" t="s">
        <v>12479</v>
      </c>
    </row>
    <row r="1811" spans="1:8">
      <c r="E1811" s="206">
        <v>80</v>
      </c>
      <c r="F1811" s="206">
        <v>5116</v>
      </c>
      <c r="G1811" s="183" t="s">
        <v>12187</v>
      </c>
      <c r="H1811" s="183" t="s">
        <v>12476</v>
      </c>
    </row>
    <row r="1812" spans="1:8">
      <c r="E1812" s="206"/>
      <c r="F1812" s="206"/>
    </row>
    <row r="1813" spans="1:8">
      <c r="F1813" s="206"/>
    </row>
    <row r="1814" spans="1:8">
      <c r="A1814" s="183" t="s">
        <v>12480</v>
      </c>
    </row>
    <row r="1815" spans="1:8">
      <c r="C1815" s="183">
        <v>33661</v>
      </c>
      <c r="H1815" s="183" t="s">
        <v>12481</v>
      </c>
    </row>
    <row r="1817" spans="1:8">
      <c r="A1817" s="183" t="s">
        <v>12482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12187</v>
      </c>
      <c r="H1818" s="183" t="s">
        <v>12483</v>
      </c>
    </row>
    <row r="1819" spans="1:8">
      <c r="E1819" s="206">
        <v>65</v>
      </c>
      <c r="F1819" s="206">
        <v>4981</v>
      </c>
      <c r="G1819" s="183" t="s">
        <v>12187</v>
      </c>
      <c r="H1819" s="183" t="s">
        <v>12477</v>
      </c>
    </row>
    <row r="1820" spans="1:8">
      <c r="E1820" s="206">
        <v>100</v>
      </c>
      <c r="F1820" s="206">
        <v>4881</v>
      </c>
      <c r="G1820" s="183" t="s">
        <v>12187</v>
      </c>
      <c r="H1820" s="183" t="s">
        <v>12478</v>
      </c>
    </row>
    <row r="1821" spans="1:8">
      <c r="E1821" s="206">
        <v>65</v>
      </c>
      <c r="F1821" s="206">
        <v>4816</v>
      </c>
      <c r="G1821" s="183" t="s">
        <v>12187</v>
      </c>
      <c r="H1821" s="183" t="s">
        <v>12477</v>
      </c>
    </row>
    <row r="1822" spans="1:8">
      <c r="E1822" s="206">
        <v>75</v>
      </c>
      <c r="F1822" s="206">
        <v>4741</v>
      </c>
      <c r="G1822" s="183" t="s">
        <v>12187</v>
      </c>
      <c r="H1822" s="183" t="s">
        <v>12476</v>
      </c>
    </row>
    <row r="1824" spans="1:8">
      <c r="A1824" s="183" t="s">
        <v>12484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12187</v>
      </c>
      <c r="H1825" s="183" t="s">
        <v>12485</v>
      </c>
    </row>
    <row r="1826" spans="1:8">
      <c r="E1826" s="206">
        <v>35</v>
      </c>
      <c r="F1826" s="206">
        <v>4671</v>
      </c>
      <c r="G1826" s="183" t="s">
        <v>12187</v>
      </c>
      <c r="H1826" s="183" t="s">
        <v>12486</v>
      </c>
    </row>
    <row r="1827" spans="1:8">
      <c r="H1827" s="699" t="s">
        <v>12487</v>
      </c>
    </row>
    <row r="1828" spans="1:8">
      <c r="E1828" s="699"/>
      <c r="F1828" s="699"/>
      <c r="G1828" s="699"/>
      <c r="H1828" s="699"/>
    </row>
    <row r="1829" spans="1:8">
      <c r="A1829" s="183" t="s">
        <v>12488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12307</v>
      </c>
      <c r="H1830" s="183" t="s">
        <v>12489</v>
      </c>
    </row>
    <row r="1831" spans="1:8">
      <c r="E1831" s="699"/>
      <c r="F1831" s="699"/>
      <c r="G1831" s="699"/>
      <c r="H1831" s="699"/>
    </row>
    <row r="1832" spans="1:8">
      <c r="A1832" s="183" t="s">
        <v>12490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12275</v>
      </c>
      <c r="H1833" s="183" t="s">
        <v>12491</v>
      </c>
    </row>
    <row r="1834" spans="1:8">
      <c r="E1834" s="183">
        <v>52</v>
      </c>
      <c r="F1834" s="183">
        <v>4533</v>
      </c>
      <c r="G1834" s="183" t="s">
        <v>12116</v>
      </c>
      <c r="H1834" s="183" t="s">
        <v>12492</v>
      </c>
    </row>
    <row r="1835" spans="1:8">
      <c r="E1835" s="206">
        <v>78</v>
      </c>
      <c r="F1835" s="206">
        <v>4455</v>
      </c>
      <c r="G1835" s="183" t="s">
        <v>12275</v>
      </c>
      <c r="H1835" s="183" t="s">
        <v>12493</v>
      </c>
    </row>
    <row r="1836" spans="1:8">
      <c r="E1836" s="699"/>
      <c r="F1836" s="699"/>
      <c r="G1836" s="699"/>
      <c r="H1836" s="699"/>
    </row>
    <row r="1837" spans="1:8">
      <c r="A1837" s="183" t="s">
        <v>12494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12232</v>
      </c>
      <c r="H1838" s="183" t="s">
        <v>12495</v>
      </c>
    </row>
    <row r="1839" spans="1:8">
      <c r="E1839" s="699"/>
      <c r="F1839" s="699"/>
      <c r="G1839" s="699"/>
      <c r="H1839" s="699"/>
    </row>
    <row r="1840" spans="1:8">
      <c r="A1840" s="183" t="s">
        <v>12496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12497</v>
      </c>
    </row>
    <row r="1842" spans="1:8">
      <c r="E1842" s="206"/>
      <c r="F1842" s="206"/>
      <c r="H1842" s="694"/>
    </row>
    <row r="1843" spans="1:8">
      <c r="A1843" s="183" t="s">
        <v>12498</v>
      </c>
    </row>
    <row r="1844" spans="1:8">
      <c r="E1844" s="206">
        <v>100</v>
      </c>
      <c r="F1844" s="206">
        <v>3150</v>
      </c>
      <c r="G1844" s="183" t="s">
        <v>12187</v>
      </c>
      <c r="H1844" s="183" t="s">
        <v>12499</v>
      </c>
    </row>
    <row r="1845" spans="1:8">
      <c r="E1845" s="206">
        <v>100</v>
      </c>
      <c r="F1845" s="206">
        <v>3050</v>
      </c>
      <c r="G1845" s="183" t="s">
        <v>12187</v>
      </c>
      <c r="H1845" s="183" t="s">
        <v>12500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12498</v>
      </c>
    </row>
    <row r="1849" spans="1:8">
      <c r="E1849" s="206">
        <v>144</v>
      </c>
      <c r="F1849" s="206">
        <v>2906</v>
      </c>
      <c r="G1849" s="183" t="s">
        <v>12187</v>
      </c>
      <c r="H1849" s="183" t="s">
        <v>12501</v>
      </c>
    </row>
    <row r="1850" spans="1:8">
      <c r="E1850" s="206">
        <v>30</v>
      </c>
      <c r="F1850" s="206">
        <v>2876</v>
      </c>
      <c r="G1850" s="183" t="s">
        <v>12187</v>
      </c>
      <c r="H1850" s="183" t="s">
        <v>12501</v>
      </c>
    </row>
    <row r="1851" spans="1:8">
      <c r="E1851" s="206"/>
      <c r="F1851" s="206"/>
      <c r="G1851" s="206"/>
    </row>
    <row r="1852" spans="1:8">
      <c r="A1852" s="183" t="s">
        <v>12502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12307</v>
      </c>
      <c r="H1853" s="183" t="s">
        <v>12503</v>
      </c>
    </row>
    <row r="1854" spans="1:8">
      <c r="E1854" s="699"/>
      <c r="F1854" s="699"/>
      <c r="G1854" s="699"/>
      <c r="H1854" s="699"/>
    </row>
    <row r="1855" spans="1:8">
      <c r="A1855" s="183" t="s">
        <v>12504</v>
      </c>
    </row>
    <row r="1856" spans="1:8">
      <c r="C1856" s="183">
        <v>17000</v>
      </c>
      <c r="H1856" s="183" t="s">
        <v>12505</v>
      </c>
    </row>
    <row r="1858" spans="1:8">
      <c r="A1858" s="183" t="s">
        <v>12506</v>
      </c>
      <c r="E1858" s="699"/>
      <c r="F1858" s="699"/>
      <c r="G1858" s="699"/>
    </row>
    <row r="1859" spans="1:8">
      <c r="C1859" s="183">
        <v>22857</v>
      </c>
      <c r="H1859" s="183" t="s">
        <v>12507</v>
      </c>
    </row>
    <row r="1860" spans="1:8">
      <c r="C1860" s="183">
        <v>12000</v>
      </c>
      <c r="H1860" s="183" t="s">
        <v>12508</v>
      </c>
    </row>
    <row r="1861" spans="1:8">
      <c r="C1861" s="183">
        <v>63352</v>
      </c>
      <c r="H1861" s="183" t="s">
        <v>12509</v>
      </c>
    </row>
    <row r="1862" spans="1:8">
      <c r="E1862" s="699"/>
      <c r="F1862" s="699"/>
      <c r="G1862" s="699"/>
      <c r="H1862" s="699"/>
    </row>
    <row r="1863" spans="1:8">
      <c r="A1863" s="183" t="s">
        <v>12510</v>
      </c>
    </row>
    <row r="1864" spans="1:8">
      <c r="C1864" s="183">
        <v>2176</v>
      </c>
      <c r="H1864" s="183" t="s">
        <v>12511</v>
      </c>
    </row>
    <row r="1866" spans="1:8">
      <c r="A1866" s="183" t="s">
        <v>12512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12187</v>
      </c>
      <c r="H1867" s="183" t="s">
        <v>12513</v>
      </c>
    </row>
    <row r="1868" spans="1:8">
      <c r="E1868" s="206">
        <v>200</v>
      </c>
      <c r="F1868" s="206">
        <v>2458</v>
      </c>
      <c r="G1868" s="183" t="s">
        <v>12187</v>
      </c>
      <c r="H1868" s="183" t="s">
        <v>12513</v>
      </c>
    </row>
    <row r="1869" spans="1:8">
      <c r="E1869" s="206"/>
      <c r="F1869" s="206"/>
    </row>
    <row r="1870" spans="1:8">
      <c r="A1870" s="183" t="s">
        <v>12514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12187</v>
      </c>
      <c r="H1871" s="183" t="s">
        <v>12515</v>
      </c>
    </row>
    <row r="1872" spans="1:8">
      <c r="E1872" s="206">
        <v>300</v>
      </c>
      <c r="F1872" s="206">
        <v>1858</v>
      </c>
      <c r="G1872" s="183" t="s">
        <v>12187</v>
      </c>
      <c r="H1872" s="183" t="s">
        <v>12515</v>
      </c>
    </row>
    <row r="1873" spans="1:8">
      <c r="E1873" s="206"/>
      <c r="F1873" s="206"/>
    </row>
    <row r="1874" spans="1:8">
      <c r="A1874" s="183" t="s">
        <v>12516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12187</v>
      </c>
      <c r="H1875" s="183" t="s">
        <v>12517</v>
      </c>
    </row>
    <row r="1876" spans="1:8">
      <c r="E1876" s="206">
        <v>120</v>
      </c>
      <c r="F1876" s="206">
        <v>1608</v>
      </c>
      <c r="G1876" s="183" t="s">
        <v>12187</v>
      </c>
      <c r="H1876" s="183" t="s">
        <v>12517</v>
      </c>
    </row>
    <row r="1877" spans="1:8">
      <c r="E1877" s="699"/>
      <c r="F1877" s="699"/>
      <c r="G1877" s="699"/>
    </row>
    <row r="1878" spans="1:8">
      <c r="A1878" s="183" t="s">
        <v>12518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12123</v>
      </c>
      <c r="H1879" s="183" t="s">
        <v>12519</v>
      </c>
    </row>
    <row r="1880" spans="1:8">
      <c r="E1880" s="206">
        <v>45</v>
      </c>
      <c r="F1880" s="206">
        <v>1523</v>
      </c>
      <c r="G1880" s="183" t="s">
        <v>12187</v>
      </c>
      <c r="H1880" s="183" t="s">
        <v>12520</v>
      </c>
    </row>
    <row r="1881" spans="1:8">
      <c r="E1881" s="206"/>
      <c r="F1881" s="206"/>
    </row>
    <row r="1882" spans="1:8">
      <c r="A1882" s="183" t="s">
        <v>12521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12187</v>
      </c>
      <c r="H1883" s="183" t="s">
        <v>12522</v>
      </c>
    </row>
    <row r="1884" spans="1:8">
      <c r="E1884" s="206">
        <v>240</v>
      </c>
      <c r="F1884" s="206">
        <v>1053</v>
      </c>
      <c r="G1884" s="183" t="s">
        <v>12187</v>
      </c>
      <c r="H1884" s="183" t="s">
        <v>12523</v>
      </c>
    </row>
    <row r="1885" spans="1:8">
      <c r="E1885" s="699"/>
      <c r="F1885" s="699"/>
      <c r="G1885" s="699"/>
      <c r="H1885" s="699"/>
    </row>
    <row r="1886" spans="1:8">
      <c r="A1886" s="183" t="s">
        <v>12524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12386</v>
      </c>
    </row>
    <row r="1888" spans="1:8">
      <c r="E1888" s="206">
        <v>216</v>
      </c>
      <c r="F1888" s="206">
        <v>5837</v>
      </c>
      <c r="G1888" s="183" t="s">
        <v>12275</v>
      </c>
      <c r="H1888" s="183" t="s">
        <v>12525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12526</v>
      </c>
    </row>
    <row r="1891" spans="1:8">
      <c r="E1891" s="699"/>
      <c r="F1891" s="699"/>
      <c r="G1891" s="699"/>
      <c r="H1891" s="699"/>
    </row>
    <row r="1892" spans="1:8">
      <c r="A1892" s="183" t="s">
        <v>12527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12528</v>
      </c>
      <c r="H1893" s="183" t="s">
        <v>12529</v>
      </c>
    </row>
    <row r="1894" spans="1:8">
      <c r="E1894" s="699"/>
      <c r="F1894" s="699"/>
      <c r="G1894" s="699"/>
      <c r="H1894" s="699"/>
    </row>
    <row r="1895" spans="1:8">
      <c r="A1895" s="183" t="s">
        <v>12530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12531</v>
      </c>
      <c r="H1896" s="183" t="s">
        <v>12532</v>
      </c>
    </row>
    <row r="1897" spans="1:8">
      <c r="E1897" s="699"/>
      <c r="F1897" s="699"/>
      <c r="G1897" s="699"/>
      <c r="H1897" s="699"/>
    </row>
    <row r="1898" spans="1:8" ht="297">
      <c r="A1898" s="183" t="s">
        <v>12533</v>
      </c>
      <c r="C1898" s="183">
        <v>200000</v>
      </c>
      <c r="H1898" s="694" t="s">
        <v>12534</v>
      </c>
    </row>
    <row r="1899" spans="1:8">
      <c r="C1899" s="183">
        <v>17000</v>
      </c>
      <c r="H1899" s="183" t="s">
        <v>12535</v>
      </c>
    </row>
    <row r="1900" spans="1:8">
      <c r="H1900" s="694"/>
    </row>
    <row r="1901" spans="1:8">
      <c r="A1901" s="183" t="s">
        <v>12536</v>
      </c>
      <c r="E1901" s="699"/>
      <c r="F1901" s="699"/>
      <c r="G1901" s="699"/>
    </row>
    <row r="1902" spans="1:8">
      <c r="C1902" s="183">
        <v>22857</v>
      </c>
      <c r="H1902" s="183" t="s">
        <v>12537</v>
      </c>
    </row>
    <row r="1903" spans="1:8">
      <c r="C1903" s="183">
        <v>15000</v>
      </c>
      <c r="H1903" s="183" t="s">
        <v>12538</v>
      </c>
    </row>
    <row r="1904" spans="1:8">
      <c r="C1904" s="183">
        <v>51000</v>
      </c>
      <c r="H1904" s="183" t="s">
        <v>12539</v>
      </c>
    </row>
    <row r="1905" spans="1:8">
      <c r="C1905" s="183">
        <v>63248</v>
      </c>
      <c r="H1905" s="183" t="s">
        <v>12540</v>
      </c>
    </row>
    <row r="1906" spans="1:8">
      <c r="C1906" s="183">
        <v>30000</v>
      </c>
      <c r="H1906" s="183" t="s">
        <v>12541</v>
      </c>
    </row>
    <row r="1907" spans="1:8">
      <c r="E1907" s="699"/>
      <c r="F1907" s="699"/>
      <c r="G1907" s="699"/>
      <c r="H1907" s="699"/>
    </row>
    <row r="1908" spans="1:8">
      <c r="A1908" s="183" t="s">
        <v>12542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12543</v>
      </c>
    </row>
    <row r="1910" spans="1:8">
      <c r="E1910" s="206">
        <v>40</v>
      </c>
      <c r="F1910" s="206">
        <v>4404</v>
      </c>
      <c r="G1910" s="183" t="s">
        <v>12135</v>
      </c>
      <c r="H1910" s="183" t="s">
        <v>12544</v>
      </c>
    </row>
    <row r="1911" spans="1:8">
      <c r="E1911" s="206">
        <v>40</v>
      </c>
      <c r="F1911" s="206">
        <v>4364</v>
      </c>
      <c r="G1911" s="183" t="s">
        <v>12135</v>
      </c>
      <c r="H1911" s="183" t="s">
        <v>12545</v>
      </c>
    </row>
    <row r="1912" spans="1:8">
      <c r="E1912" s="206">
        <v>30</v>
      </c>
      <c r="F1912" s="206">
        <v>4334</v>
      </c>
      <c r="G1912" s="206" t="s">
        <v>12074</v>
      </c>
      <c r="H1912" s="183" t="s">
        <v>12546</v>
      </c>
    </row>
    <row r="1913" spans="1:8">
      <c r="E1913" s="206">
        <v>31</v>
      </c>
      <c r="F1913" s="206">
        <v>4303</v>
      </c>
      <c r="G1913" s="183" t="s">
        <v>12085</v>
      </c>
      <c r="H1913" s="183" t="s">
        <v>12547</v>
      </c>
    </row>
    <row r="1914" spans="1:8">
      <c r="E1914" s="206">
        <v>31</v>
      </c>
      <c r="F1914" s="206">
        <v>4272</v>
      </c>
      <c r="G1914" s="183" t="s">
        <v>12085</v>
      </c>
      <c r="H1914" s="183" t="s">
        <v>12548</v>
      </c>
    </row>
    <row r="1915" spans="1:8">
      <c r="E1915" s="183">
        <v>300</v>
      </c>
      <c r="F1915" s="206">
        <v>3972</v>
      </c>
      <c r="G1915" s="183" t="s">
        <v>12549</v>
      </c>
      <c r="H1915" s="183" t="s">
        <v>11760</v>
      </c>
    </row>
    <row r="1916" spans="1:8" s="206" customFormat="1">
      <c r="H1916" s="706" t="s">
        <v>12550</v>
      </c>
    </row>
    <row r="1917" spans="1:8">
      <c r="E1917" s="699"/>
      <c r="F1917" s="699"/>
      <c r="G1917" s="699"/>
      <c r="H1917" s="699"/>
    </row>
    <row r="1918" spans="1:8">
      <c r="A1918" s="183" t="s">
        <v>12551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12552</v>
      </c>
      <c r="H1919" s="183" t="s">
        <v>12553</v>
      </c>
    </row>
    <row r="1920" spans="1:8">
      <c r="E1920" s="699"/>
      <c r="F1920" s="699"/>
      <c r="G1920" s="699"/>
      <c r="H1920" s="699"/>
    </row>
    <row r="1921" spans="1:8">
      <c r="A1921" s="183" t="s">
        <v>12554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12555</v>
      </c>
    </row>
    <row r="1923" spans="1:8">
      <c r="E1923" s="699"/>
      <c r="F1923" s="699"/>
      <c r="G1923" s="699"/>
      <c r="H1923" s="699"/>
    </row>
    <row r="1924" spans="1:8">
      <c r="A1924" s="183" t="s">
        <v>12556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12557</v>
      </c>
    </row>
    <row r="1926" spans="1:8" s="206" customFormat="1">
      <c r="E1926" s="206">
        <v>48</v>
      </c>
      <c r="F1926" s="206">
        <v>2765</v>
      </c>
      <c r="G1926" s="183" t="s">
        <v>12085</v>
      </c>
      <c r="H1926" s="183" t="s">
        <v>12558</v>
      </c>
    </row>
    <row r="1927" spans="1:8">
      <c r="E1927" s="206">
        <v>18</v>
      </c>
      <c r="F1927" s="206">
        <v>2747</v>
      </c>
      <c r="G1927" s="183" t="s">
        <v>12074</v>
      </c>
      <c r="H1927" s="183" t="s">
        <v>12559</v>
      </c>
    </row>
    <row r="1928" spans="1:8">
      <c r="E1928" s="699"/>
      <c r="F1928" s="699"/>
      <c r="G1928" s="699"/>
      <c r="H1928" s="699"/>
    </row>
    <row r="1929" spans="1:8">
      <c r="A1929" s="183" t="s">
        <v>12560</v>
      </c>
    </row>
    <row r="1930" spans="1:8">
      <c r="C1930" s="183">
        <v>17000</v>
      </c>
      <c r="H1930" s="183" t="s">
        <v>12561</v>
      </c>
    </row>
    <row r="1931" spans="1:8">
      <c r="E1931" s="183">
        <v>50</v>
      </c>
      <c r="F1931" s="206">
        <v>2697</v>
      </c>
      <c r="G1931" s="183" t="s">
        <v>12105</v>
      </c>
      <c r="H1931" s="183" t="s">
        <v>12562</v>
      </c>
    </row>
    <row r="1932" spans="1:8">
      <c r="H1932" s="694"/>
    </row>
    <row r="1933" spans="1:8">
      <c r="A1933" s="183" t="s">
        <v>12563</v>
      </c>
      <c r="E1933" s="699"/>
      <c r="F1933" s="699"/>
      <c r="G1933" s="699"/>
    </row>
    <row r="1934" spans="1:8">
      <c r="C1934" s="183">
        <v>22857</v>
      </c>
      <c r="H1934" s="183" t="s">
        <v>12537</v>
      </c>
    </row>
    <row r="1935" spans="1:8">
      <c r="C1935" s="183">
        <v>33248</v>
      </c>
      <c r="H1935" s="183" t="s">
        <v>12564</v>
      </c>
    </row>
    <row r="1936" spans="1:8">
      <c r="E1936" s="699"/>
      <c r="F1936" s="699"/>
      <c r="G1936" s="699"/>
      <c r="H1936" s="699" t="s">
        <v>12565</v>
      </c>
    </row>
    <row r="1937" spans="1:8">
      <c r="C1937" s="183">
        <v>2558</v>
      </c>
      <c r="H1937" s="183" t="s">
        <v>12566</v>
      </c>
    </row>
    <row r="1938" spans="1:8">
      <c r="E1938" s="699"/>
      <c r="F1938" s="699"/>
      <c r="G1938" s="699"/>
    </row>
    <row r="1939" spans="1:8">
      <c r="A1939" s="183" t="s">
        <v>12567</v>
      </c>
    </row>
    <row r="1940" spans="1:8">
      <c r="E1940" s="183">
        <v>200</v>
      </c>
      <c r="F1940" s="206">
        <v>2497</v>
      </c>
      <c r="G1940" s="183" t="s">
        <v>12123</v>
      </c>
      <c r="H1940" s="183" t="s">
        <v>12568</v>
      </c>
    </row>
    <row r="1941" spans="1:8">
      <c r="C1941" s="183">
        <v>15000</v>
      </c>
      <c r="H1941" s="183" t="s">
        <v>12564</v>
      </c>
    </row>
    <row r="1942" spans="1:8">
      <c r="E1942" s="699"/>
      <c r="F1942" s="699"/>
      <c r="G1942" s="699"/>
      <c r="H1942" s="699" t="s">
        <v>12569</v>
      </c>
    </row>
    <row r="1943" spans="1:8">
      <c r="E1943" s="699"/>
      <c r="F1943" s="699"/>
      <c r="G1943" s="699"/>
    </row>
    <row r="1944" spans="1:8">
      <c r="A1944" s="183" t="s">
        <v>12570</v>
      </c>
    </row>
    <row r="1945" spans="1:8">
      <c r="E1945" s="183">
        <v>45</v>
      </c>
      <c r="F1945" s="183">
        <v>2452</v>
      </c>
      <c r="G1945" s="183" t="s">
        <v>12105</v>
      </c>
      <c r="H1945" s="183" t="s">
        <v>12571</v>
      </c>
    </row>
    <row r="1947" spans="1:8">
      <c r="A1947" s="183" t="s">
        <v>12572</v>
      </c>
    </row>
    <row r="1948" spans="1:8">
      <c r="C1948" s="183">
        <v>28733</v>
      </c>
      <c r="H1948" s="183" t="s">
        <v>12573</v>
      </c>
    </row>
    <row r="1949" spans="1:8">
      <c r="C1949" s="183">
        <v>15000</v>
      </c>
      <c r="H1949" s="183" t="s">
        <v>12564</v>
      </c>
    </row>
    <row r="1950" spans="1:8">
      <c r="E1950" s="699"/>
      <c r="F1950" s="699"/>
      <c r="G1950" s="699"/>
      <c r="H1950" s="699" t="s">
        <v>12574</v>
      </c>
    </row>
    <row r="1951" spans="1:8">
      <c r="E1951" s="699"/>
      <c r="F1951" s="699"/>
      <c r="G1951" s="699"/>
      <c r="H1951" s="699"/>
    </row>
    <row r="1952" spans="1:8">
      <c r="A1952" s="183" t="s">
        <v>12575</v>
      </c>
    </row>
    <row r="1953" spans="1:8">
      <c r="E1953" s="206">
        <v>209</v>
      </c>
      <c r="F1953" s="206">
        <v>2243</v>
      </c>
      <c r="G1953" s="206" t="s">
        <v>12098</v>
      </c>
      <c r="H1953" s="183" t="s">
        <v>12576</v>
      </c>
    </row>
    <row r="1954" spans="1:8" s="206" customFormat="1">
      <c r="E1954" s="206">
        <v>1205</v>
      </c>
      <c r="F1954" s="206">
        <v>1038</v>
      </c>
      <c r="G1954" s="183" t="s">
        <v>12092</v>
      </c>
      <c r="H1954" s="183" t="s">
        <v>12577</v>
      </c>
    </row>
    <row r="1955" spans="1:8">
      <c r="E1955" s="699"/>
      <c r="F1955" s="699"/>
      <c r="G1955" s="699"/>
    </row>
    <row r="1956" spans="1:8">
      <c r="A1956" s="183" t="s">
        <v>12578</v>
      </c>
    </row>
    <row r="1957" spans="1:8">
      <c r="E1957" s="183">
        <v>35</v>
      </c>
      <c r="F1957" s="183">
        <v>1003</v>
      </c>
      <c r="G1957" s="183" t="s">
        <v>11095</v>
      </c>
      <c r="H1957" s="183" t="s">
        <v>12579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11468</v>
      </c>
    </row>
    <row r="1959" spans="1:8">
      <c r="E1959" s="699"/>
      <c r="F1959" s="699"/>
      <c r="G1959" s="699"/>
      <c r="H1959" s="699"/>
    </row>
    <row r="1960" spans="1:8">
      <c r="A1960" s="183" t="s">
        <v>12580</v>
      </c>
    </row>
    <row r="1961" spans="1:8">
      <c r="C1961" s="183">
        <v>17000</v>
      </c>
      <c r="H1961" s="183" t="s">
        <v>12581</v>
      </c>
    </row>
    <row r="1962" spans="1:8">
      <c r="E1962" s="206">
        <v>100</v>
      </c>
      <c r="F1962" s="206">
        <v>5903</v>
      </c>
      <c r="G1962" s="183" t="s">
        <v>12085</v>
      </c>
      <c r="H1962" s="183" t="s">
        <v>12582</v>
      </c>
    </row>
    <row r="1963" spans="1:8">
      <c r="H1963" s="694"/>
    </row>
    <row r="1964" spans="1:8">
      <c r="A1964" s="183" t="s">
        <v>12583</v>
      </c>
      <c r="E1964" s="699"/>
      <c r="F1964" s="699"/>
      <c r="G1964" s="699"/>
    </row>
    <row r="1965" spans="1:8">
      <c r="C1965" s="183">
        <v>22857</v>
      </c>
      <c r="H1965" s="183" t="s">
        <v>12584</v>
      </c>
    </row>
    <row r="1966" spans="1:8">
      <c r="C1966" s="183">
        <v>36500</v>
      </c>
      <c r="H1966" s="183" t="s">
        <v>12585</v>
      </c>
    </row>
    <row r="1967" spans="1:8">
      <c r="C1967" s="183">
        <v>63248</v>
      </c>
      <c r="H1967" s="183" t="s">
        <v>12586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12587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12588</v>
      </c>
      <c r="H1971" s="183" t="s">
        <v>12589</v>
      </c>
    </row>
    <row r="1972" spans="1:8">
      <c r="E1972" s="206">
        <v>90</v>
      </c>
      <c r="F1972" s="206">
        <v>5713</v>
      </c>
      <c r="G1972" s="183" t="s">
        <v>12085</v>
      </c>
      <c r="H1972" s="183" t="s">
        <v>12589</v>
      </c>
    </row>
    <row r="1974" spans="1:8">
      <c r="A1974" s="183" t="s">
        <v>12590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11095</v>
      </c>
      <c r="H1975" s="183" t="s">
        <v>12591</v>
      </c>
    </row>
    <row r="1976" spans="1:8">
      <c r="E1976" s="183">
        <v>45</v>
      </c>
      <c r="F1976" s="183">
        <v>5168</v>
      </c>
      <c r="G1976" s="183" t="s">
        <v>12105</v>
      </c>
      <c r="H1976" s="183" t="s">
        <v>12592</v>
      </c>
    </row>
    <row r="1977" spans="1:8" s="206" customFormat="1">
      <c r="E1977" s="206">
        <v>32</v>
      </c>
      <c r="F1977" s="206">
        <v>5136</v>
      </c>
      <c r="G1977" s="183" t="s">
        <v>12588</v>
      </c>
      <c r="H1977" s="183" t="s">
        <v>12558</v>
      </c>
    </row>
    <row r="1978" spans="1:8">
      <c r="A1978" s="183" t="s">
        <v>12593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12085</v>
      </c>
      <c r="H1979" s="183" t="s">
        <v>12594</v>
      </c>
    </row>
    <row r="1980" spans="1:8">
      <c r="E1980" s="206">
        <v>70</v>
      </c>
      <c r="F1980" s="206">
        <v>5031</v>
      </c>
      <c r="G1980" s="183" t="s">
        <v>12085</v>
      </c>
      <c r="H1980" s="183" t="s">
        <v>12595</v>
      </c>
    </row>
    <row r="1981" spans="1:8">
      <c r="E1981" s="206">
        <v>300</v>
      </c>
      <c r="F1981" s="206">
        <v>4731</v>
      </c>
      <c r="G1981" s="183" t="s">
        <v>12085</v>
      </c>
      <c r="H1981" s="183" t="s">
        <v>12596</v>
      </c>
    </row>
    <row r="1982" spans="1:8">
      <c r="E1982" s="699"/>
      <c r="F1982" s="699"/>
      <c r="G1982" s="699"/>
      <c r="H1982" s="699"/>
    </row>
    <row r="1983" spans="1:8">
      <c r="A1983" s="183" t="s">
        <v>12597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12092</v>
      </c>
      <c r="H1984" s="183" t="s">
        <v>12598</v>
      </c>
    </row>
    <row r="1986" spans="1:8">
      <c r="A1986" s="183" t="s">
        <v>12599</v>
      </c>
    </row>
    <row r="1987" spans="1:8">
      <c r="E1987" s="183">
        <v>100</v>
      </c>
      <c r="F1987" s="183">
        <v>3426</v>
      </c>
      <c r="G1987" s="183" t="s">
        <v>12085</v>
      </c>
      <c r="H1987" s="183" t="s">
        <v>12600</v>
      </c>
    </row>
    <row r="1989" spans="1:8">
      <c r="A1989" s="183" t="s">
        <v>12601</v>
      </c>
    </row>
    <row r="1990" spans="1:8">
      <c r="E1990" s="183">
        <v>95</v>
      </c>
      <c r="F1990" s="183">
        <v>3331</v>
      </c>
      <c r="G1990" s="183" t="s">
        <v>12105</v>
      </c>
      <c r="H1990" s="183" t="s">
        <v>12602</v>
      </c>
    </row>
    <row r="1992" spans="1:8">
      <c r="A1992" s="183" t="s">
        <v>12603</v>
      </c>
    </row>
    <row r="1993" spans="1:8">
      <c r="E1993" s="183">
        <v>100</v>
      </c>
      <c r="F1993" s="183">
        <v>3231</v>
      </c>
      <c r="G1993" s="183" t="s">
        <v>12085</v>
      </c>
      <c r="H1993" s="183" t="s">
        <v>12604</v>
      </c>
    </row>
    <row r="1994" spans="1:8">
      <c r="E1994" s="699"/>
      <c r="F1994" s="699"/>
      <c r="G1994" s="699"/>
      <c r="H1994" s="699"/>
    </row>
    <row r="1995" spans="1:8">
      <c r="A1995" s="183" t="s">
        <v>12605</v>
      </c>
    </row>
    <row r="1996" spans="1:8">
      <c r="C1996" s="183">
        <v>17000</v>
      </c>
      <c r="H1996" s="183" t="s">
        <v>12606</v>
      </c>
    </row>
    <row r="1997" spans="1:8">
      <c r="C1997" s="183">
        <v>24968</v>
      </c>
      <c r="H1997" s="183" t="s">
        <v>12607</v>
      </c>
    </row>
    <row r="1998" spans="1:8">
      <c r="E1998" s="699"/>
      <c r="F1998" s="699"/>
      <c r="G1998" s="699"/>
    </row>
    <row r="1999" spans="1:8">
      <c r="A1999" s="183" t="s">
        <v>12608</v>
      </c>
    </row>
    <row r="2000" spans="1:8" ht="49.5">
      <c r="C2000" s="183">
        <v>39000</v>
      </c>
      <c r="H2000" s="694" t="s">
        <v>12609</v>
      </c>
    </row>
    <row r="2001" spans="1:8">
      <c r="H2001" s="694"/>
    </row>
    <row r="2002" spans="1:8">
      <c r="A2002" s="183" t="s">
        <v>12610</v>
      </c>
      <c r="E2002" s="699"/>
      <c r="F2002" s="699"/>
      <c r="G2002" s="699"/>
    </row>
    <row r="2003" spans="1:8">
      <c r="C2003" s="183">
        <v>22827</v>
      </c>
      <c r="H2003" s="183" t="s">
        <v>12611</v>
      </c>
    </row>
    <row r="2004" spans="1:8">
      <c r="C2004" s="183">
        <v>22000</v>
      </c>
      <c r="H2004" s="183" t="s">
        <v>12612</v>
      </c>
    </row>
    <row r="2005" spans="1:8">
      <c r="C2005" s="183">
        <v>33248</v>
      </c>
      <c r="H2005" s="183" t="s">
        <v>12613</v>
      </c>
    </row>
    <row r="2006" spans="1:8">
      <c r="E2006" s="183">
        <v>100</v>
      </c>
      <c r="F2006" s="183">
        <v>3131</v>
      </c>
      <c r="G2006" s="183" t="s">
        <v>12085</v>
      </c>
      <c r="H2006" s="183" t="s">
        <v>12614</v>
      </c>
    </row>
    <row r="2007" spans="1:8">
      <c r="H2007" s="694"/>
    </row>
    <row r="2008" spans="1:8">
      <c r="A2008" s="183" t="s">
        <v>12615</v>
      </c>
      <c r="E2008" s="699"/>
      <c r="F2008" s="699"/>
      <c r="G2008" s="699"/>
    </row>
    <row r="2009" spans="1:8">
      <c r="C2009" s="183">
        <v>30000</v>
      </c>
      <c r="H2009" s="183" t="s">
        <v>12616</v>
      </c>
    </row>
    <row r="2010" spans="1:8">
      <c r="C2010" s="183">
        <v>11877</v>
      </c>
      <c r="H2010" s="183" t="s">
        <v>12617</v>
      </c>
    </row>
    <row r="2011" spans="1:8">
      <c r="E2011" s="699"/>
      <c r="F2011" s="699"/>
      <c r="G2011" s="699"/>
      <c r="H2011" s="699"/>
    </row>
    <row r="2012" spans="1:8">
      <c r="A2012" s="183" t="s">
        <v>12618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12619</v>
      </c>
    </row>
    <row r="2014" spans="1:8">
      <c r="E2014" s="699"/>
      <c r="F2014" s="699"/>
      <c r="G2014" s="699"/>
      <c r="H2014" s="699"/>
    </row>
    <row r="2015" spans="1:8">
      <c r="A2015" s="183" t="s">
        <v>12620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12135</v>
      </c>
      <c r="H2016" s="183" t="s">
        <v>12621</v>
      </c>
    </row>
    <row r="2017" spans="1:8">
      <c r="E2017" s="699"/>
      <c r="F2017" s="699"/>
      <c r="G2017" s="699"/>
      <c r="H2017" s="699"/>
    </row>
    <row r="2018" spans="1:8">
      <c r="A2018" s="183" t="s">
        <v>12622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12623</v>
      </c>
      <c r="H2019" s="183" t="s">
        <v>12624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12625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12092</v>
      </c>
      <c r="H2023" s="183" t="s">
        <v>12626</v>
      </c>
    </row>
    <row r="2024" spans="1:8">
      <c r="E2024" s="699"/>
      <c r="F2024" s="699"/>
      <c r="G2024" s="699"/>
      <c r="H2024" s="699"/>
    </row>
    <row r="2025" spans="1:8">
      <c r="A2025" s="183" t="s">
        <v>12627</v>
      </c>
    </row>
    <row r="2026" spans="1:8">
      <c r="E2026" s="206">
        <v>209</v>
      </c>
      <c r="F2026" s="206">
        <v>1497</v>
      </c>
      <c r="G2026" s="206" t="s">
        <v>12098</v>
      </c>
      <c r="H2026" s="183" t="s">
        <v>12628</v>
      </c>
    </row>
    <row r="2027" spans="1:8">
      <c r="E2027" s="699"/>
      <c r="F2027" s="699"/>
      <c r="G2027" s="699"/>
      <c r="H2027" s="699"/>
    </row>
    <row r="2028" spans="1:8">
      <c r="A2028" s="183" t="s">
        <v>12629</v>
      </c>
    </row>
    <row r="2029" spans="1:8">
      <c r="C2029" s="183">
        <v>17000</v>
      </c>
      <c r="H2029" s="183" t="s">
        <v>12630</v>
      </c>
    </row>
    <row r="2030" spans="1:8">
      <c r="E2030" s="699"/>
      <c r="F2030" s="699"/>
      <c r="G2030" s="699"/>
      <c r="H2030" s="699"/>
    </row>
    <row r="2031" spans="1:8">
      <c r="A2031" s="183" t="s">
        <v>12631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12632</v>
      </c>
    </row>
    <row r="2033" spans="1:8">
      <c r="C2033" s="183">
        <v>63248</v>
      </c>
      <c r="H2033" s="183" t="s">
        <v>12633</v>
      </c>
    </row>
    <row r="2034" spans="1:8">
      <c r="E2034" s="183">
        <v>250</v>
      </c>
      <c r="F2034" s="183">
        <v>1247</v>
      </c>
      <c r="G2034" s="183" t="s">
        <v>12074</v>
      </c>
      <c r="H2034" s="183" t="s">
        <v>12634</v>
      </c>
    </row>
    <row r="2035" spans="1:8">
      <c r="E2035" s="699"/>
      <c r="F2035" s="699"/>
      <c r="G2035" s="699"/>
      <c r="H2035" s="699"/>
    </row>
    <row r="2036" spans="1:8">
      <c r="A2036" s="183" t="s">
        <v>12635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12085</v>
      </c>
      <c r="H2037" s="183" t="s">
        <v>12636</v>
      </c>
    </row>
    <row r="2039" spans="1:8">
      <c r="A2039" s="183" t="s">
        <v>12637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12105</v>
      </c>
      <c r="H2040" s="183" t="s">
        <v>12638</v>
      </c>
    </row>
    <row r="2041" spans="1:8">
      <c r="E2041" s="699"/>
      <c r="F2041" s="699"/>
      <c r="G2041" s="699"/>
      <c r="H2041" s="706" t="s">
        <v>12639</v>
      </c>
    </row>
    <row r="2043" spans="1:8">
      <c r="A2043" s="183" t="s">
        <v>12640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11468</v>
      </c>
    </row>
    <row r="2046" spans="1:8">
      <c r="A2046" s="183" t="s">
        <v>12641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12085</v>
      </c>
      <c r="H2047" s="183" t="s">
        <v>12642</v>
      </c>
    </row>
    <row r="2048" spans="1:8">
      <c r="E2048" s="206">
        <v>235</v>
      </c>
      <c r="F2048" s="206">
        <v>5665</v>
      </c>
      <c r="G2048" s="183" t="s">
        <v>12085</v>
      </c>
      <c r="H2048" s="183" t="s">
        <v>12643</v>
      </c>
    </row>
    <row r="2050" spans="1:8">
      <c r="A2050" s="183" t="s">
        <v>12644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12105</v>
      </c>
      <c r="H2051" s="183" t="s">
        <v>12645</v>
      </c>
    </row>
    <row r="2053" spans="1:8">
      <c r="A2053" s="183" t="s">
        <v>12646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12105</v>
      </c>
      <c r="H2054" s="183" t="s">
        <v>12647</v>
      </c>
    </row>
    <row r="2056" spans="1:8">
      <c r="A2056" s="183" t="s">
        <v>12648</v>
      </c>
      <c r="E2056" s="699"/>
      <c r="F2056" s="699"/>
      <c r="G2056" s="699"/>
    </row>
    <row r="2057" spans="1:8">
      <c r="C2057" s="183">
        <v>27091</v>
      </c>
      <c r="H2057" s="183" t="s">
        <v>12649</v>
      </c>
    </row>
    <row r="2058" spans="1:8">
      <c r="E2058" s="183">
        <v>18</v>
      </c>
      <c r="F2058" s="183">
        <v>5580</v>
      </c>
      <c r="G2058" s="183" t="s">
        <v>12074</v>
      </c>
      <c r="H2058" s="183" t="s">
        <v>12650</v>
      </c>
    </row>
    <row r="2060" spans="1:8">
      <c r="A2060" s="183" t="s">
        <v>12651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12085</v>
      </c>
      <c r="H2061" s="183" t="s">
        <v>12652</v>
      </c>
    </row>
    <row r="2062" spans="1:8">
      <c r="E2062" s="206">
        <v>355</v>
      </c>
      <c r="F2062" s="206">
        <v>4845</v>
      </c>
      <c r="G2062" s="183" t="s">
        <v>12085</v>
      </c>
      <c r="H2062" s="183" t="s">
        <v>12652</v>
      </c>
    </row>
    <row r="2063" spans="1:8">
      <c r="E2063" s="699"/>
      <c r="F2063" s="699"/>
      <c r="G2063" s="699"/>
      <c r="H2063" s="699"/>
    </row>
    <row r="2064" spans="1:8">
      <c r="A2064" s="183" t="s">
        <v>12653</v>
      </c>
    </row>
    <row r="2065" spans="1:8">
      <c r="C2065" s="183">
        <v>17000</v>
      </c>
      <c r="H2065" s="183" t="s">
        <v>12654</v>
      </c>
    </row>
    <row r="2066" spans="1:8">
      <c r="E2066" s="699"/>
      <c r="F2066" s="699"/>
      <c r="G2066" s="699"/>
      <c r="H2066" s="699"/>
    </row>
    <row r="2067" spans="1:8">
      <c r="A2067" s="183" t="s">
        <v>12655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12656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12657</v>
      </c>
    </row>
    <row r="2071" spans="1:8" s="707" customFormat="1">
      <c r="E2071" s="707">
        <v>47</v>
      </c>
      <c r="F2071" s="707">
        <v>4798</v>
      </c>
      <c r="G2071" s="707" t="s">
        <v>12085</v>
      </c>
      <c r="H2071" s="707" t="s">
        <v>12658</v>
      </c>
    </row>
    <row r="2073" spans="1:8">
      <c r="A2073" s="183" t="s">
        <v>12659</v>
      </c>
      <c r="E2073" s="699"/>
      <c r="F2073" s="699"/>
      <c r="G2073" s="699"/>
    </row>
    <row r="2074" spans="1:8">
      <c r="C2074" s="183">
        <v>22827</v>
      </c>
      <c r="H2074" s="183" t="s">
        <v>12660</v>
      </c>
    </row>
    <row r="2075" spans="1:8">
      <c r="C2075" s="183">
        <v>48800</v>
      </c>
      <c r="H2075" s="183" t="s">
        <v>12661</v>
      </c>
    </row>
    <row r="2076" spans="1:8">
      <c r="C2076" s="183">
        <v>63248</v>
      </c>
      <c r="H2076" s="183" t="s">
        <v>12662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12663</v>
      </c>
    </row>
    <row r="2079" spans="1:8" s="707" customFormat="1">
      <c r="E2079" s="707">
        <v>200</v>
      </c>
      <c r="F2079" s="707">
        <v>4598</v>
      </c>
      <c r="G2079" s="707" t="s">
        <v>12549</v>
      </c>
      <c r="H2079" s="707" t="s">
        <v>12664</v>
      </c>
    </row>
    <row r="2080" spans="1:8">
      <c r="E2080" s="183">
        <v>45</v>
      </c>
      <c r="F2080" s="183">
        <v>4553</v>
      </c>
      <c r="G2080" s="183" t="s">
        <v>12105</v>
      </c>
      <c r="H2080" s="183" t="s">
        <v>12665</v>
      </c>
    </row>
    <row r="2081" spans="1:8">
      <c r="E2081" s="183">
        <v>1205</v>
      </c>
      <c r="F2081" s="183">
        <v>3348</v>
      </c>
      <c r="G2081" s="183" t="s">
        <v>12552</v>
      </c>
      <c r="H2081" s="183" t="s">
        <v>12666</v>
      </c>
    </row>
    <row r="2083" spans="1:8">
      <c r="A2083" s="183" t="s">
        <v>12667</v>
      </c>
    </row>
    <row r="2084" spans="1:8">
      <c r="C2084" s="183">
        <v>22819</v>
      </c>
      <c r="H2084" s="183" t="s">
        <v>12668</v>
      </c>
    </row>
    <row r="2085" spans="1:8">
      <c r="E2085" s="699"/>
      <c r="F2085" s="699"/>
      <c r="G2085" s="699"/>
      <c r="H2085" s="699"/>
    </row>
    <row r="2086" spans="1:8">
      <c r="A2086" s="183" t="s">
        <v>12669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12074</v>
      </c>
      <c r="H2087" s="183" t="s">
        <v>12670</v>
      </c>
    </row>
    <row r="2088" spans="1:8">
      <c r="E2088" s="183">
        <v>200</v>
      </c>
      <c r="F2088" s="183">
        <v>3098</v>
      </c>
      <c r="G2088" s="183" t="s">
        <v>12085</v>
      </c>
      <c r="H2088" s="183" t="s">
        <v>12671</v>
      </c>
    </row>
    <row r="2090" spans="1:8">
      <c r="A2090" s="183" t="s">
        <v>12672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12085</v>
      </c>
      <c r="H2091" s="183" t="s">
        <v>12673</v>
      </c>
    </row>
    <row r="2092" spans="1:8">
      <c r="E2092" s="206">
        <v>160</v>
      </c>
      <c r="F2092" s="206">
        <v>2763</v>
      </c>
      <c r="G2092" s="183" t="s">
        <v>12588</v>
      </c>
      <c r="H2092" s="183" t="s">
        <v>12673</v>
      </c>
    </row>
    <row r="2094" spans="1:8">
      <c r="A2094" s="183" t="s">
        <v>12674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12085</v>
      </c>
      <c r="H2095" s="183" t="s">
        <v>11726</v>
      </c>
    </row>
    <row r="2096" spans="1:8">
      <c r="E2096" s="206">
        <v>325</v>
      </c>
      <c r="F2096" s="206">
        <v>2063</v>
      </c>
      <c r="G2096" s="183" t="s">
        <v>12085</v>
      </c>
      <c r="H2096" s="183" t="s">
        <v>11726</v>
      </c>
    </row>
    <row r="2098" spans="1:8">
      <c r="A2098" s="183" t="s">
        <v>12675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12135</v>
      </c>
      <c r="H2099" s="183" t="s">
        <v>11270</v>
      </c>
    </row>
    <row r="2100" spans="1:8">
      <c r="E2100" s="206">
        <v>40</v>
      </c>
      <c r="F2100" s="206">
        <v>1906</v>
      </c>
      <c r="G2100" s="183" t="s">
        <v>12135</v>
      </c>
      <c r="H2100" s="183" t="s">
        <v>12545</v>
      </c>
    </row>
    <row r="2102" spans="1:8">
      <c r="A2102" s="183" t="s">
        <v>12676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12135</v>
      </c>
      <c r="H2103" s="183" t="s">
        <v>12677</v>
      </c>
    </row>
    <row r="2104" spans="1:8">
      <c r="E2104" s="206">
        <v>110</v>
      </c>
      <c r="F2104" s="206">
        <v>1671</v>
      </c>
      <c r="G2104" s="183" t="s">
        <v>12135</v>
      </c>
      <c r="H2104" s="183" t="s">
        <v>12545</v>
      </c>
    </row>
    <row r="2105" spans="1:8">
      <c r="E2105" s="183">
        <v>1205</v>
      </c>
      <c r="F2105" s="183">
        <v>466</v>
      </c>
      <c r="G2105" s="183" t="s">
        <v>12092</v>
      </c>
      <c r="H2105" s="183" t="s">
        <v>12678</v>
      </c>
    </row>
    <row r="2106" spans="1:8">
      <c r="D2106" s="183">
        <v>5000</v>
      </c>
      <c r="E2106" s="206"/>
      <c r="F2106" s="206">
        <v>5466</v>
      </c>
      <c r="H2106" s="183" t="s">
        <v>11468</v>
      </c>
    </row>
    <row r="2108" spans="1:8">
      <c r="A2108" s="183" t="s">
        <v>12679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12588</v>
      </c>
      <c r="H2109" s="183" t="s">
        <v>12680</v>
      </c>
    </row>
    <row r="2110" spans="1:8">
      <c r="E2110" s="206">
        <v>160</v>
      </c>
      <c r="F2110" s="206">
        <v>5235</v>
      </c>
      <c r="G2110" s="183" t="s">
        <v>12085</v>
      </c>
      <c r="H2110" s="183" t="s">
        <v>12681</v>
      </c>
    </row>
    <row r="2111" spans="1:8">
      <c r="E2111" s="206">
        <v>160</v>
      </c>
      <c r="F2111" s="206">
        <v>5075</v>
      </c>
      <c r="G2111" s="183" t="s">
        <v>12085</v>
      </c>
      <c r="H2111" s="183" t="s">
        <v>12681</v>
      </c>
    </row>
    <row r="2112" spans="1:8">
      <c r="E2112" s="206">
        <v>71</v>
      </c>
      <c r="F2112" s="206">
        <v>5004</v>
      </c>
      <c r="G2112" s="183" t="s">
        <v>12085</v>
      </c>
      <c r="H2112" s="183" t="s">
        <v>12680</v>
      </c>
    </row>
    <row r="2113" spans="1:8">
      <c r="E2113" s="206">
        <v>188</v>
      </c>
      <c r="F2113" s="206">
        <v>4816</v>
      </c>
      <c r="G2113" s="206" t="s">
        <v>12098</v>
      </c>
      <c r="H2113" s="183" t="s">
        <v>12682</v>
      </c>
    </row>
    <row r="2115" spans="1:8">
      <c r="A2115" s="183" t="s">
        <v>12683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12085</v>
      </c>
      <c r="H2116" s="183" t="s">
        <v>12684</v>
      </c>
    </row>
    <row r="2117" spans="1:8">
      <c r="E2117" s="206">
        <v>70</v>
      </c>
      <c r="F2117" s="206">
        <v>4516</v>
      </c>
      <c r="G2117" s="183" t="s">
        <v>12085</v>
      </c>
      <c r="H2117" s="183" t="s">
        <v>12684</v>
      </c>
    </row>
    <row r="2118" spans="1:8">
      <c r="E2118" s="206">
        <v>20</v>
      </c>
      <c r="F2118" s="206">
        <v>4496</v>
      </c>
      <c r="G2118" s="183" t="s">
        <v>12085</v>
      </c>
      <c r="H2118" s="183" t="s">
        <v>12684</v>
      </c>
    </row>
    <row r="2119" spans="1:8">
      <c r="E2119" s="206">
        <v>32</v>
      </c>
      <c r="F2119" s="206">
        <v>4464</v>
      </c>
      <c r="G2119" s="183" t="s">
        <v>12085</v>
      </c>
      <c r="H2119" s="183" t="s">
        <v>12685</v>
      </c>
    </row>
    <row r="2120" spans="1:8">
      <c r="E2120" s="206">
        <v>43</v>
      </c>
      <c r="F2120" s="206">
        <v>4421</v>
      </c>
      <c r="G2120" s="183" t="s">
        <v>12123</v>
      </c>
      <c r="H2120" s="183" t="s">
        <v>12686</v>
      </c>
    </row>
    <row r="2121" spans="1:8">
      <c r="E2121" s="699"/>
      <c r="F2121" s="699"/>
      <c r="G2121" s="699"/>
      <c r="H2121" s="699"/>
    </row>
    <row r="2122" spans="1:8">
      <c r="A2122" s="183" t="s">
        <v>12687</v>
      </c>
    </row>
    <row r="2123" spans="1:8">
      <c r="C2123" s="183">
        <v>17000</v>
      </c>
      <c r="H2123" s="183" t="s">
        <v>12688</v>
      </c>
    </row>
    <row r="2125" spans="1:8">
      <c r="A2125" s="183" t="s">
        <v>12689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12085</v>
      </c>
      <c r="H2126" s="183" t="s">
        <v>12690</v>
      </c>
    </row>
    <row r="2127" spans="1:8">
      <c r="E2127" s="206">
        <v>90</v>
      </c>
      <c r="F2127" s="206">
        <v>4261</v>
      </c>
      <c r="G2127" s="183" t="s">
        <v>12085</v>
      </c>
      <c r="H2127" s="183" t="s">
        <v>12691</v>
      </c>
    </row>
    <row r="2128" spans="1:8">
      <c r="E2128" s="206">
        <v>20</v>
      </c>
      <c r="F2128" s="206">
        <v>4241</v>
      </c>
      <c r="G2128" s="183" t="s">
        <v>12085</v>
      </c>
      <c r="H2128" s="183" t="s">
        <v>12692</v>
      </c>
    </row>
    <row r="2130" spans="1:8">
      <c r="A2130" s="183" t="s">
        <v>12693</v>
      </c>
      <c r="E2130" s="699"/>
      <c r="F2130" s="699"/>
      <c r="G2130" s="699"/>
    </row>
    <row r="2131" spans="1:8">
      <c r="C2131" s="183">
        <v>22827</v>
      </c>
      <c r="H2131" s="183" t="s">
        <v>12694</v>
      </c>
    </row>
    <row r="2132" spans="1:8">
      <c r="C2132" s="183">
        <v>25500</v>
      </c>
      <c r="H2132" s="183" t="s">
        <v>12695</v>
      </c>
    </row>
    <row r="2133" spans="1:8">
      <c r="C2133" s="183">
        <v>63248</v>
      </c>
      <c r="H2133" s="183" t="s">
        <v>12696</v>
      </c>
    </row>
    <row r="2134" spans="1:8">
      <c r="E2134" s="206">
        <v>20</v>
      </c>
      <c r="F2134" s="206">
        <v>4221</v>
      </c>
      <c r="G2134" s="183" t="s">
        <v>12085</v>
      </c>
      <c r="H2134" s="183" t="s">
        <v>12697</v>
      </c>
    </row>
    <row r="2135" spans="1:8">
      <c r="E2135" s="206">
        <v>95</v>
      </c>
      <c r="F2135" s="206">
        <v>4126</v>
      </c>
      <c r="G2135" s="183" t="s">
        <v>12588</v>
      </c>
      <c r="H2135" s="183" t="s">
        <v>12698</v>
      </c>
    </row>
    <row r="2136" spans="1:8">
      <c r="E2136" s="206">
        <v>70</v>
      </c>
      <c r="F2136" s="206">
        <v>4056</v>
      </c>
      <c r="G2136" s="183" t="s">
        <v>12085</v>
      </c>
      <c r="H2136" s="183" t="s">
        <v>12699</v>
      </c>
    </row>
    <row r="2137" spans="1:8">
      <c r="E2137" s="206">
        <v>20</v>
      </c>
      <c r="F2137" s="206">
        <v>4036</v>
      </c>
      <c r="G2137" s="183" t="s">
        <v>12085</v>
      </c>
      <c r="H2137" s="183" t="s">
        <v>12700</v>
      </c>
    </row>
    <row r="2139" spans="1:8">
      <c r="A2139" s="183" t="s">
        <v>12701</v>
      </c>
      <c r="E2139" s="699"/>
      <c r="F2139" s="699"/>
      <c r="G2139" s="699"/>
    </row>
    <row r="2140" spans="1:8">
      <c r="C2140" s="183">
        <v>28287</v>
      </c>
      <c r="H2140" s="183" t="s">
        <v>12702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12703</v>
      </c>
    </row>
    <row r="2143" spans="1:8">
      <c r="E2143" s="183">
        <v>35</v>
      </c>
      <c r="F2143" s="183">
        <v>4001</v>
      </c>
      <c r="G2143" s="183" t="s">
        <v>12105</v>
      </c>
      <c r="H2143" s="183" t="s">
        <v>12704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12705</v>
      </c>
    </row>
    <row r="2146" spans="1:8">
      <c r="E2146" s="183">
        <v>100</v>
      </c>
      <c r="F2146" s="183">
        <v>3901</v>
      </c>
      <c r="G2146" s="183" t="s">
        <v>11095</v>
      </c>
      <c r="H2146" s="183" t="s">
        <v>12706</v>
      </c>
    </row>
    <row r="2148" spans="1:8">
      <c r="A2148" s="183" t="s">
        <v>12707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12708</v>
      </c>
      <c r="H2149" s="183" t="s">
        <v>12709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12710</v>
      </c>
    </row>
    <row r="2152" spans="1:8">
      <c r="E2152" s="183">
        <v>60</v>
      </c>
      <c r="F2152" s="183">
        <v>3731</v>
      </c>
      <c r="G2152" s="183" t="s">
        <v>11095</v>
      </c>
      <c r="H2152" s="183" t="s">
        <v>12711</v>
      </c>
    </row>
    <row r="2154" spans="1:8">
      <c r="A2154" s="183" t="s">
        <v>12712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12085</v>
      </c>
      <c r="H2155" s="183" t="s">
        <v>12713</v>
      </c>
    </row>
    <row r="2156" spans="1:8">
      <c r="E2156" s="206">
        <v>140</v>
      </c>
      <c r="F2156" s="206">
        <v>3461</v>
      </c>
      <c r="G2156" s="183" t="s">
        <v>12085</v>
      </c>
      <c r="H2156" s="183" t="s">
        <v>12714</v>
      </c>
    </row>
    <row r="2158" spans="1:8">
      <c r="A2158" s="183" t="s">
        <v>12715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12135</v>
      </c>
      <c r="H2159" s="183" t="s">
        <v>12716</v>
      </c>
    </row>
    <row r="2160" spans="1:8">
      <c r="C2160" s="183">
        <v>20030</v>
      </c>
      <c r="E2160" s="699"/>
      <c r="F2160" s="699"/>
      <c r="G2160" s="699"/>
      <c r="H2160" s="206" t="s">
        <v>12717</v>
      </c>
    </row>
    <row r="2161" spans="1:8">
      <c r="E2161" s="699"/>
      <c r="F2161" s="699"/>
      <c r="G2161" s="699"/>
      <c r="H2161" s="206"/>
    </row>
    <row r="2162" spans="1:8">
      <c r="A2162" s="183" t="s">
        <v>12718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11468</v>
      </c>
    </row>
    <row r="2164" spans="1:8">
      <c r="E2164" s="699"/>
      <c r="F2164" s="699"/>
      <c r="G2164" s="699"/>
      <c r="H2164" s="206"/>
    </row>
    <row r="2165" spans="1:8">
      <c r="A2165" s="183" t="s">
        <v>12719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12092</v>
      </c>
      <c r="H2166" s="183" t="s">
        <v>12720</v>
      </c>
    </row>
    <row r="2167" spans="1:8">
      <c r="E2167" s="699"/>
      <c r="F2167" s="699"/>
      <c r="G2167" s="699"/>
      <c r="H2167" s="206"/>
    </row>
    <row r="2168" spans="1:8">
      <c r="A2168" s="183" t="s">
        <v>12721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12085</v>
      </c>
      <c r="H2169" s="183" t="s">
        <v>12722</v>
      </c>
    </row>
    <row r="2170" spans="1:8">
      <c r="E2170" s="206">
        <v>18</v>
      </c>
      <c r="F2170" s="206">
        <v>6943</v>
      </c>
      <c r="G2170" s="183" t="s">
        <v>12074</v>
      </c>
      <c r="H2170" s="183" t="s">
        <v>12723</v>
      </c>
    </row>
    <row r="2171" spans="1:8">
      <c r="E2171" s="699"/>
      <c r="F2171" s="699"/>
      <c r="G2171" s="699"/>
      <c r="H2171" s="699"/>
    </row>
    <row r="2172" spans="1:8">
      <c r="A2172" s="183" t="s">
        <v>12724</v>
      </c>
    </row>
    <row r="2173" spans="1:8">
      <c r="C2173" s="183">
        <v>17000</v>
      </c>
      <c r="H2173" s="183" t="s">
        <v>12725</v>
      </c>
    </row>
    <row r="2175" spans="1:8">
      <c r="A2175" s="183" t="s">
        <v>12726</v>
      </c>
      <c r="E2175" s="699"/>
      <c r="F2175" s="699"/>
      <c r="G2175" s="699"/>
    </row>
    <row r="2176" spans="1:8">
      <c r="C2176" s="183">
        <v>42011</v>
      </c>
      <c r="H2176" s="183" t="s">
        <v>12727</v>
      </c>
    </row>
    <row r="2177" spans="1:8">
      <c r="H2177" s="694"/>
    </row>
    <row r="2178" spans="1:8">
      <c r="A2178" s="183" t="s">
        <v>12728</v>
      </c>
      <c r="E2178" s="699"/>
      <c r="F2178" s="699"/>
      <c r="G2178" s="699"/>
    </row>
    <row r="2179" spans="1:8">
      <c r="C2179" s="183">
        <v>22827</v>
      </c>
      <c r="H2179" s="183" t="s">
        <v>12729</v>
      </c>
    </row>
    <row r="2180" spans="1:8">
      <c r="C2180" s="183">
        <v>63248</v>
      </c>
      <c r="H2180" s="183" t="s">
        <v>12730</v>
      </c>
    </row>
    <row r="2181" spans="1:8">
      <c r="C2181" s="183">
        <v>20500</v>
      </c>
      <c r="H2181" s="183" t="s">
        <v>12731</v>
      </c>
    </row>
    <row r="2182" spans="1:8">
      <c r="C2182" s="183">
        <v>14363</v>
      </c>
      <c r="H2182" s="183" t="s">
        <v>12732</v>
      </c>
    </row>
    <row r="2184" spans="1:8">
      <c r="A2184" s="183" t="s">
        <v>12733</v>
      </c>
    </row>
    <row r="2185" spans="1:8">
      <c r="C2185" s="183">
        <v>11035</v>
      </c>
      <c r="H2185" s="183" t="s">
        <v>12734</v>
      </c>
    </row>
    <row r="2187" spans="1:8">
      <c r="A2187" s="183" t="s">
        <v>12735</v>
      </c>
    </row>
    <row r="2188" spans="1:8">
      <c r="E2188" s="206">
        <v>50</v>
      </c>
      <c r="F2188" s="206">
        <v>6853</v>
      </c>
      <c r="G2188" s="183" t="s">
        <v>12085</v>
      </c>
      <c r="H2188" s="206" t="s">
        <v>12736</v>
      </c>
    </row>
    <row r="2189" spans="1:8">
      <c r="E2189" s="206">
        <v>45</v>
      </c>
      <c r="F2189" s="206">
        <v>6848</v>
      </c>
      <c r="G2189" s="183" t="s">
        <v>12708</v>
      </c>
      <c r="H2189" s="206" t="s">
        <v>12737</v>
      </c>
    </row>
    <row r="2191" spans="1:8">
      <c r="A2191" s="183" t="s">
        <v>12738</v>
      </c>
    </row>
    <row r="2192" spans="1:8">
      <c r="E2192" s="206">
        <v>30</v>
      </c>
      <c r="F2192" s="206">
        <v>6818</v>
      </c>
      <c r="G2192" s="183" t="s">
        <v>12085</v>
      </c>
      <c r="H2192" s="206" t="s">
        <v>12739</v>
      </c>
    </row>
    <row r="2193" spans="1:8">
      <c r="E2193" s="699"/>
      <c r="F2193" s="699"/>
      <c r="G2193" s="699"/>
      <c r="H2193" s="699"/>
    </row>
    <row r="2194" spans="1:8">
      <c r="A2194" s="183" t="s">
        <v>12740</v>
      </c>
    </row>
    <row r="2195" spans="1:8">
      <c r="E2195" s="206">
        <v>220</v>
      </c>
      <c r="F2195" s="206">
        <v>6598</v>
      </c>
      <c r="G2195" s="206" t="s">
        <v>12098</v>
      </c>
      <c r="H2195" s="183" t="s">
        <v>12682</v>
      </c>
    </row>
    <row r="2196" spans="1:8">
      <c r="E2196" s="183">
        <v>1205</v>
      </c>
      <c r="F2196" s="183">
        <v>5393</v>
      </c>
      <c r="G2196" s="183" t="s">
        <v>12092</v>
      </c>
      <c r="H2196" s="183" t="s">
        <v>12741</v>
      </c>
    </row>
    <row r="2197" spans="1:8">
      <c r="E2197" s="206">
        <v>84</v>
      </c>
      <c r="F2197" s="206">
        <v>5309</v>
      </c>
      <c r="G2197" s="183" t="s">
        <v>12123</v>
      </c>
      <c r="H2197" s="206" t="s">
        <v>12742</v>
      </c>
    </row>
    <row r="2198" spans="1:8">
      <c r="E2198" s="206">
        <v>90</v>
      </c>
      <c r="F2198" s="206">
        <v>5219</v>
      </c>
      <c r="G2198" s="183" t="s">
        <v>12123</v>
      </c>
      <c r="H2198" s="206" t="s">
        <v>12743</v>
      </c>
    </row>
    <row r="2199" spans="1:8">
      <c r="E2199" s="699"/>
      <c r="F2199" s="699"/>
      <c r="G2199" s="699"/>
      <c r="H2199" s="699"/>
    </row>
    <row r="2200" spans="1:8">
      <c r="A2200" s="183" t="s">
        <v>12744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12074</v>
      </c>
      <c r="H2201" s="183" t="s">
        <v>12745</v>
      </c>
    </row>
    <row r="2202" spans="1:8">
      <c r="E2202" s="183">
        <v>119</v>
      </c>
      <c r="F2202" s="206">
        <v>4956</v>
      </c>
      <c r="G2202" s="183" t="s">
        <v>12074</v>
      </c>
      <c r="H2202" s="183" t="s">
        <v>11265</v>
      </c>
    </row>
    <row r="2203" spans="1:8">
      <c r="E2203" s="699"/>
      <c r="F2203" s="699"/>
      <c r="G2203" s="699"/>
      <c r="H2203" s="699"/>
    </row>
    <row r="2204" spans="1:8">
      <c r="A2204" s="183" t="s">
        <v>12746</v>
      </c>
    </row>
    <row r="2205" spans="1:8">
      <c r="C2205" s="183">
        <v>17000</v>
      </c>
      <c r="H2205" s="183" t="s">
        <v>12747</v>
      </c>
    </row>
    <row r="2206" spans="1:8">
      <c r="C2206" s="183">
        <v>14430</v>
      </c>
      <c r="H2206" s="183" t="s">
        <v>12748</v>
      </c>
    </row>
    <row r="2207" spans="1:8">
      <c r="E2207" s="206">
        <v>25</v>
      </c>
      <c r="F2207" s="206">
        <v>4931</v>
      </c>
      <c r="G2207" s="183" t="s">
        <v>12749</v>
      </c>
      <c r="H2207" s="183" t="s">
        <v>12750</v>
      </c>
    </row>
    <row r="2209" spans="1:8">
      <c r="A2209" s="183" t="s">
        <v>12751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12085</v>
      </c>
      <c r="H2210" s="183" t="s">
        <v>12752</v>
      </c>
    </row>
    <row r="2211" spans="1:8">
      <c r="E2211" s="206">
        <v>350</v>
      </c>
      <c r="F2211" s="206">
        <v>4216</v>
      </c>
      <c r="G2211" s="183" t="s">
        <v>12085</v>
      </c>
      <c r="H2211" s="183" t="s">
        <v>12752</v>
      </c>
    </row>
    <row r="2212" spans="1:8">
      <c r="H2212" s="694"/>
    </row>
    <row r="2213" spans="1:8">
      <c r="A2213" s="183" t="s">
        <v>12753</v>
      </c>
      <c r="E2213" s="699"/>
      <c r="F2213" s="699"/>
      <c r="G2213" s="699"/>
    </row>
    <row r="2214" spans="1:8">
      <c r="C2214" s="183">
        <v>22827</v>
      </c>
      <c r="H2214" s="183" t="s">
        <v>12754</v>
      </c>
    </row>
    <row r="2215" spans="1:8">
      <c r="C2215" s="183">
        <v>63248</v>
      </c>
      <c r="H2215" s="183" t="s">
        <v>12755</v>
      </c>
    </row>
    <row r="2216" spans="1:8">
      <c r="E2216" s="699"/>
      <c r="F2216" s="699"/>
      <c r="G2216" s="699"/>
      <c r="H2216" s="699"/>
    </row>
    <row r="2217" spans="1:8">
      <c r="A2217" s="183" t="s">
        <v>12756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12623</v>
      </c>
      <c r="H2218" s="183" t="s">
        <v>12757</v>
      </c>
    </row>
    <row r="2219" spans="1:8">
      <c r="E2219" s="183">
        <v>25</v>
      </c>
      <c r="F2219" s="183">
        <v>4092</v>
      </c>
      <c r="G2219" s="183" t="s">
        <v>12105</v>
      </c>
      <c r="H2219" s="183" t="s">
        <v>12758</v>
      </c>
    </row>
    <row r="2220" spans="1:8">
      <c r="E2220" s="699"/>
      <c r="F2220" s="699"/>
      <c r="G2220" s="699"/>
      <c r="H2220" s="699"/>
    </row>
    <row r="2221" spans="1:8">
      <c r="A2221" s="183" t="s">
        <v>12759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12135</v>
      </c>
      <c r="H2222" s="183" t="s">
        <v>12760</v>
      </c>
    </row>
    <row r="2223" spans="1:8">
      <c r="E2223" s="206">
        <v>24</v>
      </c>
      <c r="F2223" s="206">
        <v>3912</v>
      </c>
      <c r="G2223" s="183" t="s">
        <v>12749</v>
      </c>
      <c r="H2223" s="183" t="s">
        <v>12545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12761</v>
      </c>
    </row>
    <row r="2226" spans="1:8">
      <c r="E2226" s="183">
        <v>75</v>
      </c>
      <c r="F2226" s="183">
        <v>3837</v>
      </c>
      <c r="G2226" s="183" t="s">
        <v>12105</v>
      </c>
      <c r="H2226" s="183" t="s">
        <v>12762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12763</v>
      </c>
    </row>
    <row r="2229" spans="1:8">
      <c r="E2229" s="183">
        <v>65</v>
      </c>
      <c r="F2229" s="183">
        <v>3772</v>
      </c>
      <c r="G2229" s="183" t="s">
        <v>12105</v>
      </c>
      <c r="H2229" s="183" t="s">
        <v>12764</v>
      </c>
    </row>
    <row r="2230" spans="1:8">
      <c r="E2230" s="206">
        <v>78</v>
      </c>
      <c r="F2230" s="206">
        <v>3694</v>
      </c>
      <c r="G2230" s="183" t="s">
        <v>12135</v>
      </c>
      <c r="H2230" s="183" t="s">
        <v>12760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12765</v>
      </c>
    </row>
    <row r="2233" spans="1:8">
      <c r="C2233" s="183">
        <v>50000</v>
      </c>
      <c r="E2233" s="206"/>
      <c r="F2233" s="206"/>
      <c r="H2233" s="183" t="s">
        <v>12766</v>
      </c>
    </row>
    <row r="2234" spans="1:8">
      <c r="E2234" s="699"/>
      <c r="F2234" s="699"/>
      <c r="G2234" s="699"/>
      <c r="H2234" s="699"/>
    </row>
    <row r="2235" spans="1:8">
      <c r="A2235" s="183" t="s">
        <v>12767</v>
      </c>
    </row>
    <row r="2236" spans="1:8">
      <c r="E2236" s="183">
        <v>1205</v>
      </c>
      <c r="F2236" s="183">
        <v>2489</v>
      </c>
      <c r="G2236" s="183" t="s">
        <v>12552</v>
      </c>
      <c r="H2236" s="183" t="s">
        <v>12768</v>
      </c>
    </row>
    <row r="2237" spans="1:8">
      <c r="E2237" s="699"/>
      <c r="F2237" s="699"/>
      <c r="G2237" s="699"/>
      <c r="H2237" s="206"/>
    </row>
    <row r="2238" spans="1:8">
      <c r="A2238" s="183" t="s">
        <v>12769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12085</v>
      </c>
      <c r="H2239" s="183" t="s">
        <v>12722</v>
      </c>
    </row>
    <row r="2240" spans="1:8">
      <c r="E2240" s="206">
        <v>18</v>
      </c>
      <c r="F2240" s="206">
        <v>2439</v>
      </c>
      <c r="G2240" s="183" t="s">
        <v>12074</v>
      </c>
      <c r="H2240" s="183" t="s">
        <v>12770</v>
      </c>
    </row>
    <row r="2241" spans="1:8">
      <c r="E2241" s="699"/>
      <c r="F2241" s="699"/>
      <c r="G2241" s="699"/>
      <c r="H2241" s="699"/>
    </row>
    <row r="2242" spans="1:8">
      <c r="A2242" s="183" t="s">
        <v>12771</v>
      </c>
    </row>
    <row r="2243" spans="1:8">
      <c r="C2243" s="183">
        <v>17000</v>
      </c>
      <c r="H2243" s="183" t="s">
        <v>12772</v>
      </c>
    </row>
    <row r="2244" spans="1:8">
      <c r="H2244" s="694"/>
    </row>
    <row r="2245" spans="1:8">
      <c r="A2245" s="183" t="s">
        <v>12773</v>
      </c>
      <c r="E2245" s="699"/>
      <c r="F2245" s="699"/>
      <c r="G2245" s="699"/>
    </row>
    <row r="2246" spans="1:8">
      <c r="C2246" s="183">
        <v>22827</v>
      </c>
      <c r="H2246" s="183" t="s">
        <v>12774</v>
      </c>
    </row>
    <row r="2247" spans="1:8">
      <c r="C2247" s="183">
        <v>63248</v>
      </c>
      <c r="H2247" s="183" t="s">
        <v>12775</v>
      </c>
    </row>
    <row r="2248" spans="1:8">
      <c r="E2248" s="183">
        <v>280</v>
      </c>
      <c r="F2248" s="206">
        <v>2159</v>
      </c>
      <c r="G2248" s="183" t="s">
        <v>12074</v>
      </c>
      <c r="H2248" s="183" t="s">
        <v>12776</v>
      </c>
    </row>
    <row r="2250" spans="1:8">
      <c r="A2250" s="183" t="s">
        <v>12777</v>
      </c>
    </row>
    <row r="2251" spans="1:8">
      <c r="C2251" s="183">
        <v>19921</v>
      </c>
      <c r="H2251" s="183" t="s">
        <v>12778</v>
      </c>
    </row>
    <row r="2252" spans="1:8">
      <c r="C2252" s="183">
        <v>5000</v>
      </c>
      <c r="H2252" s="183" t="s">
        <v>11468</v>
      </c>
    </row>
    <row r="2253" spans="1:8">
      <c r="D2253" s="183">
        <v>5000</v>
      </c>
      <c r="F2253" s="206">
        <v>7159</v>
      </c>
      <c r="H2253" s="183" t="s">
        <v>11468</v>
      </c>
    </row>
    <row r="2254" spans="1:8">
      <c r="E2254" s="183">
        <v>500</v>
      </c>
      <c r="F2254" s="206">
        <v>6659</v>
      </c>
      <c r="G2254" s="183" t="s">
        <v>12105</v>
      </c>
      <c r="H2254" s="183" t="s">
        <v>12591</v>
      </c>
    </row>
    <row r="2255" spans="1:8">
      <c r="E2255" s="183">
        <v>125</v>
      </c>
      <c r="F2255" s="183">
        <v>6534</v>
      </c>
      <c r="G2255" s="183" t="s">
        <v>12105</v>
      </c>
      <c r="H2255" s="183" t="s">
        <v>12779</v>
      </c>
    </row>
    <row r="2256" spans="1:8">
      <c r="E2256" s="206"/>
      <c r="F2256" s="206"/>
      <c r="H2256" s="696"/>
    </row>
    <row r="2257" spans="1:8">
      <c r="A2257" s="183" t="s">
        <v>12780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12781</v>
      </c>
    </row>
    <row r="2259" spans="1:8">
      <c r="C2259" s="183">
        <v>14546</v>
      </c>
      <c r="E2259" s="699"/>
      <c r="F2259" s="699"/>
      <c r="G2259" s="699"/>
      <c r="H2259" s="206" t="s">
        <v>12782</v>
      </c>
    </row>
    <row r="2260" spans="1:8">
      <c r="E2260" s="699"/>
      <c r="F2260" s="699"/>
      <c r="G2260" s="699"/>
      <c r="H2260" s="699"/>
    </row>
    <row r="2261" spans="1:8">
      <c r="A2261" s="183" t="s">
        <v>12783</v>
      </c>
    </row>
    <row r="2262" spans="1:8">
      <c r="E2262" s="206">
        <v>230</v>
      </c>
      <c r="F2262" s="206">
        <v>6304</v>
      </c>
      <c r="G2262" s="206" t="s">
        <v>12098</v>
      </c>
      <c r="H2262" s="183" t="s">
        <v>12784</v>
      </c>
    </row>
    <row r="2263" spans="1:8">
      <c r="E2263" s="183">
        <v>1205</v>
      </c>
      <c r="F2263" s="183">
        <v>5099</v>
      </c>
      <c r="G2263" s="183" t="s">
        <v>12092</v>
      </c>
      <c r="H2263" s="183" t="s">
        <v>12785</v>
      </c>
    </row>
    <row r="2264" spans="1:8">
      <c r="E2264" s="183">
        <v>200</v>
      </c>
      <c r="F2264" s="183">
        <v>4899</v>
      </c>
      <c r="G2264" s="183" t="s">
        <v>12588</v>
      </c>
      <c r="H2264" s="183" t="s">
        <v>12600</v>
      </c>
    </row>
    <row r="2265" spans="1:8">
      <c r="E2265" s="699"/>
      <c r="F2265" s="699"/>
      <c r="G2265" s="699"/>
      <c r="H2265" s="699"/>
    </row>
    <row r="2266" spans="1:8">
      <c r="A2266" s="183" t="s">
        <v>12786</v>
      </c>
    </row>
    <row r="2267" spans="1:8">
      <c r="E2267" s="206">
        <v>57</v>
      </c>
      <c r="F2267" s="206">
        <v>4842</v>
      </c>
      <c r="G2267" s="183" t="s">
        <v>12123</v>
      </c>
      <c r="H2267" s="206" t="s">
        <v>12787</v>
      </c>
    </row>
    <row r="2268" spans="1:8">
      <c r="E2268" s="206">
        <v>220</v>
      </c>
      <c r="F2268" s="206">
        <v>4622</v>
      </c>
      <c r="G2268" s="183" t="s">
        <v>12123</v>
      </c>
      <c r="H2268" s="206" t="s">
        <v>12788</v>
      </c>
    </row>
    <row r="2269" spans="1:8">
      <c r="E2269" s="699"/>
      <c r="F2269" s="699"/>
      <c r="G2269" s="699"/>
      <c r="H2269" s="699"/>
    </row>
    <row r="2270" spans="1:8">
      <c r="A2270" s="183" t="s">
        <v>12789</v>
      </c>
    </row>
    <row r="2271" spans="1:8">
      <c r="C2271" s="183">
        <v>17000</v>
      </c>
      <c r="H2271" s="183" t="s">
        <v>12790</v>
      </c>
    </row>
    <row r="2272" spans="1:8">
      <c r="C2272" s="183">
        <v>21820</v>
      </c>
      <c r="H2272" s="183" t="s">
        <v>12791</v>
      </c>
    </row>
    <row r="2273" spans="1:8">
      <c r="E2273" s="699"/>
      <c r="F2273" s="699"/>
      <c r="G2273" s="699"/>
      <c r="H2273" s="699"/>
    </row>
    <row r="2274" spans="1:8">
      <c r="A2274" s="183" t="s">
        <v>12792</v>
      </c>
    </row>
    <row r="2275" spans="1:8">
      <c r="E2275" s="206">
        <v>190</v>
      </c>
      <c r="F2275" s="206">
        <v>4432</v>
      </c>
      <c r="G2275" s="183" t="s">
        <v>12135</v>
      </c>
      <c r="H2275" s="183" t="s">
        <v>12760</v>
      </c>
    </row>
    <row r="2276" spans="1:8">
      <c r="E2276" s="699"/>
      <c r="F2276" s="699"/>
      <c r="G2276" s="699"/>
      <c r="H2276" s="699"/>
    </row>
    <row r="2277" spans="1:8">
      <c r="A2277" s="183" t="s">
        <v>12793</v>
      </c>
    </row>
    <row r="2278" spans="1:8">
      <c r="E2278" s="206">
        <v>378</v>
      </c>
      <c r="F2278" s="206">
        <v>4054</v>
      </c>
      <c r="G2278" s="696" t="s">
        <v>12193</v>
      </c>
      <c r="H2278" s="183" t="s">
        <v>12794</v>
      </c>
    </row>
    <row r="2279" spans="1:8">
      <c r="E2279" s="699"/>
      <c r="F2279" s="699"/>
      <c r="G2279" s="699"/>
      <c r="H2279" s="699"/>
    </row>
    <row r="2280" spans="1:8">
      <c r="A2280" s="183" t="s">
        <v>12795</v>
      </c>
    </row>
    <row r="2281" spans="1:8">
      <c r="E2281" s="183">
        <v>5</v>
      </c>
      <c r="F2281" s="183">
        <v>4049</v>
      </c>
      <c r="G2281" s="183" t="s">
        <v>12105</v>
      </c>
      <c r="H2281" s="183" t="s">
        <v>12796</v>
      </c>
    </row>
    <row r="2283" spans="1:8">
      <c r="A2283" s="183" t="s">
        <v>12797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12085</v>
      </c>
      <c r="H2284" s="183" t="s">
        <v>12596</v>
      </c>
    </row>
    <row r="2285" spans="1:8">
      <c r="E2285" s="206">
        <v>300</v>
      </c>
      <c r="F2285" s="206">
        <v>3199</v>
      </c>
      <c r="G2285" s="183" t="s">
        <v>12085</v>
      </c>
      <c r="H2285" s="183" t="s">
        <v>12596</v>
      </c>
    </row>
    <row r="2286" spans="1:8">
      <c r="E2286" s="699"/>
      <c r="F2286" s="699"/>
      <c r="G2286" s="699"/>
      <c r="H2286" s="699"/>
    </row>
    <row r="2287" spans="1:8">
      <c r="A2287" s="183" t="s">
        <v>12798</v>
      </c>
    </row>
    <row r="2288" spans="1:8">
      <c r="E2288" s="183">
        <v>74</v>
      </c>
      <c r="F2288" s="183">
        <v>3125</v>
      </c>
      <c r="G2288" s="183" t="s">
        <v>12105</v>
      </c>
      <c r="H2288" s="183" t="s">
        <v>12799</v>
      </c>
    </row>
    <row r="2289" spans="1:8">
      <c r="E2289" s="699"/>
      <c r="F2289" s="699"/>
      <c r="G2289" s="699"/>
      <c r="H2289" s="699"/>
    </row>
    <row r="2290" spans="1:8">
      <c r="A2290" s="183" t="s">
        <v>12800</v>
      </c>
    </row>
    <row r="2291" spans="1:8">
      <c r="E2291" s="183">
        <v>1205</v>
      </c>
      <c r="F2291" s="183">
        <v>1920</v>
      </c>
      <c r="G2291" s="183" t="s">
        <v>12552</v>
      </c>
      <c r="H2291" s="183" t="s">
        <v>12801</v>
      </c>
    </row>
    <row r="2292" spans="1:8">
      <c r="E2292" s="206">
        <v>330</v>
      </c>
      <c r="F2292" s="206">
        <v>1590</v>
      </c>
      <c r="G2292" s="183" t="s">
        <v>12123</v>
      </c>
      <c r="H2292" s="206" t="s">
        <v>12802</v>
      </c>
    </row>
    <row r="2293" spans="1:8">
      <c r="E2293" s="699"/>
      <c r="F2293" s="699"/>
      <c r="G2293" s="699"/>
      <c r="H2293" s="699"/>
    </row>
    <row r="2294" spans="1:8">
      <c r="A2294" s="183" t="s">
        <v>12803</v>
      </c>
    </row>
    <row r="2295" spans="1:8">
      <c r="E2295" s="206">
        <v>18</v>
      </c>
      <c r="F2295" s="206">
        <v>1572</v>
      </c>
      <c r="G2295" s="183" t="s">
        <v>12623</v>
      </c>
      <c r="H2295" s="183" t="s">
        <v>12804</v>
      </c>
    </row>
    <row r="2296" spans="1:8">
      <c r="E2296" s="699"/>
      <c r="F2296" s="699"/>
      <c r="G2296" s="699"/>
      <c r="H2296" s="699"/>
    </row>
    <row r="2297" spans="1:8">
      <c r="A2297" s="183" t="s">
        <v>12805</v>
      </c>
    </row>
    <row r="2298" spans="1:8">
      <c r="C2298" s="183">
        <v>17000</v>
      </c>
      <c r="H2298" s="183" t="s">
        <v>12806</v>
      </c>
    </row>
    <row r="2299" spans="1:8">
      <c r="C2299" s="183">
        <v>6600</v>
      </c>
      <c r="H2299" s="183" t="s">
        <v>11468</v>
      </c>
    </row>
    <row r="2300" spans="1:8">
      <c r="D2300" s="183">
        <v>6600</v>
      </c>
      <c r="F2300" s="206">
        <v>8172</v>
      </c>
      <c r="H2300" s="183" t="s">
        <v>11468</v>
      </c>
    </row>
    <row r="2301" spans="1:8">
      <c r="E2301" s="206">
        <v>1600</v>
      </c>
      <c r="F2301" s="206">
        <v>6572</v>
      </c>
      <c r="G2301" s="696" t="s">
        <v>12807</v>
      </c>
      <c r="H2301" s="183" t="s">
        <v>12808</v>
      </c>
    </row>
    <row r="2302" spans="1:8">
      <c r="E2302" s="699"/>
      <c r="F2302" s="699"/>
      <c r="G2302" s="699"/>
      <c r="H2302" s="699"/>
    </row>
    <row r="2303" spans="1:8">
      <c r="A2303" s="183" t="s">
        <v>12809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12074</v>
      </c>
      <c r="H2304" s="183" t="s">
        <v>12810</v>
      </c>
    </row>
    <row r="2305" spans="1:8">
      <c r="C2305" s="183">
        <v>22827</v>
      </c>
      <c r="H2305" s="183" t="s">
        <v>12811</v>
      </c>
    </row>
    <row r="2306" spans="1:8">
      <c r="C2306" s="183">
        <v>63248</v>
      </c>
      <c r="H2306" s="183" t="s">
        <v>12812</v>
      </c>
    </row>
    <row r="2307" spans="1:8">
      <c r="C2307" s="183">
        <v>15938</v>
      </c>
      <c r="H2307" s="183" t="s">
        <v>12813</v>
      </c>
    </row>
    <row r="2309" spans="1:8">
      <c r="A2309" s="183" t="s">
        <v>12814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12085</v>
      </c>
      <c r="H2310" s="183" t="s">
        <v>12815</v>
      </c>
    </row>
    <row r="2311" spans="1:8">
      <c r="E2311" s="206">
        <v>250</v>
      </c>
      <c r="F2311" s="206">
        <v>5927</v>
      </c>
      <c r="G2311" s="183" t="s">
        <v>12085</v>
      </c>
      <c r="H2311" s="183" t="s">
        <v>12815</v>
      </c>
    </row>
    <row r="2312" spans="1:8">
      <c r="E2312" s="699"/>
      <c r="F2312" s="699"/>
      <c r="G2312" s="699"/>
      <c r="H2312" s="699"/>
    </row>
    <row r="2314" spans="1:8">
      <c r="A2314" s="183" t="s">
        <v>12816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12085</v>
      </c>
      <c r="H2315" s="183" t="s">
        <v>12817</v>
      </c>
    </row>
    <row r="2316" spans="1:8">
      <c r="E2316" s="206">
        <v>245</v>
      </c>
      <c r="F2316" s="206">
        <v>5462</v>
      </c>
      <c r="G2316" s="183" t="s">
        <v>12085</v>
      </c>
      <c r="H2316" s="183" t="s">
        <v>12817</v>
      </c>
    </row>
    <row r="2317" spans="1:8">
      <c r="E2317" s="699"/>
      <c r="F2317" s="699"/>
      <c r="G2317" s="699"/>
      <c r="H2317" s="699"/>
    </row>
    <row r="2318" spans="1:8">
      <c r="A2318" s="183" t="s">
        <v>12818</v>
      </c>
    </row>
    <row r="2319" spans="1:8">
      <c r="E2319" s="183">
        <v>5</v>
      </c>
      <c r="F2319" s="183">
        <v>5457</v>
      </c>
      <c r="G2319" s="183" t="s">
        <v>12105</v>
      </c>
      <c r="H2319" s="183" t="s">
        <v>12819</v>
      </c>
    </row>
    <row r="2320" spans="1:8">
      <c r="E2320" s="206">
        <v>220</v>
      </c>
      <c r="F2320" s="206">
        <v>5237</v>
      </c>
      <c r="G2320" s="183" t="s">
        <v>12085</v>
      </c>
      <c r="H2320" s="183" t="s">
        <v>12817</v>
      </c>
    </row>
    <row r="2321" spans="1:8">
      <c r="E2321" s="206">
        <v>255</v>
      </c>
      <c r="F2321" s="206">
        <v>4982</v>
      </c>
      <c r="G2321" s="183" t="s">
        <v>12085</v>
      </c>
      <c r="H2321" s="183" t="s">
        <v>12817</v>
      </c>
    </row>
    <row r="2322" spans="1:8">
      <c r="E2322" s="699"/>
      <c r="F2322" s="699"/>
      <c r="G2322" s="699"/>
      <c r="H2322" s="699"/>
    </row>
    <row r="2323" spans="1:8">
      <c r="A2323" s="183" t="s">
        <v>12820</v>
      </c>
    </row>
    <row r="2324" spans="1:8">
      <c r="E2324" s="183">
        <v>25</v>
      </c>
      <c r="F2324" s="183">
        <v>4957</v>
      </c>
      <c r="G2324" s="183" t="s">
        <v>12105</v>
      </c>
      <c r="H2324" s="183" t="s">
        <v>12821</v>
      </c>
    </row>
    <row r="2325" spans="1:8">
      <c r="E2325" s="699"/>
      <c r="F2325" s="699"/>
      <c r="G2325" s="699"/>
      <c r="H2325" s="699"/>
    </row>
    <row r="2326" spans="1:8">
      <c r="A2326" s="183" t="s">
        <v>12822</v>
      </c>
    </row>
    <row r="2327" spans="1:8">
      <c r="E2327" s="183">
        <v>1205</v>
      </c>
      <c r="F2327" s="183">
        <v>3752</v>
      </c>
      <c r="G2327" s="183" t="s">
        <v>12092</v>
      </c>
      <c r="H2327" s="183" t="s">
        <v>12823</v>
      </c>
    </row>
    <row r="2328" spans="1:8">
      <c r="E2328" s="699"/>
      <c r="F2328" s="699"/>
      <c r="G2328" s="699"/>
      <c r="H2328" s="699"/>
    </row>
    <row r="2329" spans="1:8">
      <c r="A2329" s="183" t="s">
        <v>12824</v>
      </c>
    </row>
    <row r="2330" spans="1:8">
      <c r="E2330" s="206">
        <v>230</v>
      </c>
      <c r="F2330" s="206">
        <v>3522</v>
      </c>
      <c r="G2330" s="206" t="s">
        <v>12098</v>
      </c>
      <c r="H2330" s="183" t="s">
        <v>12825</v>
      </c>
    </row>
    <row r="2331" spans="1:8">
      <c r="E2331" s="699"/>
      <c r="F2331" s="699"/>
      <c r="G2331" s="699"/>
      <c r="H2331" s="699"/>
    </row>
    <row r="2332" spans="1:8">
      <c r="A2332" s="183" t="s">
        <v>12826</v>
      </c>
    </row>
    <row r="2333" spans="1:8">
      <c r="C2333" s="183">
        <v>17000</v>
      </c>
      <c r="H2333" s="183" t="s">
        <v>12827</v>
      </c>
    </row>
    <row r="2334" spans="1:8">
      <c r="C2334" s="183">
        <v>22818</v>
      </c>
      <c r="H2334" s="183" t="s">
        <v>12828</v>
      </c>
    </row>
    <row r="2335" spans="1:8">
      <c r="C2335" s="183">
        <v>63185</v>
      </c>
      <c r="H2335" s="183" t="s">
        <v>12829</v>
      </c>
    </row>
    <row r="2336" spans="1:8">
      <c r="C2336" s="183">
        <v>35000</v>
      </c>
      <c r="H2336" s="183" t="s">
        <v>12830</v>
      </c>
    </row>
    <row r="2337" spans="1:8">
      <c r="E2337" s="699"/>
      <c r="F2337" s="699"/>
      <c r="G2337" s="699"/>
    </row>
    <row r="2338" spans="1:8">
      <c r="A2338" s="183" t="s">
        <v>12831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12123</v>
      </c>
      <c r="H2339" s="183" t="s">
        <v>12832</v>
      </c>
    </row>
    <row r="2340" spans="1:8">
      <c r="E2340" s="206"/>
      <c r="F2340" s="206"/>
      <c r="H2340" s="696"/>
    </row>
    <row r="2341" spans="1:8">
      <c r="A2341" s="183" t="s">
        <v>12833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12782</v>
      </c>
    </row>
    <row r="2343" spans="1:8">
      <c r="E2343" s="206">
        <v>689</v>
      </c>
      <c r="F2343" s="206">
        <v>2803</v>
      </c>
      <c r="G2343" s="183" t="s">
        <v>12123</v>
      </c>
      <c r="H2343" s="206" t="s">
        <v>12834</v>
      </c>
    </row>
    <row r="2344" spans="1:8">
      <c r="E2344" s="183">
        <v>100</v>
      </c>
      <c r="F2344" s="183">
        <v>2703</v>
      </c>
      <c r="G2344" s="183" t="s">
        <v>12105</v>
      </c>
      <c r="H2344" s="183" t="s">
        <v>12835</v>
      </c>
    </row>
    <row r="2345" spans="1:8" ht="214.5">
      <c r="C2345" s="696" t="s">
        <v>12836</v>
      </c>
      <c r="H2345" s="694" t="s">
        <v>12837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12838</v>
      </c>
    </row>
    <row r="2348" spans="1:8">
      <c r="D2348" s="696">
        <v>5598</v>
      </c>
      <c r="H2348" s="694" t="s">
        <v>12839</v>
      </c>
    </row>
    <row r="2349" spans="1:8">
      <c r="E2349" s="206"/>
      <c r="F2349" s="206"/>
      <c r="H2349" s="696"/>
    </row>
    <row r="2350" spans="1:8">
      <c r="A2350" s="183" t="s">
        <v>12840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12549</v>
      </c>
      <c r="H2351" s="183" t="s">
        <v>11760</v>
      </c>
    </row>
    <row r="2352" spans="1:8">
      <c r="E2352" s="206"/>
      <c r="F2352" s="206"/>
      <c r="H2352" s="696"/>
    </row>
    <row r="2353" spans="1:8">
      <c r="A2353" s="183" t="s">
        <v>12841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12135</v>
      </c>
      <c r="H2354" s="183" t="s">
        <v>12842</v>
      </c>
    </row>
    <row r="2355" spans="1:8">
      <c r="E2355" s="206"/>
      <c r="F2355" s="206"/>
      <c r="H2355" s="696"/>
    </row>
    <row r="2356" spans="1:8">
      <c r="A2356" s="183" t="s">
        <v>12843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12844</v>
      </c>
    </row>
    <row r="2358" spans="1:8">
      <c r="E2358" s="699"/>
      <c r="F2358" s="699"/>
      <c r="G2358" s="699"/>
      <c r="H2358" s="699"/>
    </row>
    <row r="2359" spans="1:8">
      <c r="A2359" s="183" t="s">
        <v>12845</v>
      </c>
    </row>
    <row r="2360" spans="1:8">
      <c r="E2360" s="183">
        <v>1205</v>
      </c>
      <c r="F2360" s="183">
        <v>1188</v>
      </c>
      <c r="G2360" s="183" t="s">
        <v>12092</v>
      </c>
      <c r="H2360" s="183" t="s">
        <v>12846</v>
      </c>
    </row>
    <row r="2361" spans="1:8">
      <c r="E2361" s="699"/>
      <c r="F2361" s="699"/>
      <c r="G2361" s="699"/>
      <c r="H2361" s="699"/>
    </row>
    <row r="2362" spans="1:8">
      <c r="A2362" s="183" t="s">
        <v>12847</v>
      </c>
    </row>
    <row r="2363" spans="1:8">
      <c r="C2363" s="183">
        <v>5000</v>
      </c>
      <c r="H2363" s="183" t="s">
        <v>12848</v>
      </c>
    </row>
    <row r="2364" spans="1:8">
      <c r="D2364" s="183">
        <v>5000</v>
      </c>
      <c r="F2364" s="206">
        <v>6188</v>
      </c>
      <c r="H2364" s="183" t="s">
        <v>11468</v>
      </c>
    </row>
    <row r="2365" spans="1:8">
      <c r="E2365" s="699"/>
      <c r="F2365" s="699"/>
      <c r="G2365" s="699"/>
      <c r="H2365" s="699"/>
    </row>
    <row r="2366" spans="1:8">
      <c r="A2366" s="183" t="s">
        <v>12849</v>
      </c>
    </row>
    <row r="2367" spans="1:8">
      <c r="C2367" s="183">
        <v>17000</v>
      </c>
      <c r="H2367" s="183" t="s">
        <v>12850</v>
      </c>
    </row>
    <row r="2368" spans="1:8">
      <c r="E2368" s="206"/>
      <c r="F2368" s="206"/>
      <c r="G2368" s="206"/>
    </row>
    <row r="2369" spans="1:8">
      <c r="A2369" s="183" t="s">
        <v>12851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12074</v>
      </c>
      <c r="H2370" s="183" t="s">
        <v>12852</v>
      </c>
    </row>
    <row r="2371" spans="1:8">
      <c r="E2371" s="206">
        <v>32</v>
      </c>
      <c r="F2371" s="206">
        <v>6138</v>
      </c>
      <c r="G2371" s="183" t="s">
        <v>12085</v>
      </c>
      <c r="H2371" s="183" t="s">
        <v>12853</v>
      </c>
    </row>
    <row r="2372" spans="1:8">
      <c r="C2372" s="183">
        <v>98564</v>
      </c>
      <c r="E2372" s="699"/>
      <c r="F2372" s="699"/>
      <c r="G2372" s="699"/>
      <c r="H2372" s="206" t="s">
        <v>12781</v>
      </c>
    </row>
    <row r="2373" spans="1:8">
      <c r="E2373" s="206"/>
      <c r="F2373" s="206"/>
      <c r="G2373" s="206"/>
    </row>
    <row r="2374" spans="1:8">
      <c r="A2374" s="183" t="s">
        <v>12854</v>
      </c>
      <c r="E2374" s="206"/>
      <c r="F2374" s="206"/>
      <c r="G2374" s="206"/>
    </row>
    <row r="2375" spans="1:8">
      <c r="C2375" s="183">
        <v>13715</v>
      </c>
      <c r="H2375" s="183" t="s">
        <v>12855</v>
      </c>
    </row>
    <row r="2376" spans="1:8">
      <c r="C2376" s="183">
        <v>25318</v>
      </c>
      <c r="H2376" s="183" t="s">
        <v>12856</v>
      </c>
    </row>
    <row r="2377" spans="1:8">
      <c r="C2377" s="183">
        <v>63185</v>
      </c>
      <c r="H2377" s="183" t="s">
        <v>12857</v>
      </c>
    </row>
    <row r="2378" spans="1:8">
      <c r="C2378" s="183">
        <v>12800</v>
      </c>
      <c r="H2378" s="183" t="s">
        <v>12858</v>
      </c>
    </row>
    <row r="2379" spans="1:8">
      <c r="E2379" s="699"/>
      <c r="F2379" s="699"/>
      <c r="G2379" s="699"/>
      <c r="H2379" s="699"/>
    </row>
    <row r="2380" spans="1:8">
      <c r="A2380" s="183" t="s">
        <v>12859</v>
      </c>
    </row>
    <row r="2381" spans="1:8">
      <c r="C2381" s="183">
        <v>30000</v>
      </c>
      <c r="E2381" s="206"/>
      <c r="F2381" s="206"/>
      <c r="G2381" s="696"/>
      <c r="H2381" s="183" t="s">
        <v>12860</v>
      </c>
    </row>
    <row r="2382" spans="1:8">
      <c r="E2382" s="206">
        <v>15</v>
      </c>
      <c r="F2382" s="206">
        <v>6123</v>
      </c>
      <c r="G2382" s="183" t="s">
        <v>12074</v>
      </c>
      <c r="H2382" s="183" t="s">
        <v>12861</v>
      </c>
    </row>
    <row r="2383" spans="1:8">
      <c r="E2383" s="206">
        <v>32</v>
      </c>
      <c r="F2383" s="206">
        <v>6091</v>
      </c>
      <c r="G2383" s="183" t="s">
        <v>12623</v>
      </c>
      <c r="H2383" s="183" t="s">
        <v>12862</v>
      </c>
    </row>
    <row r="2385" spans="1:8">
      <c r="A2385" s="183" t="s">
        <v>12863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12085</v>
      </c>
      <c r="H2386" s="183" t="s">
        <v>12864</v>
      </c>
    </row>
    <row r="2387" spans="1:8">
      <c r="E2387" s="206">
        <v>105</v>
      </c>
      <c r="F2387" s="206">
        <v>5761</v>
      </c>
      <c r="G2387" s="183" t="s">
        <v>12085</v>
      </c>
      <c r="H2387" s="183" t="s">
        <v>12865</v>
      </c>
    </row>
    <row r="2388" spans="1:8">
      <c r="E2388" s="206">
        <v>25</v>
      </c>
      <c r="F2388" s="206">
        <v>5736</v>
      </c>
      <c r="G2388" s="183" t="s">
        <v>12085</v>
      </c>
      <c r="H2388" s="183" t="s">
        <v>12866</v>
      </c>
    </row>
    <row r="2389" spans="1:8">
      <c r="E2389" s="699"/>
      <c r="F2389" s="699"/>
      <c r="G2389" s="699"/>
      <c r="H2389" s="699"/>
    </row>
    <row r="2390" spans="1:8">
      <c r="A2390" s="183" t="s">
        <v>12867</v>
      </c>
    </row>
    <row r="2391" spans="1:8">
      <c r="E2391" s="183">
        <v>1205</v>
      </c>
      <c r="F2391" s="183">
        <v>4531</v>
      </c>
      <c r="G2391" s="183" t="s">
        <v>12092</v>
      </c>
      <c r="H2391" s="183" t="s">
        <v>12868</v>
      </c>
    </row>
    <row r="2392" spans="1:8">
      <c r="E2392" s="699"/>
      <c r="F2392" s="699"/>
      <c r="G2392" s="699"/>
      <c r="H2392" s="699"/>
    </row>
    <row r="2393" spans="1:8">
      <c r="A2393" s="183" t="s">
        <v>12869</v>
      </c>
    </row>
    <row r="2394" spans="1:8">
      <c r="E2394" s="206">
        <v>90</v>
      </c>
      <c r="F2394" s="206">
        <v>4441</v>
      </c>
      <c r="G2394" s="183" t="s">
        <v>12749</v>
      </c>
      <c r="H2394" s="183" t="s">
        <v>12870</v>
      </c>
    </row>
    <row r="2395" spans="1:8">
      <c r="E2395" s="183">
        <v>52</v>
      </c>
      <c r="F2395" s="183">
        <v>4389</v>
      </c>
      <c r="G2395" s="183" t="s">
        <v>12105</v>
      </c>
      <c r="H2395" s="183" t="s">
        <v>12871</v>
      </c>
    </row>
    <row r="2396" spans="1:8">
      <c r="E2396" s="699"/>
      <c r="F2396" s="699"/>
      <c r="G2396" s="699"/>
      <c r="H2396" s="699"/>
    </row>
    <row r="2397" spans="1:8">
      <c r="A2397" s="183" t="s">
        <v>12872</v>
      </c>
    </row>
    <row r="2398" spans="1:8">
      <c r="E2398" s="183">
        <v>25</v>
      </c>
      <c r="F2398" s="183">
        <v>4364</v>
      </c>
      <c r="G2398" s="183" t="s">
        <v>12105</v>
      </c>
      <c r="H2398" s="183" t="s">
        <v>12873</v>
      </c>
    </row>
    <row r="2399" spans="1:8">
      <c r="E2399" s="183">
        <v>35</v>
      </c>
      <c r="F2399" s="183">
        <v>4329</v>
      </c>
      <c r="G2399" s="183" t="s">
        <v>12105</v>
      </c>
      <c r="H2399" s="183" t="s">
        <v>12874</v>
      </c>
    </row>
    <row r="2400" spans="1:8">
      <c r="E2400" s="206">
        <v>304</v>
      </c>
      <c r="F2400" s="206">
        <v>4025</v>
      </c>
      <c r="G2400" s="206" t="s">
        <v>12098</v>
      </c>
      <c r="H2400" s="183" t="s">
        <v>12875</v>
      </c>
    </row>
    <row r="2401" spans="1:8">
      <c r="C2401" s="183">
        <v>17000</v>
      </c>
      <c r="H2401" s="183" t="s">
        <v>12876</v>
      </c>
    </row>
    <row r="2402" spans="1:8">
      <c r="E2402" s="206"/>
      <c r="F2402" s="206"/>
      <c r="G2402" s="206"/>
    </row>
    <row r="2403" spans="1:8">
      <c r="A2403" s="183" t="s">
        <v>12877</v>
      </c>
      <c r="E2403" s="206"/>
      <c r="F2403" s="206"/>
      <c r="G2403" s="206"/>
    </row>
    <row r="2404" spans="1:8">
      <c r="C2404" s="183">
        <v>18617</v>
      </c>
      <c r="H2404" s="183" t="s">
        <v>12878</v>
      </c>
    </row>
    <row r="2405" spans="1:8">
      <c r="C2405" s="183">
        <v>1808</v>
      </c>
      <c r="H2405" s="183" t="s">
        <v>12879</v>
      </c>
    </row>
    <row r="2406" spans="1:8">
      <c r="E2406" s="206"/>
      <c r="F2406" s="206"/>
      <c r="G2406" s="206"/>
    </row>
    <row r="2407" spans="1:8">
      <c r="A2407" s="183" t="s">
        <v>12880</v>
      </c>
      <c r="E2407" s="206"/>
      <c r="F2407" s="206"/>
      <c r="G2407" s="206"/>
    </row>
    <row r="2408" spans="1:8">
      <c r="C2408" s="183">
        <v>25318</v>
      </c>
      <c r="H2408" s="183" t="s">
        <v>12881</v>
      </c>
    </row>
    <row r="2409" spans="1:8">
      <c r="C2409" s="183">
        <v>63185</v>
      </c>
      <c r="H2409" s="183" t="s">
        <v>12857</v>
      </c>
    </row>
    <row r="2410" spans="1:8">
      <c r="C2410" s="183">
        <v>28000</v>
      </c>
      <c r="H2410" s="183" t="s">
        <v>12858</v>
      </c>
    </row>
    <row r="2411" spans="1:8">
      <c r="E2411" s="206"/>
      <c r="F2411" s="206"/>
      <c r="G2411" s="206"/>
    </row>
    <row r="2412" spans="1:8">
      <c r="A2412" s="183" t="s">
        <v>12882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12074</v>
      </c>
      <c r="H2413" s="183" t="s">
        <v>11265</v>
      </c>
    </row>
    <row r="2414" spans="1:8">
      <c r="E2414" s="206"/>
      <c r="F2414" s="206"/>
      <c r="G2414" s="206"/>
    </row>
    <row r="2415" spans="1:8">
      <c r="A2415" s="183" t="s">
        <v>12883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12135</v>
      </c>
      <c r="H2416" s="183" t="s">
        <v>12884</v>
      </c>
    </row>
    <row r="2417" spans="1:8">
      <c r="E2417" s="699"/>
      <c r="F2417" s="699"/>
      <c r="G2417" s="699"/>
      <c r="H2417" s="699"/>
    </row>
    <row r="2418" spans="1:8">
      <c r="A2418" s="183" t="s">
        <v>12885</v>
      </c>
    </row>
    <row r="2419" spans="1:8">
      <c r="E2419" s="183">
        <v>35</v>
      </c>
      <c r="F2419" s="183">
        <v>3612</v>
      </c>
      <c r="G2419" s="183" t="s">
        <v>12105</v>
      </c>
      <c r="H2419" s="183" t="s">
        <v>12886</v>
      </c>
    </row>
    <row r="2421" spans="1:8">
      <c r="A2421" s="183" t="s">
        <v>12887</v>
      </c>
    </row>
    <row r="2422" spans="1:8">
      <c r="C2422" s="183">
        <v>42000</v>
      </c>
      <c r="H2422" s="183" t="s">
        <v>12888</v>
      </c>
    </row>
    <row r="2423" spans="1:8">
      <c r="E2423" s="699"/>
      <c r="F2423" s="699"/>
      <c r="G2423" s="699"/>
      <c r="H2423" s="699"/>
    </row>
    <row r="2424" spans="1:8">
      <c r="A2424" s="183" t="s">
        <v>12889</v>
      </c>
    </row>
    <row r="2425" spans="1:8">
      <c r="E2425" s="183">
        <v>75</v>
      </c>
      <c r="F2425" s="183">
        <v>3537</v>
      </c>
      <c r="G2425" s="183" t="s">
        <v>12105</v>
      </c>
      <c r="H2425" s="183" t="s">
        <v>12890</v>
      </c>
    </row>
    <row r="2426" spans="1:8">
      <c r="E2426" s="183">
        <v>1205</v>
      </c>
      <c r="F2426" s="183">
        <v>2332</v>
      </c>
      <c r="G2426" s="183" t="s">
        <v>12092</v>
      </c>
      <c r="H2426" s="183" t="s">
        <v>12891</v>
      </c>
    </row>
    <row r="2427" spans="1:8">
      <c r="E2427" s="206">
        <v>48</v>
      </c>
      <c r="F2427" s="206">
        <v>2284</v>
      </c>
      <c r="G2427" s="183" t="s">
        <v>12085</v>
      </c>
      <c r="H2427" s="183" t="s">
        <v>12892</v>
      </c>
    </row>
    <row r="2428" spans="1:8">
      <c r="E2428" s="699"/>
      <c r="F2428" s="699"/>
      <c r="G2428" s="699"/>
      <c r="H2428" s="699"/>
    </row>
    <row r="2429" spans="1:8">
      <c r="A2429" s="183" t="s">
        <v>12893</v>
      </c>
    </row>
    <row r="2430" spans="1:8">
      <c r="E2430" s="206">
        <v>18</v>
      </c>
      <c r="F2430" s="206">
        <v>2266</v>
      </c>
      <c r="G2430" s="183" t="s">
        <v>12074</v>
      </c>
      <c r="H2430" s="183" t="s">
        <v>12894</v>
      </c>
    </row>
    <row r="2431" spans="1:8">
      <c r="C2431" s="183">
        <v>200000</v>
      </c>
      <c r="E2431" s="699"/>
      <c r="F2431" s="699"/>
      <c r="G2431" s="699"/>
      <c r="H2431" s="206" t="s">
        <v>12895</v>
      </c>
    </row>
    <row r="2432" spans="1:8">
      <c r="E2432" s="206">
        <v>840</v>
      </c>
      <c r="F2432" s="206">
        <v>1426</v>
      </c>
      <c r="G2432" s="183" t="s">
        <v>12105</v>
      </c>
      <c r="H2432" s="183" t="s">
        <v>12896</v>
      </c>
    </row>
    <row r="2433" spans="1:8">
      <c r="E2433" s="699"/>
      <c r="F2433" s="699"/>
      <c r="G2433" s="699"/>
      <c r="H2433" s="699"/>
    </row>
    <row r="2434" spans="1:8">
      <c r="A2434" s="183" t="s">
        <v>12897</v>
      </c>
    </row>
    <row r="2435" spans="1:8">
      <c r="C2435" s="183">
        <v>17000</v>
      </c>
      <c r="H2435" s="183" t="s">
        <v>12898</v>
      </c>
    </row>
    <row r="2436" spans="1:8">
      <c r="C2436" s="183">
        <v>5000</v>
      </c>
      <c r="H2436" s="183" t="s">
        <v>11468</v>
      </c>
    </row>
    <row r="2437" spans="1:8">
      <c r="D2437" s="183">
        <v>5000</v>
      </c>
      <c r="F2437" s="183">
        <v>6426</v>
      </c>
      <c r="H2437" s="183" t="s">
        <v>12848</v>
      </c>
    </row>
    <row r="2439" spans="1:8">
      <c r="A2439" s="183" t="s">
        <v>12899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12588</v>
      </c>
      <c r="H2440" s="183" t="s">
        <v>12900</v>
      </c>
    </row>
    <row r="2441" spans="1:8">
      <c r="E2441" s="206">
        <v>365</v>
      </c>
      <c r="F2441" s="206">
        <v>5691</v>
      </c>
      <c r="G2441" s="183" t="s">
        <v>12085</v>
      </c>
      <c r="H2441" s="183" t="s">
        <v>12900</v>
      </c>
    </row>
    <row r="2442" spans="1:8">
      <c r="E2442" s="206"/>
      <c r="F2442" s="206"/>
      <c r="H2442" s="696" t="s">
        <v>12901</v>
      </c>
    </row>
    <row r="2443" spans="1:8">
      <c r="A2443" s="183" t="s">
        <v>12902</v>
      </c>
      <c r="E2443" s="183">
        <v>500</v>
      </c>
      <c r="F2443" s="206">
        <v>5191</v>
      </c>
      <c r="G2443" s="183" t="s">
        <v>12105</v>
      </c>
      <c r="H2443" s="183" t="s">
        <v>12591</v>
      </c>
    </row>
    <row r="2444" spans="1:8">
      <c r="A2444" s="183" t="s">
        <v>12903</v>
      </c>
      <c r="C2444" s="183">
        <v>11568</v>
      </c>
      <c r="H2444" s="183" t="s">
        <v>12904</v>
      </c>
    </row>
    <row r="2445" spans="1:8">
      <c r="A2445" s="183" t="s">
        <v>12905</v>
      </c>
      <c r="E2445" s="183">
        <v>200</v>
      </c>
      <c r="F2445" s="206">
        <v>4991</v>
      </c>
      <c r="G2445" s="183" t="s">
        <v>12085</v>
      </c>
      <c r="H2445" s="183" t="s">
        <v>12671</v>
      </c>
    </row>
    <row r="2446" spans="1:8">
      <c r="A2446" s="183" t="s">
        <v>12906</v>
      </c>
      <c r="E2446" s="183">
        <v>80</v>
      </c>
      <c r="F2446" s="206">
        <v>4911</v>
      </c>
      <c r="G2446" s="183" t="s">
        <v>12135</v>
      </c>
      <c r="H2446" s="183" t="s">
        <v>12907</v>
      </c>
    </row>
    <row r="2447" spans="1:8">
      <c r="A2447" s="183" t="s">
        <v>12906</v>
      </c>
      <c r="E2447" s="183">
        <v>300</v>
      </c>
      <c r="F2447" s="206">
        <v>4611</v>
      </c>
      <c r="G2447" s="183" t="s">
        <v>12549</v>
      </c>
      <c r="H2447" s="183" t="s">
        <v>12908</v>
      </c>
    </row>
    <row r="2448" spans="1:8">
      <c r="A2448" s="183" t="s">
        <v>12909</v>
      </c>
      <c r="C2448" s="183">
        <v>8139</v>
      </c>
      <c r="H2448" s="183" t="s">
        <v>12910</v>
      </c>
    </row>
    <row r="2449" spans="1:8">
      <c r="A2449" s="183" t="s">
        <v>12911</v>
      </c>
      <c r="E2449" s="206">
        <v>150</v>
      </c>
      <c r="F2449" s="206">
        <v>4461</v>
      </c>
      <c r="G2449" s="183" t="s">
        <v>12085</v>
      </c>
      <c r="H2449" s="183" t="s">
        <v>12912</v>
      </c>
    </row>
    <row r="2450" spans="1:8">
      <c r="A2450" s="183" t="s">
        <v>12911</v>
      </c>
      <c r="E2450" s="206">
        <v>160</v>
      </c>
      <c r="F2450" s="206">
        <v>4301</v>
      </c>
      <c r="G2450" s="183" t="s">
        <v>12085</v>
      </c>
      <c r="H2450" s="183" t="s">
        <v>12913</v>
      </c>
    </row>
    <row r="2451" spans="1:8">
      <c r="E2451" s="206"/>
      <c r="F2451" s="206"/>
      <c r="H2451" s="696" t="s">
        <v>12914</v>
      </c>
    </row>
    <row r="2452" spans="1:8">
      <c r="A2452" s="183" t="s">
        <v>12915</v>
      </c>
      <c r="E2452" s="206">
        <v>216</v>
      </c>
      <c r="F2452" s="206">
        <v>4085</v>
      </c>
      <c r="G2452" s="183" t="s">
        <v>11095</v>
      </c>
      <c r="H2452" s="183" t="s">
        <v>12916</v>
      </c>
    </row>
    <row r="2453" spans="1:8">
      <c r="A2453" s="183" t="s">
        <v>12917</v>
      </c>
      <c r="E2453" s="183">
        <v>1205</v>
      </c>
      <c r="F2453" s="183">
        <v>2880</v>
      </c>
      <c r="G2453" s="183" t="s">
        <v>12092</v>
      </c>
      <c r="H2453" s="183" t="s">
        <v>12918</v>
      </c>
    </row>
    <row r="2454" spans="1:8">
      <c r="A2454" s="183" t="s">
        <v>12917</v>
      </c>
      <c r="E2454" s="206">
        <v>251</v>
      </c>
      <c r="F2454" s="206">
        <v>2629</v>
      </c>
      <c r="G2454" s="206" t="s">
        <v>12098</v>
      </c>
      <c r="H2454" s="183" t="s">
        <v>12919</v>
      </c>
    </row>
    <row r="2455" spans="1:8">
      <c r="A2455" s="183" t="s">
        <v>12920</v>
      </c>
      <c r="E2455" s="183">
        <v>65</v>
      </c>
      <c r="F2455" s="206">
        <v>2564</v>
      </c>
      <c r="G2455" s="183" t="s">
        <v>12708</v>
      </c>
      <c r="H2455" s="183" t="s">
        <v>12921</v>
      </c>
    </row>
    <row r="2456" spans="1:8">
      <c r="A2456" s="183" t="s">
        <v>12922</v>
      </c>
      <c r="E2456" s="206">
        <v>120</v>
      </c>
      <c r="F2456" s="206">
        <v>2444</v>
      </c>
      <c r="G2456" s="183" t="s">
        <v>12085</v>
      </c>
      <c r="H2456" s="183" t="s">
        <v>12923</v>
      </c>
    </row>
    <row r="2457" spans="1:8">
      <c r="A2457" s="183" t="s">
        <v>12922</v>
      </c>
      <c r="E2457" s="206">
        <v>130</v>
      </c>
      <c r="F2457" s="206">
        <v>2314</v>
      </c>
      <c r="G2457" s="183" t="s">
        <v>12085</v>
      </c>
      <c r="H2457" s="183" t="s">
        <v>12924</v>
      </c>
    </row>
    <row r="2458" spans="1:8">
      <c r="A2458" s="183" t="s">
        <v>12925</v>
      </c>
      <c r="E2458" s="206">
        <v>275</v>
      </c>
      <c r="F2458" s="206">
        <v>2039</v>
      </c>
      <c r="G2458" s="183" t="s">
        <v>12085</v>
      </c>
      <c r="H2458" s="183" t="s">
        <v>12926</v>
      </c>
    </row>
    <row r="2459" spans="1:8">
      <c r="A2459" s="183" t="s">
        <v>12925</v>
      </c>
      <c r="E2459" s="206">
        <v>280</v>
      </c>
      <c r="F2459" s="206">
        <v>1759</v>
      </c>
      <c r="G2459" s="183" t="s">
        <v>12085</v>
      </c>
      <c r="H2459" s="183" t="s">
        <v>12927</v>
      </c>
    </row>
    <row r="2460" spans="1:8">
      <c r="A2460" s="183" t="s">
        <v>12928</v>
      </c>
      <c r="E2460" s="183">
        <v>16</v>
      </c>
      <c r="F2460" s="206">
        <v>1743</v>
      </c>
      <c r="G2460" s="183" t="s">
        <v>12123</v>
      </c>
      <c r="H2460" s="183" t="s">
        <v>12929</v>
      </c>
    </row>
    <row r="2461" spans="1:8">
      <c r="A2461" s="183" t="s">
        <v>12928</v>
      </c>
      <c r="E2461" s="183">
        <v>60</v>
      </c>
      <c r="F2461" s="206">
        <v>1683</v>
      </c>
      <c r="G2461" s="183" t="s">
        <v>12123</v>
      </c>
      <c r="H2461" s="183" t="s">
        <v>12930</v>
      </c>
    </row>
    <row r="2462" spans="1:8">
      <c r="A2462" s="183" t="s">
        <v>12931</v>
      </c>
      <c r="E2462" s="206">
        <v>210</v>
      </c>
      <c r="F2462" s="206">
        <v>1473</v>
      </c>
      <c r="G2462" s="183" t="s">
        <v>12085</v>
      </c>
      <c r="H2462" s="183" t="s">
        <v>12932</v>
      </c>
    </row>
    <row r="2463" spans="1:8">
      <c r="A2463" s="183" t="s">
        <v>12931</v>
      </c>
      <c r="E2463" s="206">
        <v>200</v>
      </c>
      <c r="F2463" s="206">
        <v>1273</v>
      </c>
      <c r="G2463" s="183" t="s">
        <v>12085</v>
      </c>
      <c r="H2463" s="183" t="s">
        <v>12932</v>
      </c>
    </row>
    <row r="2464" spans="1:8">
      <c r="A2464" s="183" t="s">
        <v>12933</v>
      </c>
      <c r="C2464" s="183">
        <v>17000</v>
      </c>
      <c r="H2464" s="183" t="s">
        <v>12934</v>
      </c>
    </row>
    <row r="2465" spans="1:8">
      <c r="A2465" s="183" t="s">
        <v>12933</v>
      </c>
      <c r="E2465" s="183">
        <v>32</v>
      </c>
      <c r="F2465" s="206">
        <v>1241</v>
      </c>
      <c r="G2465" s="183" t="s">
        <v>12123</v>
      </c>
      <c r="H2465" s="183" t="s">
        <v>12929</v>
      </c>
    </row>
    <row r="2466" spans="1:8">
      <c r="A2466" s="183" t="s">
        <v>12935</v>
      </c>
      <c r="E2466" s="206">
        <v>120</v>
      </c>
      <c r="F2466" s="206">
        <v>1121</v>
      </c>
      <c r="G2466" s="183" t="s">
        <v>12105</v>
      </c>
      <c r="H2466" s="183" t="s">
        <v>12936</v>
      </c>
    </row>
    <row r="2467" spans="1:8">
      <c r="A2467" s="183" t="s">
        <v>12937</v>
      </c>
      <c r="C2467" s="183">
        <v>85053</v>
      </c>
      <c r="H2467" s="183" t="s">
        <v>12938</v>
      </c>
    </row>
    <row r="2468" spans="1:8">
      <c r="A2468" s="183" t="s">
        <v>12937</v>
      </c>
      <c r="C2468" s="183">
        <v>25318</v>
      </c>
      <c r="H2468" s="183" t="s">
        <v>12939</v>
      </c>
    </row>
    <row r="2469" spans="1:8">
      <c r="A2469" s="183" t="s">
        <v>12940</v>
      </c>
      <c r="C2469" s="183">
        <v>62750</v>
      </c>
      <c r="H2469" s="183" t="s">
        <v>12857</v>
      </c>
    </row>
    <row r="2470" spans="1:8">
      <c r="A2470" s="183" t="s">
        <v>12937</v>
      </c>
      <c r="C2470" s="183">
        <v>18500</v>
      </c>
      <c r="H2470" s="183" t="s">
        <v>12858</v>
      </c>
    </row>
    <row r="2471" spans="1:8">
      <c r="A2471" s="183" t="s">
        <v>12941</v>
      </c>
      <c r="C2471" s="183">
        <v>3000</v>
      </c>
      <c r="H2471" s="183" t="s">
        <v>12942</v>
      </c>
    </row>
    <row r="2472" spans="1:8">
      <c r="A2472" s="183" t="s">
        <v>12943</v>
      </c>
      <c r="E2472" s="183">
        <v>35</v>
      </c>
      <c r="F2472" s="183">
        <v>1086</v>
      </c>
      <c r="G2472" s="183" t="s">
        <v>11095</v>
      </c>
      <c r="H2472" s="183" t="s">
        <v>12944</v>
      </c>
    </row>
    <row r="2473" spans="1:8">
      <c r="A2473" s="183" t="s">
        <v>12945</v>
      </c>
      <c r="C2473" s="183">
        <v>16500</v>
      </c>
      <c r="H2473" s="183" t="s">
        <v>12946</v>
      </c>
    </row>
    <row r="2474" spans="1:8">
      <c r="A2474" s="183" t="s">
        <v>12947</v>
      </c>
      <c r="C2474" s="183">
        <v>825</v>
      </c>
      <c r="H2474" s="183" t="s">
        <v>12948</v>
      </c>
    </row>
    <row r="2475" spans="1:8">
      <c r="A2475" s="183" t="s">
        <v>12949</v>
      </c>
      <c r="C2475" s="183">
        <v>5000</v>
      </c>
      <c r="H2475" s="183" t="s">
        <v>12848</v>
      </c>
    </row>
    <row r="2476" spans="1:8">
      <c r="A2476" s="183" t="s">
        <v>12949</v>
      </c>
      <c r="D2476" s="183">
        <v>5000</v>
      </c>
      <c r="F2476" s="183">
        <v>6086</v>
      </c>
      <c r="H2476" s="183" t="s">
        <v>12848</v>
      </c>
    </row>
    <row r="2477" spans="1:8">
      <c r="A2477" s="183" t="s">
        <v>12950</v>
      </c>
      <c r="E2477" s="183">
        <v>1205</v>
      </c>
      <c r="F2477" s="183">
        <v>4881</v>
      </c>
      <c r="G2477" s="183" t="s">
        <v>12092</v>
      </c>
      <c r="H2477" s="183" t="s">
        <v>12951</v>
      </c>
    </row>
    <row r="2478" spans="1:8">
      <c r="A2478" s="183" t="s">
        <v>12952</v>
      </c>
      <c r="E2478" s="206">
        <v>18</v>
      </c>
      <c r="F2478" s="206">
        <v>4863</v>
      </c>
      <c r="G2478" s="183" t="s">
        <v>12074</v>
      </c>
      <c r="H2478" s="183" t="s">
        <v>12953</v>
      </c>
    </row>
    <row r="2479" spans="1:8" ht="66">
      <c r="A2479" s="183" t="s">
        <v>12954</v>
      </c>
      <c r="C2479" s="183">
        <v>25000</v>
      </c>
      <c r="E2479" s="206"/>
      <c r="F2479" s="206"/>
      <c r="H2479" s="694" t="s">
        <v>12955</v>
      </c>
    </row>
    <row r="2480" spans="1:8">
      <c r="A2480" s="183" t="s">
        <v>12956</v>
      </c>
      <c r="C2480" s="183">
        <v>17000</v>
      </c>
      <c r="H2480" s="183" t="s">
        <v>12957</v>
      </c>
    </row>
    <row r="2481" spans="1:8">
      <c r="A2481" s="183" t="s">
        <v>12958</v>
      </c>
      <c r="C2481" s="183">
        <v>14193</v>
      </c>
      <c r="H2481" s="183" t="s">
        <v>12959</v>
      </c>
    </row>
    <row r="2482" spans="1:8">
      <c r="A2482" s="183" t="s">
        <v>12958</v>
      </c>
      <c r="E2482" s="206">
        <v>435</v>
      </c>
      <c r="F2482" s="206">
        <v>4428</v>
      </c>
      <c r="G2482" s="183" t="s">
        <v>12085</v>
      </c>
      <c r="H2482" s="183" t="s">
        <v>12960</v>
      </c>
    </row>
    <row r="2483" spans="1:8">
      <c r="A2483" s="183" t="s">
        <v>12961</v>
      </c>
      <c r="E2483" s="206">
        <v>500</v>
      </c>
      <c r="F2483" s="206">
        <v>3928</v>
      </c>
      <c r="G2483" s="183" t="s">
        <v>12085</v>
      </c>
      <c r="H2483" s="183" t="s">
        <v>12962</v>
      </c>
    </row>
    <row r="2484" spans="1:8">
      <c r="A2484" s="183" t="s">
        <v>12963</v>
      </c>
      <c r="C2484" s="183">
        <v>25318</v>
      </c>
      <c r="H2484" s="183" t="s">
        <v>12964</v>
      </c>
    </row>
    <row r="2485" spans="1:8">
      <c r="A2485" s="183" t="s">
        <v>12963</v>
      </c>
      <c r="C2485" s="183">
        <v>62750</v>
      </c>
      <c r="H2485" s="183" t="s">
        <v>12965</v>
      </c>
    </row>
    <row r="2486" spans="1:8">
      <c r="A2486" s="183" t="s">
        <v>12963</v>
      </c>
      <c r="C2486" s="183">
        <v>89500</v>
      </c>
      <c r="H2486" s="183" t="s">
        <v>12966</v>
      </c>
    </row>
    <row r="2487" spans="1:8">
      <c r="A2487" s="183" t="s">
        <v>12967</v>
      </c>
      <c r="C2487" s="183">
        <v>39562</v>
      </c>
      <c r="H2487" s="183" t="s">
        <v>12968</v>
      </c>
    </row>
    <row r="2488" spans="1:8">
      <c r="A2488" s="183" t="s">
        <v>12969</v>
      </c>
      <c r="E2488" s="206">
        <v>209</v>
      </c>
      <c r="F2488" s="206">
        <v>3719</v>
      </c>
      <c r="G2488" s="206" t="s">
        <v>12098</v>
      </c>
      <c r="H2488" s="183" t="s">
        <v>12970</v>
      </c>
    </row>
    <row r="2489" spans="1:8">
      <c r="A2489" s="183" t="s">
        <v>12969</v>
      </c>
      <c r="E2489" s="183">
        <v>1205</v>
      </c>
      <c r="F2489" s="183">
        <v>2514</v>
      </c>
      <c r="G2489" s="183" t="s">
        <v>12552</v>
      </c>
      <c r="H2489" s="183" t="s">
        <v>12971</v>
      </c>
    </row>
    <row r="2490" spans="1:8">
      <c r="A2490" s="183" t="s">
        <v>12972</v>
      </c>
      <c r="C2490" s="183">
        <v>17000</v>
      </c>
      <c r="H2490" s="183" t="s">
        <v>12973</v>
      </c>
    </row>
    <row r="2491" spans="1:8">
      <c r="A2491" s="183" t="s">
        <v>12974</v>
      </c>
      <c r="C2491" s="183">
        <v>5077</v>
      </c>
      <c r="H2491" s="183" t="s">
        <v>12975</v>
      </c>
    </row>
    <row r="2492" spans="1:8">
      <c r="A2492" s="183" t="s">
        <v>12976</v>
      </c>
      <c r="E2492" s="183">
        <v>200</v>
      </c>
      <c r="F2492" s="206">
        <v>2314</v>
      </c>
      <c r="G2492" s="183" t="s">
        <v>12123</v>
      </c>
      <c r="H2492" s="183" t="s">
        <v>11316</v>
      </c>
    </row>
    <row r="2493" spans="1:8">
      <c r="A2493" s="183" t="s">
        <v>12977</v>
      </c>
      <c r="C2493" s="183">
        <v>25318</v>
      </c>
      <c r="H2493" s="183" t="s">
        <v>12978</v>
      </c>
    </row>
    <row r="2494" spans="1:8">
      <c r="A2494" s="183" t="s">
        <v>12977</v>
      </c>
      <c r="C2494" s="183">
        <v>62750</v>
      </c>
      <c r="H2494" s="183" t="s">
        <v>12979</v>
      </c>
    </row>
    <row r="2495" spans="1:8">
      <c r="A2495" s="183" t="s">
        <v>12977</v>
      </c>
      <c r="C2495" s="183">
        <v>18000</v>
      </c>
      <c r="H2495" s="183" t="s">
        <v>12980</v>
      </c>
    </row>
    <row r="2496" spans="1:8">
      <c r="A2496" s="183" t="s">
        <v>12981</v>
      </c>
      <c r="E2496" s="183">
        <v>200</v>
      </c>
      <c r="F2496" s="183">
        <v>2114</v>
      </c>
      <c r="G2496" s="183" t="s">
        <v>12105</v>
      </c>
      <c r="H2496" s="183" t="s">
        <v>12982</v>
      </c>
    </row>
    <row r="2497" spans="1:8">
      <c r="A2497" s="183" t="s">
        <v>12983</v>
      </c>
      <c r="E2497" s="183">
        <v>35</v>
      </c>
      <c r="F2497" s="183">
        <v>2079</v>
      </c>
      <c r="G2497" s="183" t="s">
        <v>12105</v>
      </c>
      <c r="H2497" s="183" t="s">
        <v>12984</v>
      </c>
    </row>
    <row r="2498" spans="1:8">
      <c r="A2498" s="183" t="s">
        <v>12983</v>
      </c>
      <c r="E2498" s="206">
        <v>20</v>
      </c>
      <c r="F2498" s="206">
        <v>2059</v>
      </c>
      <c r="G2498" s="183" t="s">
        <v>12135</v>
      </c>
      <c r="H2498" s="183" t="s">
        <v>12545</v>
      </c>
    </row>
    <row r="2499" spans="1:8">
      <c r="A2499" s="183" t="s">
        <v>12983</v>
      </c>
      <c r="E2499" s="183">
        <v>39</v>
      </c>
      <c r="F2499" s="206">
        <v>2020</v>
      </c>
      <c r="G2499" s="183" t="s">
        <v>12135</v>
      </c>
      <c r="H2499" s="183" t="s">
        <v>12985</v>
      </c>
    </row>
    <row r="2500" spans="1:8">
      <c r="A2500" s="183" t="s">
        <v>12986</v>
      </c>
      <c r="E2500" s="183">
        <v>1205</v>
      </c>
      <c r="F2500" s="183">
        <v>815</v>
      </c>
      <c r="G2500" s="183" t="s">
        <v>12092</v>
      </c>
      <c r="H2500" s="183" t="s">
        <v>12987</v>
      </c>
    </row>
    <row r="2501" spans="1:8">
      <c r="A2501" s="183" t="s">
        <v>12988</v>
      </c>
      <c r="C2501" s="183">
        <v>5000</v>
      </c>
      <c r="H2501" s="183" t="s">
        <v>12848</v>
      </c>
    </row>
    <row r="2502" spans="1:8">
      <c r="A2502" s="183" t="s">
        <v>12988</v>
      </c>
      <c r="D2502" s="183">
        <v>5000</v>
      </c>
      <c r="F2502" s="183">
        <v>5815</v>
      </c>
      <c r="H2502" s="183" t="s">
        <v>11468</v>
      </c>
    </row>
    <row r="2503" spans="1:8">
      <c r="A2503" s="183" t="s">
        <v>12988</v>
      </c>
      <c r="E2503" s="206">
        <v>18</v>
      </c>
      <c r="F2503" s="206">
        <v>5797</v>
      </c>
      <c r="G2503" s="183" t="s">
        <v>12623</v>
      </c>
      <c r="H2503" s="183" t="s">
        <v>12989</v>
      </c>
    </row>
    <row r="2504" spans="1:8">
      <c r="A2504" s="183" t="s">
        <v>12990</v>
      </c>
      <c r="C2504" s="183">
        <v>17000</v>
      </c>
      <c r="H2504" s="183" t="s">
        <v>12991</v>
      </c>
    </row>
    <row r="2505" spans="1:8">
      <c r="A2505" s="183" t="s">
        <v>12992</v>
      </c>
      <c r="C2505" s="183">
        <v>8998</v>
      </c>
      <c r="H2505" s="183" t="s">
        <v>12993</v>
      </c>
    </row>
    <row r="2506" spans="1:8">
      <c r="A2506" s="183" t="s">
        <v>12994</v>
      </c>
      <c r="E2506" s="183">
        <v>39</v>
      </c>
      <c r="F2506" s="206">
        <v>5758</v>
      </c>
      <c r="G2506" s="183" t="s">
        <v>12123</v>
      </c>
      <c r="H2506" s="183" t="s">
        <v>12995</v>
      </c>
    </row>
    <row r="2507" spans="1:8">
      <c r="A2507" s="183" t="s">
        <v>12996</v>
      </c>
      <c r="E2507" s="206">
        <v>32</v>
      </c>
      <c r="F2507" s="206">
        <v>5726</v>
      </c>
      <c r="G2507" s="183" t="s">
        <v>12085</v>
      </c>
      <c r="H2507" s="183" t="s">
        <v>12997</v>
      </c>
    </row>
    <row r="2508" spans="1:8">
      <c r="A2508" s="183" t="s">
        <v>12998</v>
      </c>
      <c r="E2508" s="206">
        <v>199</v>
      </c>
      <c r="F2508" s="206">
        <v>5527</v>
      </c>
      <c r="G2508" s="206" t="s">
        <v>12098</v>
      </c>
      <c r="H2508" s="183" t="s">
        <v>12999</v>
      </c>
    </row>
    <row r="2509" spans="1:8">
      <c r="A2509" s="183" t="s">
        <v>12998</v>
      </c>
      <c r="E2509" s="183">
        <v>1205</v>
      </c>
      <c r="F2509" s="183">
        <v>4322</v>
      </c>
      <c r="G2509" s="183" t="s">
        <v>12092</v>
      </c>
      <c r="H2509" s="183" t="s">
        <v>13000</v>
      </c>
    </row>
    <row r="2510" spans="1:8">
      <c r="A2510" s="183" t="s">
        <v>13001</v>
      </c>
      <c r="E2510" s="206">
        <v>80</v>
      </c>
      <c r="F2510" s="206">
        <v>4242</v>
      </c>
      <c r="G2510" s="183" t="s">
        <v>12588</v>
      </c>
      <c r="H2510" s="183" t="s">
        <v>13002</v>
      </c>
    </row>
    <row r="2511" spans="1:8">
      <c r="A2511" s="183" t="s">
        <v>13003</v>
      </c>
      <c r="E2511" s="206">
        <v>80</v>
      </c>
      <c r="F2511" s="206">
        <v>4162</v>
      </c>
      <c r="G2511" s="183" t="s">
        <v>12085</v>
      </c>
      <c r="H2511" s="183" t="s">
        <v>13002</v>
      </c>
    </row>
    <row r="2512" spans="1:8">
      <c r="A2512" s="183" t="s">
        <v>13004</v>
      </c>
      <c r="E2512" s="206">
        <v>70</v>
      </c>
      <c r="F2512" s="206">
        <v>4092</v>
      </c>
      <c r="G2512" s="183" t="s">
        <v>12085</v>
      </c>
      <c r="H2512" s="183" t="s">
        <v>13005</v>
      </c>
    </row>
    <row r="2513" spans="1:8">
      <c r="A2513" s="183" t="s">
        <v>13006</v>
      </c>
      <c r="E2513" s="206">
        <v>75</v>
      </c>
      <c r="F2513" s="206">
        <v>4017</v>
      </c>
      <c r="G2513" s="183" t="s">
        <v>12085</v>
      </c>
      <c r="H2513" s="183" t="s">
        <v>13005</v>
      </c>
    </row>
    <row r="2514" spans="1:8">
      <c r="A2514" s="183" t="s">
        <v>13004</v>
      </c>
      <c r="E2514" s="206">
        <v>100</v>
      </c>
      <c r="F2514" s="206">
        <v>3917</v>
      </c>
      <c r="G2514" s="183" t="s">
        <v>12588</v>
      </c>
      <c r="H2514" s="183" t="s">
        <v>13007</v>
      </c>
    </row>
    <row r="2515" spans="1:8">
      <c r="A2515" s="183" t="s">
        <v>13008</v>
      </c>
      <c r="C2515" s="183">
        <v>17000</v>
      </c>
      <c r="H2515" s="183" t="s">
        <v>13009</v>
      </c>
    </row>
    <row r="2516" spans="1:8">
      <c r="A2516" s="183" t="s">
        <v>13010</v>
      </c>
      <c r="C2516" s="183">
        <v>1354</v>
      </c>
      <c r="H2516" s="183" t="s">
        <v>13011</v>
      </c>
    </row>
    <row r="2517" spans="1:8">
      <c r="A2517" s="183" t="s">
        <v>13012</v>
      </c>
      <c r="E2517" s="183">
        <v>30</v>
      </c>
      <c r="F2517" s="206">
        <v>3887</v>
      </c>
      <c r="G2517" s="183" t="s">
        <v>12708</v>
      </c>
      <c r="H2517" s="183" t="s">
        <v>13013</v>
      </c>
    </row>
    <row r="2518" spans="1:8">
      <c r="A2518" s="183" t="s">
        <v>13014</v>
      </c>
      <c r="E2518" s="183">
        <v>35</v>
      </c>
      <c r="F2518" s="183">
        <v>3852</v>
      </c>
      <c r="G2518" s="183" t="s">
        <v>12105</v>
      </c>
      <c r="H2518" s="183" t="s">
        <v>13015</v>
      </c>
    </row>
    <row r="2519" spans="1:8">
      <c r="A2519" s="183" t="s">
        <v>13016</v>
      </c>
      <c r="E2519" s="183">
        <v>1205</v>
      </c>
      <c r="F2519" s="183">
        <v>2647</v>
      </c>
      <c r="G2519" s="183" t="s">
        <v>12552</v>
      </c>
      <c r="H2519" s="183" t="s">
        <v>13017</v>
      </c>
    </row>
    <row r="2520" spans="1:8">
      <c r="A2520" s="183" t="s">
        <v>13018</v>
      </c>
      <c r="E2520" s="206">
        <v>86</v>
      </c>
      <c r="F2520" s="206">
        <v>2561</v>
      </c>
      <c r="G2520" s="183" t="s">
        <v>12123</v>
      </c>
      <c r="H2520" s="206" t="s">
        <v>13019</v>
      </c>
    </row>
    <row r="2521" spans="1:8">
      <c r="A2521" s="183" t="s">
        <v>13018</v>
      </c>
      <c r="E2521" s="206">
        <v>169</v>
      </c>
      <c r="F2521" s="206">
        <v>2392</v>
      </c>
      <c r="G2521" s="183" t="s">
        <v>12123</v>
      </c>
      <c r="H2521" s="206" t="s">
        <v>13020</v>
      </c>
    </row>
    <row r="2522" spans="1:8">
      <c r="A2522" s="183" t="s">
        <v>13018</v>
      </c>
      <c r="E2522" s="206">
        <v>18</v>
      </c>
      <c r="F2522" s="206">
        <v>2374</v>
      </c>
      <c r="G2522" s="183" t="s">
        <v>12074</v>
      </c>
      <c r="H2522" s="183" t="s">
        <v>13021</v>
      </c>
    </row>
    <row r="2523" spans="1:8">
      <c r="A2523" s="183" t="s">
        <v>13022</v>
      </c>
      <c r="E2523" s="206">
        <v>140</v>
      </c>
      <c r="F2523" s="206">
        <v>2234</v>
      </c>
      <c r="G2523" s="183" t="s">
        <v>12085</v>
      </c>
      <c r="H2523" s="183" t="s">
        <v>13023</v>
      </c>
    </row>
    <row r="2524" spans="1:8">
      <c r="A2524" s="183" t="s">
        <v>13022</v>
      </c>
      <c r="E2524" s="206">
        <v>145</v>
      </c>
      <c r="F2524" s="206">
        <v>2089</v>
      </c>
      <c r="G2524" s="183" t="s">
        <v>12085</v>
      </c>
      <c r="H2524" s="183" t="s">
        <v>13023</v>
      </c>
    </row>
    <row r="2525" spans="1:8">
      <c r="A2525" s="183" t="s">
        <v>13022</v>
      </c>
      <c r="E2525" s="206">
        <v>155</v>
      </c>
      <c r="F2525" s="206">
        <v>1934</v>
      </c>
      <c r="G2525" s="183" t="s">
        <v>12085</v>
      </c>
      <c r="H2525" s="183" t="s">
        <v>13024</v>
      </c>
    </row>
    <row r="2526" spans="1:8">
      <c r="A2526" s="183" t="s">
        <v>13022</v>
      </c>
      <c r="E2526" s="206">
        <v>145</v>
      </c>
      <c r="F2526" s="206">
        <v>1789</v>
      </c>
      <c r="G2526" s="183" t="s">
        <v>12085</v>
      </c>
      <c r="H2526" s="183" t="s">
        <v>13025</v>
      </c>
    </row>
    <row r="2527" spans="1:8">
      <c r="A2527" s="183" t="s">
        <v>13026</v>
      </c>
      <c r="E2527" s="183">
        <v>145</v>
      </c>
      <c r="F2527" s="206">
        <v>1644</v>
      </c>
      <c r="G2527" s="183" t="s">
        <v>12074</v>
      </c>
      <c r="H2527" s="183" t="s">
        <v>11265</v>
      </c>
    </row>
    <row r="2528" spans="1:8">
      <c r="A2528" s="183" t="s">
        <v>13027</v>
      </c>
      <c r="C2528" s="183">
        <v>17000</v>
      </c>
      <c r="H2528" s="183" t="s">
        <v>13028</v>
      </c>
    </row>
    <row r="2529" spans="1:8">
      <c r="A2529" s="183" t="s">
        <v>13027</v>
      </c>
      <c r="C2529" s="183">
        <v>5000</v>
      </c>
      <c r="H2529" s="183" t="s">
        <v>11468</v>
      </c>
    </row>
    <row r="2530" spans="1:8">
      <c r="A2530" s="183" t="s">
        <v>13027</v>
      </c>
      <c r="C2530" s="183">
        <v>28652</v>
      </c>
      <c r="H2530" s="183" t="s">
        <v>13029</v>
      </c>
    </row>
    <row r="2531" spans="1:8">
      <c r="A2531" s="183" t="s">
        <v>13027</v>
      </c>
      <c r="E2531" s="183">
        <v>30</v>
      </c>
      <c r="F2531" s="183">
        <v>1614</v>
      </c>
      <c r="G2531" s="183" t="s">
        <v>12105</v>
      </c>
      <c r="H2531" s="183" t="s">
        <v>13030</v>
      </c>
    </row>
    <row r="2532" spans="1:8">
      <c r="A2532" s="183" t="s">
        <v>13031</v>
      </c>
      <c r="D2532" s="183">
        <v>5000</v>
      </c>
      <c r="F2532" s="183">
        <v>6614</v>
      </c>
      <c r="H2532" s="183" t="s">
        <v>11468</v>
      </c>
    </row>
    <row r="2533" spans="1:8">
      <c r="A2533" s="183" t="s">
        <v>13032</v>
      </c>
      <c r="E2533" s="183">
        <v>695</v>
      </c>
      <c r="F2533" s="183">
        <v>5919</v>
      </c>
      <c r="G2533" s="183" t="s">
        <v>12105</v>
      </c>
      <c r="H2533" s="183" t="s">
        <v>13033</v>
      </c>
    </row>
    <row r="2534" spans="1:8">
      <c r="A2534" s="183" t="s">
        <v>13034</v>
      </c>
      <c r="E2534" s="183">
        <v>284</v>
      </c>
      <c r="F2534" s="206">
        <v>5635</v>
      </c>
      <c r="G2534" s="183" t="s">
        <v>12749</v>
      </c>
      <c r="H2534" s="183" t="s">
        <v>13035</v>
      </c>
    </row>
    <row r="2535" spans="1:8">
      <c r="A2535" s="183" t="s">
        <v>13036</v>
      </c>
      <c r="C2535" s="183">
        <v>25318</v>
      </c>
      <c r="H2535" s="183" t="s">
        <v>13037</v>
      </c>
    </row>
    <row r="2536" spans="1:8">
      <c r="A2536" s="183" t="s">
        <v>13036</v>
      </c>
      <c r="C2536" s="183">
        <v>62750</v>
      </c>
      <c r="H2536" s="183" t="s">
        <v>13038</v>
      </c>
    </row>
    <row r="2537" spans="1:8">
      <c r="A2537" s="183" t="s">
        <v>13036</v>
      </c>
      <c r="C2537" s="183">
        <v>12000</v>
      </c>
      <c r="H2537" s="183" t="s">
        <v>13039</v>
      </c>
    </row>
    <row r="2538" spans="1:8">
      <c r="A2538" s="183" t="s">
        <v>13036</v>
      </c>
      <c r="E2538" s="183">
        <v>60</v>
      </c>
      <c r="F2538" s="183">
        <v>5575</v>
      </c>
      <c r="G2538" s="183" t="s">
        <v>12105</v>
      </c>
      <c r="H2538" s="183" t="s">
        <v>13040</v>
      </c>
    </row>
    <row r="2539" spans="1:8">
      <c r="A2539" s="183" t="s">
        <v>13036</v>
      </c>
      <c r="E2539" s="206">
        <v>32</v>
      </c>
      <c r="F2539" s="206">
        <v>5543</v>
      </c>
      <c r="G2539" s="183" t="s">
        <v>12085</v>
      </c>
      <c r="H2539" s="183" t="s">
        <v>13041</v>
      </c>
    </row>
    <row r="2540" spans="1:8">
      <c r="A2540" s="183" t="s">
        <v>13036</v>
      </c>
      <c r="E2540" s="206">
        <v>10</v>
      </c>
      <c r="F2540" s="206">
        <v>5533</v>
      </c>
      <c r="G2540" s="183" t="s">
        <v>12749</v>
      </c>
      <c r="H2540" s="183" t="s">
        <v>13042</v>
      </c>
    </row>
    <row r="2541" spans="1:8">
      <c r="A2541" s="183" t="s">
        <v>13043</v>
      </c>
      <c r="C2541" s="183">
        <v>10725</v>
      </c>
      <c r="H2541" s="183" t="s">
        <v>13044</v>
      </c>
    </row>
    <row r="2542" spans="1:8">
      <c r="A2542" s="183" t="s">
        <v>13043</v>
      </c>
      <c r="E2542" s="206">
        <v>130</v>
      </c>
      <c r="F2542" s="206">
        <v>5403</v>
      </c>
      <c r="G2542" s="183" t="s">
        <v>12085</v>
      </c>
      <c r="H2542" s="183" t="s">
        <v>13045</v>
      </c>
    </row>
    <row r="2543" spans="1:8">
      <c r="A2543" s="183" t="s">
        <v>13043</v>
      </c>
      <c r="E2543" s="206">
        <v>130</v>
      </c>
      <c r="F2543" s="206">
        <v>5273</v>
      </c>
      <c r="G2543" s="183" t="s">
        <v>12085</v>
      </c>
      <c r="H2543" s="183" t="s">
        <v>13045</v>
      </c>
    </row>
    <row r="2544" spans="1:8">
      <c r="A2544" s="183" t="s">
        <v>13046</v>
      </c>
      <c r="E2544" s="183">
        <v>30</v>
      </c>
      <c r="F2544" s="183">
        <v>5243</v>
      </c>
      <c r="G2544" s="183" t="s">
        <v>12105</v>
      </c>
      <c r="H2544" s="183" t="s">
        <v>13047</v>
      </c>
    </row>
    <row r="2545" spans="1:8">
      <c r="A2545" s="183" t="s">
        <v>13046</v>
      </c>
      <c r="E2545" s="206">
        <v>220</v>
      </c>
      <c r="F2545" s="206">
        <v>5023</v>
      </c>
      <c r="G2545" s="183" t="s">
        <v>12085</v>
      </c>
      <c r="H2545" s="183" t="s">
        <v>13048</v>
      </c>
    </row>
    <row r="2546" spans="1:8">
      <c r="A2546" s="183" t="s">
        <v>13046</v>
      </c>
      <c r="E2546" s="206">
        <v>215</v>
      </c>
      <c r="F2546" s="206">
        <v>4808</v>
      </c>
      <c r="G2546" s="183" t="s">
        <v>12085</v>
      </c>
      <c r="H2546" s="183" t="s">
        <v>13049</v>
      </c>
    </row>
    <row r="2547" spans="1:8">
      <c r="A2547" s="183" t="s">
        <v>13050</v>
      </c>
      <c r="E2547" s="183">
        <v>1205</v>
      </c>
      <c r="F2547" s="183">
        <v>3603</v>
      </c>
      <c r="G2547" s="183" t="s">
        <v>12552</v>
      </c>
      <c r="H2547" s="183" t="s">
        <v>13051</v>
      </c>
    </row>
    <row r="2548" spans="1:8">
      <c r="A2548" s="183" t="s">
        <v>13052</v>
      </c>
      <c r="E2548" s="183">
        <v>35</v>
      </c>
      <c r="F2548" s="183">
        <v>3568</v>
      </c>
      <c r="G2548" s="183" t="s">
        <v>12105</v>
      </c>
      <c r="H2548" s="183" t="s">
        <v>13053</v>
      </c>
    </row>
    <row r="2549" spans="1:8">
      <c r="A2549" s="183" t="s">
        <v>13052</v>
      </c>
      <c r="E2549" s="183">
        <v>700</v>
      </c>
      <c r="F2549" s="183">
        <v>2868</v>
      </c>
      <c r="G2549" s="183" t="s">
        <v>12105</v>
      </c>
      <c r="H2549" s="183" t="s">
        <v>13054</v>
      </c>
    </row>
    <row r="2550" spans="1:8">
      <c r="A2550" s="183" t="s">
        <v>13052</v>
      </c>
      <c r="E2550" s="206">
        <v>199</v>
      </c>
      <c r="F2550" s="206">
        <v>2669</v>
      </c>
      <c r="G2550" s="206" t="s">
        <v>13055</v>
      </c>
      <c r="H2550" s="183" t="s">
        <v>13056</v>
      </c>
    </row>
    <row r="2551" spans="1:8">
      <c r="A2551" s="183" t="s">
        <v>13057</v>
      </c>
      <c r="E2551" s="183">
        <v>35</v>
      </c>
      <c r="F2551" s="183">
        <v>2634</v>
      </c>
      <c r="G2551" s="183" t="s">
        <v>12105</v>
      </c>
      <c r="H2551" s="183" t="s">
        <v>13058</v>
      </c>
    </row>
    <row r="2552" spans="1:8">
      <c r="A2552" s="183" t="s">
        <v>13059</v>
      </c>
      <c r="C2552" s="183">
        <v>840</v>
      </c>
      <c r="H2552" s="183" t="s">
        <v>13060</v>
      </c>
    </row>
    <row r="2553" spans="1:8">
      <c r="A2553" s="183" t="s">
        <v>13061</v>
      </c>
      <c r="C2553" s="183">
        <v>17000</v>
      </c>
      <c r="H2553" s="183" t="s">
        <v>13062</v>
      </c>
    </row>
    <row r="2554" spans="1:8">
      <c r="A2554" s="183" t="s">
        <v>13063</v>
      </c>
      <c r="E2554" s="183">
        <v>45</v>
      </c>
      <c r="F2554" s="183">
        <v>2589</v>
      </c>
      <c r="G2554" s="183" t="s">
        <v>12105</v>
      </c>
      <c r="H2554" s="183" t="s">
        <v>13064</v>
      </c>
    </row>
    <row r="2555" spans="1:8">
      <c r="A2555" s="183" t="s">
        <v>13065</v>
      </c>
      <c r="E2555" s="183">
        <v>35</v>
      </c>
      <c r="F2555" s="183">
        <v>2554</v>
      </c>
      <c r="G2555" s="183" t="s">
        <v>12105</v>
      </c>
      <c r="H2555" s="183" t="s">
        <v>13066</v>
      </c>
    </row>
    <row r="2556" spans="1:8">
      <c r="A2556" s="183" t="s">
        <v>13067</v>
      </c>
      <c r="E2556" s="206">
        <v>94</v>
      </c>
      <c r="F2556" s="206">
        <v>2460</v>
      </c>
      <c r="G2556" s="183" t="s">
        <v>12085</v>
      </c>
      <c r="H2556" s="183" t="s">
        <v>13007</v>
      </c>
    </row>
    <row r="2557" spans="1:8">
      <c r="A2557" s="183" t="s">
        <v>13068</v>
      </c>
      <c r="E2557" s="183">
        <v>65</v>
      </c>
      <c r="F2557" s="183">
        <v>2395</v>
      </c>
      <c r="G2557" s="183" t="s">
        <v>12105</v>
      </c>
      <c r="H2557" s="183" t="s">
        <v>13069</v>
      </c>
    </row>
    <row r="2558" spans="1:8">
      <c r="A2558" s="183" t="s">
        <v>13070</v>
      </c>
      <c r="E2558" s="206">
        <v>400</v>
      </c>
      <c r="F2558" s="206">
        <v>1995</v>
      </c>
      <c r="G2558" s="183" t="s">
        <v>12588</v>
      </c>
      <c r="H2558" s="183" t="s">
        <v>13071</v>
      </c>
    </row>
    <row r="2559" spans="1:8">
      <c r="A2559" s="183" t="s">
        <v>13072</v>
      </c>
      <c r="E2559" s="183">
        <v>1205</v>
      </c>
      <c r="F2559" s="183">
        <v>790</v>
      </c>
      <c r="G2559" s="183" t="s">
        <v>12092</v>
      </c>
      <c r="H2559" s="183" t="s">
        <v>13073</v>
      </c>
    </row>
    <row r="2560" spans="1:8" ht="33">
      <c r="C2560" s="183">
        <v>50000</v>
      </c>
      <c r="H2560" s="694" t="s">
        <v>13074</v>
      </c>
    </row>
    <row r="2561" spans="1:8">
      <c r="A2561" s="183" t="s">
        <v>13075</v>
      </c>
      <c r="E2561" s="206">
        <v>18</v>
      </c>
      <c r="F2561" s="206">
        <v>772</v>
      </c>
      <c r="G2561" s="183" t="s">
        <v>12623</v>
      </c>
      <c r="H2561" s="183" t="s">
        <v>13076</v>
      </c>
    </row>
    <row r="2562" spans="1:8">
      <c r="A2562" s="183" t="s">
        <v>13077</v>
      </c>
      <c r="E2562" s="183">
        <v>30</v>
      </c>
      <c r="F2562" s="183">
        <v>742</v>
      </c>
      <c r="G2562" s="183" t="s">
        <v>12105</v>
      </c>
      <c r="H2562" s="183" t="s">
        <v>13078</v>
      </c>
    </row>
    <row r="2563" spans="1:8" s="704" customFormat="1" ht="3" customHeight="1">
      <c r="E2563" s="708"/>
      <c r="F2563" s="708"/>
    </row>
    <row r="2564" spans="1:8">
      <c r="A2564" s="183" t="s">
        <v>13079</v>
      </c>
      <c r="C2564" s="183">
        <v>17000</v>
      </c>
      <c r="H2564" s="183" t="s">
        <v>13080</v>
      </c>
    </row>
    <row r="2565" spans="1:8">
      <c r="A2565" s="183" t="s">
        <v>13079</v>
      </c>
      <c r="C2565" s="183">
        <v>25318</v>
      </c>
      <c r="H2565" s="183" t="s">
        <v>13081</v>
      </c>
    </row>
    <row r="2566" spans="1:8">
      <c r="A2566" s="183" t="s">
        <v>13079</v>
      </c>
      <c r="C2566" s="183">
        <v>62750</v>
      </c>
      <c r="H2566" s="183" t="s">
        <v>13082</v>
      </c>
    </row>
    <row r="2567" spans="1:8">
      <c r="A2567" s="183" t="s">
        <v>13079</v>
      </c>
      <c r="C2567" s="183">
        <v>23000</v>
      </c>
      <c r="H2567" s="183" t="s">
        <v>13083</v>
      </c>
    </row>
    <row r="2568" spans="1:8">
      <c r="A2568" s="183" t="s">
        <v>13079</v>
      </c>
      <c r="C2568" s="183">
        <v>5000</v>
      </c>
      <c r="H2568" s="183" t="s">
        <v>11468</v>
      </c>
    </row>
    <row r="2569" spans="1:8">
      <c r="A2569" s="183" t="s">
        <v>13079</v>
      </c>
      <c r="C2569" s="183">
        <v>15359</v>
      </c>
      <c r="H2569" s="183" t="s">
        <v>13084</v>
      </c>
    </row>
    <row r="2570" spans="1:8">
      <c r="A2570" s="183" t="s">
        <v>13079</v>
      </c>
      <c r="C2570" s="183">
        <v>1090</v>
      </c>
      <c r="H2570" s="183" t="s">
        <v>13085</v>
      </c>
    </row>
    <row r="2571" spans="1:8">
      <c r="A2571" s="183" t="s">
        <v>13079</v>
      </c>
      <c r="E2571" s="183">
        <v>300</v>
      </c>
      <c r="F2571" s="183">
        <v>442</v>
      </c>
      <c r="G2571" s="183" t="s">
        <v>12549</v>
      </c>
      <c r="H2571" s="183" t="s">
        <v>13086</v>
      </c>
    </row>
    <row r="2572" spans="1:8">
      <c r="A2572" s="183" t="s">
        <v>13079</v>
      </c>
      <c r="D2572" s="183">
        <v>5000</v>
      </c>
      <c r="F2572" s="183">
        <v>5442</v>
      </c>
      <c r="H2572" s="183" t="s">
        <v>11468</v>
      </c>
    </row>
    <row r="2573" spans="1:8">
      <c r="A2573" s="183" t="s">
        <v>13087</v>
      </c>
      <c r="E2573" s="206">
        <v>110</v>
      </c>
      <c r="F2573" s="206">
        <v>5332</v>
      </c>
      <c r="G2573" s="183" t="s">
        <v>12085</v>
      </c>
      <c r="H2573" s="183" t="s">
        <v>13045</v>
      </c>
    </row>
    <row r="2574" spans="1:8">
      <c r="A2574" s="183" t="s">
        <v>13088</v>
      </c>
      <c r="E2574" s="206">
        <v>140</v>
      </c>
      <c r="F2574" s="206">
        <v>5192</v>
      </c>
      <c r="G2574" s="183" t="s">
        <v>12588</v>
      </c>
      <c r="H2574" s="183" t="s">
        <v>13045</v>
      </c>
    </row>
    <row r="2575" spans="1:8" ht="181.5">
      <c r="A2575" s="183" t="s">
        <v>13089</v>
      </c>
      <c r="C2575" s="183">
        <v>494498</v>
      </c>
      <c r="H2575" s="694" t="s">
        <v>13090</v>
      </c>
    </row>
    <row r="2576" spans="1:8">
      <c r="A2576" s="183" t="s">
        <v>13091</v>
      </c>
      <c r="C2576" s="183">
        <v>51801</v>
      </c>
      <c r="H2576" s="183" t="s">
        <v>13092</v>
      </c>
    </row>
    <row r="2577" spans="1:8">
      <c r="A2577" s="183" t="s">
        <v>13093</v>
      </c>
      <c r="E2577" s="183">
        <v>1205</v>
      </c>
      <c r="F2577" s="183">
        <v>3987</v>
      </c>
      <c r="G2577" s="183" t="s">
        <v>12552</v>
      </c>
      <c r="H2577" s="183" t="s">
        <v>13094</v>
      </c>
    </row>
    <row r="2578" spans="1:8" ht="115.5">
      <c r="A2578" s="183" t="s">
        <v>13095</v>
      </c>
      <c r="C2578" s="183">
        <v>59000</v>
      </c>
      <c r="H2578" s="694" t="s">
        <v>13096</v>
      </c>
    </row>
    <row r="2579" spans="1:8">
      <c r="A2579" s="183" t="s">
        <v>13097</v>
      </c>
      <c r="E2579" s="206">
        <v>209</v>
      </c>
      <c r="F2579" s="206">
        <v>3778</v>
      </c>
      <c r="G2579" s="206" t="s">
        <v>12098</v>
      </c>
      <c r="H2579" s="183" t="s">
        <v>13098</v>
      </c>
    </row>
    <row r="2580" spans="1:8">
      <c r="A2580" s="183" t="s">
        <v>13099</v>
      </c>
      <c r="C2580" s="183">
        <v>17000</v>
      </c>
      <c r="H2580" s="183" t="s">
        <v>13100</v>
      </c>
    </row>
    <row r="2581" spans="1:8">
      <c r="A2581" s="183" t="s">
        <v>13101</v>
      </c>
      <c r="E2581" s="183">
        <v>200</v>
      </c>
      <c r="F2581" s="206">
        <v>3578</v>
      </c>
      <c r="G2581" s="183" t="s">
        <v>12123</v>
      </c>
      <c r="H2581" s="183" t="s">
        <v>13102</v>
      </c>
    </row>
    <row r="2582" spans="1:8">
      <c r="A2582" s="183" t="s">
        <v>13103</v>
      </c>
      <c r="H2582" s="183" t="s">
        <v>13104</v>
      </c>
    </row>
    <row r="2583" spans="1:8">
      <c r="A2583" s="183" t="s">
        <v>13103</v>
      </c>
      <c r="C2583" s="183">
        <v>50000</v>
      </c>
      <c r="H2583" s="183" t="s">
        <v>13105</v>
      </c>
    </row>
    <row r="2584" spans="1:8">
      <c r="A2584" s="183" t="s">
        <v>13106</v>
      </c>
      <c r="H2584" s="183" t="s">
        <v>13107</v>
      </c>
    </row>
    <row r="2585" spans="1:8">
      <c r="A2585" s="183" t="s">
        <v>13108</v>
      </c>
      <c r="C2585" s="183">
        <v>26036</v>
      </c>
      <c r="H2585" s="183" t="s">
        <v>13109</v>
      </c>
    </row>
    <row r="2586" spans="1:8">
      <c r="A2586" s="183" t="s">
        <v>13110</v>
      </c>
      <c r="E2586" s="206">
        <v>145</v>
      </c>
      <c r="F2586" s="206">
        <v>3433</v>
      </c>
      <c r="G2586" s="183" t="s">
        <v>12085</v>
      </c>
      <c r="H2586" s="183" t="s">
        <v>13111</v>
      </c>
    </row>
    <row r="2587" spans="1:8">
      <c r="A2587" s="183" t="s">
        <v>13110</v>
      </c>
      <c r="E2587" s="206">
        <v>155</v>
      </c>
      <c r="F2587" s="206">
        <v>3278</v>
      </c>
      <c r="G2587" s="183" t="s">
        <v>12085</v>
      </c>
      <c r="H2587" s="183" t="s">
        <v>13111</v>
      </c>
    </row>
    <row r="2588" spans="1:8">
      <c r="A2588" s="183" t="s">
        <v>13112</v>
      </c>
      <c r="E2588" s="206">
        <v>190</v>
      </c>
      <c r="F2588" s="206">
        <v>3088</v>
      </c>
      <c r="G2588" s="183" t="s">
        <v>12085</v>
      </c>
      <c r="H2588" s="183" t="s">
        <v>13113</v>
      </c>
    </row>
    <row r="2589" spans="1:8">
      <c r="A2589" s="183" t="s">
        <v>13112</v>
      </c>
      <c r="E2589" s="206">
        <v>20</v>
      </c>
      <c r="F2589" s="206">
        <v>3068</v>
      </c>
      <c r="G2589" s="183" t="s">
        <v>12085</v>
      </c>
      <c r="H2589" s="183" t="s">
        <v>13114</v>
      </c>
    </row>
    <row r="2590" spans="1:8">
      <c r="A2590" s="183" t="s">
        <v>13115</v>
      </c>
      <c r="E2590" s="183">
        <v>1205</v>
      </c>
      <c r="F2590" s="183">
        <v>1863</v>
      </c>
      <c r="G2590" s="183" t="s">
        <v>12552</v>
      </c>
      <c r="H2590" s="183" t="s">
        <v>13116</v>
      </c>
    </row>
    <row r="2591" spans="1:8">
      <c r="A2591" s="183" t="s">
        <v>13117</v>
      </c>
      <c r="C2591" s="183">
        <v>17000</v>
      </c>
      <c r="H2591" s="183" t="s">
        <v>13118</v>
      </c>
    </row>
    <row r="2592" spans="1:8">
      <c r="A2592" s="183" t="s">
        <v>13119</v>
      </c>
      <c r="E2592" s="206">
        <v>18</v>
      </c>
      <c r="F2592" s="206">
        <v>1845</v>
      </c>
      <c r="G2592" s="183" t="s">
        <v>12623</v>
      </c>
      <c r="H2592" s="183" t="s">
        <v>13120</v>
      </c>
    </row>
    <row r="2593" spans="1:8">
      <c r="A2593" s="183" t="s">
        <v>13119</v>
      </c>
      <c r="E2593" s="183">
        <v>204</v>
      </c>
      <c r="F2593" s="206">
        <v>1641</v>
      </c>
      <c r="G2593" s="183" t="s">
        <v>12135</v>
      </c>
      <c r="H2593" s="183" t="s">
        <v>13121</v>
      </c>
    </row>
    <row r="2594" spans="1:8">
      <c r="A2594" s="183" t="s">
        <v>13119</v>
      </c>
      <c r="E2594" s="206">
        <v>80</v>
      </c>
      <c r="F2594" s="206">
        <v>1561</v>
      </c>
      <c r="G2594" s="183" t="s">
        <v>12135</v>
      </c>
      <c r="H2594" s="183" t="s">
        <v>12545</v>
      </c>
    </row>
    <row r="2595" spans="1:8">
      <c r="A2595" s="183" t="s">
        <v>13122</v>
      </c>
      <c r="C2595" s="183">
        <v>25318</v>
      </c>
      <c r="H2595" s="183" t="s">
        <v>13123</v>
      </c>
    </row>
    <row r="2596" spans="1:8">
      <c r="A2596" s="183" t="s">
        <v>13122</v>
      </c>
      <c r="C2596" s="183">
        <v>62750</v>
      </c>
      <c r="H2596" s="183" t="s">
        <v>13124</v>
      </c>
    </row>
    <row r="2597" spans="1:8">
      <c r="A2597" s="183" t="s">
        <v>13122</v>
      </c>
      <c r="C2597" s="183">
        <v>18000</v>
      </c>
      <c r="H2597" s="183" t="s">
        <v>13125</v>
      </c>
    </row>
    <row r="2598" spans="1:8">
      <c r="A2598" s="183" t="s">
        <v>13122</v>
      </c>
      <c r="C2598" s="183">
        <v>2036</v>
      </c>
      <c r="H2598" s="183" t="s">
        <v>13126</v>
      </c>
    </row>
    <row r="2599" spans="1:8">
      <c r="A2599" s="183" t="s">
        <v>13122</v>
      </c>
      <c r="C2599" s="183">
        <v>28321</v>
      </c>
      <c r="H2599" s="183" t="s">
        <v>13127</v>
      </c>
    </row>
    <row r="2600" spans="1:8">
      <c r="A2600" s="183" t="s">
        <v>13128</v>
      </c>
      <c r="E2600" s="183">
        <v>45</v>
      </c>
      <c r="F2600" s="183">
        <v>1516</v>
      </c>
      <c r="G2600" s="183" t="s">
        <v>12105</v>
      </c>
      <c r="H2600" s="183" t="s">
        <v>13129</v>
      </c>
    </row>
    <row r="2601" spans="1:8">
      <c r="A2601" s="183" t="s">
        <v>13130</v>
      </c>
      <c r="C2601" s="183">
        <v>5000</v>
      </c>
      <c r="H2601" s="183" t="s">
        <v>12848</v>
      </c>
    </row>
    <row r="2602" spans="1:8">
      <c r="A2602" s="183" t="s">
        <v>13131</v>
      </c>
      <c r="C2602" s="183">
        <v>8712</v>
      </c>
      <c r="H2602" s="183" t="s">
        <v>13132</v>
      </c>
    </row>
    <row r="2603" spans="1:8">
      <c r="A2603" s="183" t="s">
        <v>13133</v>
      </c>
      <c r="D2603" s="183">
        <v>5000</v>
      </c>
      <c r="F2603" s="183">
        <v>6516</v>
      </c>
      <c r="H2603" s="183" t="s">
        <v>11468</v>
      </c>
    </row>
    <row r="2604" spans="1:8">
      <c r="A2604" s="183" t="s">
        <v>13134</v>
      </c>
      <c r="E2604" s="206">
        <v>150</v>
      </c>
      <c r="F2604" s="206">
        <v>6366</v>
      </c>
      <c r="G2604" s="183" t="s">
        <v>12085</v>
      </c>
      <c r="H2604" s="183" t="s">
        <v>11695</v>
      </c>
    </row>
    <row r="2605" spans="1:8">
      <c r="A2605" s="183" t="s">
        <v>13135</v>
      </c>
      <c r="E2605" s="206">
        <v>150</v>
      </c>
      <c r="F2605" s="206">
        <v>6216</v>
      </c>
      <c r="G2605" s="183" t="s">
        <v>12085</v>
      </c>
      <c r="H2605" s="183" t="s">
        <v>13136</v>
      </c>
    </row>
    <row r="2606" spans="1:8">
      <c r="A2606" s="183" t="s">
        <v>13137</v>
      </c>
      <c r="E2606" s="206">
        <v>245</v>
      </c>
      <c r="F2606" s="206">
        <v>5971</v>
      </c>
      <c r="G2606" s="183" t="s">
        <v>12588</v>
      </c>
      <c r="H2606" s="183" t="s">
        <v>11662</v>
      </c>
    </row>
    <row r="2607" spans="1:8">
      <c r="A2607" s="183" t="s">
        <v>13137</v>
      </c>
      <c r="E2607" s="206">
        <v>275</v>
      </c>
      <c r="F2607" s="206">
        <v>5696</v>
      </c>
      <c r="G2607" s="183" t="s">
        <v>12085</v>
      </c>
      <c r="H2607" s="183" t="s">
        <v>11662</v>
      </c>
    </row>
    <row r="2608" spans="1:8">
      <c r="A2608" s="183" t="s">
        <v>13137</v>
      </c>
      <c r="E2608" s="183">
        <v>1205</v>
      </c>
      <c r="F2608" s="183">
        <v>4491</v>
      </c>
      <c r="G2608" s="183" t="s">
        <v>12092</v>
      </c>
      <c r="H2608" s="183" t="s">
        <v>13138</v>
      </c>
    </row>
    <row r="2609" spans="1:8">
      <c r="A2609" s="183" t="s">
        <v>13139</v>
      </c>
      <c r="E2609" s="206">
        <v>190</v>
      </c>
      <c r="F2609" s="206">
        <v>4301</v>
      </c>
      <c r="G2609" s="183" t="s">
        <v>12123</v>
      </c>
      <c r="H2609" s="206" t="s">
        <v>13019</v>
      </c>
    </row>
    <row r="2610" spans="1:8">
      <c r="A2610" s="183" t="s">
        <v>13140</v>
      </c>
      <c r="E2610" s="206">
        <v>188</v>
      </c>
      <c r="F2610" s="206">
        <v>4113</v>
      </c>
      <c r="G2610" s="206" t="s">
        <v>12098</v>
      </c>
      <c r="H2610" s="183" t="s">
        <v>13141</v>
      </c>
    </row>
    <row r="2611" spans="1:8">
      <c r="A2611" s="183" t="s">
        <v>13142</v>
      </c>
      <c r="E2611" s="183">
        <v>35</v>
      </c>
      <c r="F2611" s="183">
        <v>4078</v>
      </c>
      <c r="G2611" s="183" t="s">
        <v>12105</v>
      </c>
      <c r="H2611" s="183" t="s">
        <v>13143</v>
      </c>
    </row>
    <row r="2612" spans="1:8">
      <c r="A2612" s="183" t="s">
        <v>13144</v>
      </c>
      <c r="C2612" s="183">
        <v>17000</v>
      </c>
      <c r="H2612" s="183" t="s">
        <v>13145</v>
      </c>
    </row>
    <row r="2613" spans="1:8">
      <c r="A2613" s="183" t="s">
        <v>13146</v>
      </c>
      <c r="C2613" s="183">
        <v>25318</v>
      </c>
      <c r="H2613" s="183" t="s">
        <v>13147</v>
      </c>
    </row>
    <row r="2614" spans="1:8">
      <c r="A2614" s="183" t="s">
        <v>13148</v>
      </c>
      <c r="C2614" s="183">
        <v>62750</v>
      </c>
      <c r="H2614" s="183" t="s">
        <v>13149</v>
      </c>
    </row>
    <row r="2615" spans="1:8">
      <c r="A2615" s="183" t="s">
        <v>13146</v>
      </c>
      <c r="C2615" s="183">
        <v>36000</v>
      </c>
      <c r="H2615" s="183" t="s">
        <v>13150</v>
      </c>
    </row>
    <row r="2616" spans="1:8">
      <c r="A2616" s="183" t="s">
        <v>13148</v>
      </c>
      <c r="C2616" s="183">
        <v>5998</v>
      </c>
      <c r="H2616" s="183" t="s">
        <v>13151</v>
      </c>
    </row>
    <row r="2617" spans="1:8">
      <c r="A2617" s="183" t="s">
        <v>13148</v>
      </c>
      <c r="C2617" s="183">
        <v>27660</v>
      </c>
      <c r="H2617" s="183" t="s">
        <v>13152</v>
      </c>
    </row>
    <row r="2618" spans="1:8" ht="132">
      <c r="A2618" s="183" t="s">
        <v>13148</v>
      </c>
      <c r="C2618" s="183">
        <v>35000</v>
      </c>
      <c r="H2618" s="694" t="s">
        <v>13153</v>
      </c>
    </row>
    <row r="2619" spans="1:8">
      <c r="A2619" s="183" t="s">
        <v>13154</v>
      </c>
      <c r="E2619" s="206">
        <v>205</v>
      </c>
      <c r="F2619" s="206">
        <v>3873</v>
      </c>
      <c r="G2619" s="183" t="s">
        <v>12085</v>
      </c>
      <c r="H2619" s="183" t="s">
        <v>13155</v>
      </c>
    </row>
    <row r="2620" spans="1:8">
      <c r="A2620" s="183" t="s">
        <v>13154</v>
      </c>
      <c r="E2620" s="206">
        <v>215</v>
      </c>
      <c r="F2620" s="206">
        <v>3658</v>
      </c>
      <c r="G2620" s="183" t="s">
        <v>12085</v>
      </c>
      <c r="H2620" s="183" t="s">
        <v>13155</v>
      </c>
    </row>
    <row r="2621" spans="1:8">
      <c r="A2621" s="183" t="s">
        <v>13156</v>
      </c>
      <c r="E2621" s="206">
        <v>105</v>
      </c>
      <c r="F2621" s="206">
        <v>3553</v>
      </c>
      <c r="G2621" s="183" t="s">
        <v>12074</v>
      </c>
      <c r="H2621" s="183" t="s">
        <v>12128</v>
      </c>
    </row>
    <row r="2622" spans="1:8">
      <c r="A2622" s="183" t="s">
        <v>13157</v>
      </c>
      <c r="E2622" s="183">
        <v>1205</v>
      </c>
      <c r="F2622" s="183">
        <v>2348</v>
      </c>
      <c r="G2622" s="183" t="s">
        <v>12092</v>
      </c>
      <c r="H2622" s="183" t="s">
        <v>13158</v>
      </c>
    </row>
    <row r="2623" spans="1:8">
      <c r="A2623" s="183" t="s">
        <v>13159</v>
      </c>
      <c r="E2623" s="183">
        <v>35</v>
      </c>
      <c r="F2623" s="183">
        <v>2313</v>
      </c>
      <c r="G2623" s="183" t="s">
        <v>12105</v>
      </c>
      <c r="H2623" s="183" t="s">
        <v>13160</v>
      </c>
    </row>
    <row r="2624" spans="1:8">
      <c r="A2624" s="183" t="s">
        <v>13161</v>
      </c>
      <c r="E2624" s="206">
        <v>18</v>
      </c>
      <c r="F2624" s="206">
        <v>2295</v>
      </c>
      <c r="G2624" s="183" t="s">
        <v>12074</v>
      </c>
      <c r="H2624" s="183" t="s">
        <v>13162</v>
      </c>
    </row>
    <row r="2625" spans="1:8">
      <c r="A2625" s="183" t="s">
        <v>13163</v>
      </c>
      <c r="C2625" s="183">
        <v>17000</v>
      </c>
      <c r="H2625" s="183" t="s">
        <v>13164</v>
      </c>
    </row>
    <row r="2626" spans="1:8">
      <c r="A2626" s="183" t="s">
        <v>13165</v>
      </c>
      <c r="E2626" s="183">
        <v>35</v>
      </c>
      <c r="F2626" s="183">
        <v>2260</v>
      </c>
      <c r="G2626" s="183" t="s">
        <v>12105</v>
      </c>
      <c r="H2626" s="183" t="s">
        <v>13166</v>
      </c>
    </row>
    <row r="2627" spans="1:8">
      <c r="A2627" s="183" t="s">
        <v>13167</v>
      </c>
      <c r="C2627" s="183">
        <v>25318</v>
      </c>
      <c r="H2627" s="183" t="s">
        <v>13168</v>
      </c>
    </row>
    <row r="2628" spans="1:8">
      <c r="A2628" s="183" t="s">
        <v>13167</v>
      </c>
      <c r="C2628" s="183">
        <v>61326</v>
      </c>
      <c r="H2628" s="183" t="s">
        <v>13169</v>
      </c>
    </row>
    <row r="2629" spans="1:8">
      <c r="A2629" s="183" t="s">
        <v>13167</v>
      </c>
      <c r="C2629" s="183">
        <v>11956</v>
      </c>
      <c r="H2629" s="183" t="s">
        <v>13170</v>
      </c>
    </row>
    <row r="2630" spans="1:8">
      <c r="A2630" s="183" t="s">
        <v>13167</v>
      </c>
      <c r="E2630" s="206">
        <v>110</v>
      </c>
      <c r="F2630" s="206">
        <v>2150</v>
      </c>
      <c r="G2630" s="183" t="s">
        <v>12085</v>
      </c>
      <c r="H2630" s="183" t="s">
        <v>12589</v>
      </c>
    </row>
    <row r="2631" spans="1:8">
      <c r="A2631" s="183" t="s">
        <v>13167</v>
      </c>
      <c r="E2631" s="206">
        <v>100</v>
      </c>
      <c r="F2631" s="206">
        <v>2050</v>
      </c>
      <c r="G2631" s="183" t="s">
        <v>12085</v>
      </c>
      <c r="H2631" s="183" t="s">
        <v>12589</v>
      </c>
    </row>
    <row r="2632" spans="1:8">
      <c r="A2632" s="183" t="s">
        <v>13171</v>
      </c>
      <c r="C2632" s="183">
        <v>8608</v>
      </c>
      <c r="H2632" s="183" t="s">
        <v>13172</v>
      </c>
    </row>
    <row r="2633" spans="1:8">
      <c r="A2633" s="183" t="s">
        <v>13173</v>
      </c>
      <c r="C2633" s="183">
        <v>5000</v>
      </c>
      <c r="H2633" s="183" t="s">
        <v>11468</v>
      </c>
    </row>
    <row r="2634" spans="1:8">
      <c r="A2634" s="183" t="s">
        <v>13173</v>
      </c>
      <c r="D2634" s="183">
        <v>5000</v>
      </c>
      <c r="F2634" s="183">
        <v>7050</v>
      </c>
      <c r="H2634" s="183" t="s">
        <v>12848</v>
      </c>
    </row>
    <row r="2635" spans="1:8">
      <c r="A2635" s="183" t="s">
        <v>13174</v>
      </c>
      <c r="E2635" s="206">
        <v>121</v>
      </c>
      <c r="F2635" s="206">
        <v>6929</v>
      </c>
      <c r="G2635" s="183" t="s">
        <v>11095</v>
      </c>
      <c r="H2635" s="183" t="s">
        <v>13175</v>
      </c>
    </row>
    <row r="2636" spans="1:8">
      <c r="A2636" s="183" t="s">
        <v>13174</v>
      </c>
      <c r="E2636" s="183">
        <v>1020</v>
      </c>
      <c r="F2636" s="183">
        <v>5909</v>
      </c>
      <c r="G2636" s="183" t="s">
        <v>12105</v>
      </c>
      <c r="H2636" s="183" t="s">
        <v>13176</v>
      </c>
    </row>
    <row r="2637" spans="1:8">
      <c r="A2637" s="183" t="s">
        <v>13177</v>
      </c>
      <c r="E2637" s="206">
        <v>375</v>
      </c>
      <c r="F2637" s="206">
        <v>5534</v>
      </c>
      <c r="G2637" s="183" t="s">
        <v>12085</v>
      </c>
      <c r="H2637" s="183" t="s">
        <v>11614</v>
      </c>
    </row>
    <row r="2638" spans="1:8">
      <c r="A2638" s="183" t="s">
        <v>13177</v>
      </c>
      <c r="E2638" s="206">
        <v>405</v>
      </c>
      <c r="F2638" s="206">
        <v>5129</v>
      </c>
      <c r="G2638" s="183" t="s">
        <v>12085</v>
      </c>
      <c r="H2638" s="183" t="s">
        <v>13178</v>
      </c>
    </row>
    <row r="2639" spans="1:8">
      <c r="A2639" s="183" t="s">
        <v>13179</v>
      </c>
      <c r="E2639" s="206">
        <v>120</v>
      </c>
      <c r="F2639" s="206">
        <v>5009</v>
      </c>
      <c r="G2639" s="183" t="s">
        <v>12085</v>
      </c>
      <c r="H2639" s="183" t="s">
        <v>12456</v>
      </c>
    </row>
    <row r="2640" spans="1:8">
      <c r="A2640" s="183" t="s">
        <v>13180</v>
      </c>
      <c r="E2640" s="206">
        <v>235</v>
      </c>
      <c r="F2640" s="206">
        <v>4774</v>
      </c>
      <c r="G2640" s="183" t="s">
        <v>12085</v>
      </c>
      <c r="H2640" s="183" t="s">
        <v>13181</v>
      </c>
    </row>
    <row r="2641" spans="1:8">
      <c r="A2641" s="183" t="s">
        <v>13180</v>
      </c>
      <c r="E2641" s="206">
        <v>165</v>
      </c>
      <c r="F2641" s="206">
        <v>4609</v>
      </c>
      <c r="G2641" s="183" t="s">
        <v>12085</v>
      </c>
      <c r="H2641" s="183" t="s">
        <v>12456</v>
      </c>
    </row>
    <row r="2642" spans="1:8">
      <c r="E2642" s="206"/>
      <c r="F2642" s="206"/>
      <c r="H2642" s="696" t="s">
        <v>13182</v>
      </c>
    </row>
    <row r="2643" spans="1:8">
      <c r="A2643" s="183" t="s">
        <v>13183</v>
      </c>
      <c r="E2643" s="206">
        <v>1205</v>
      </c>
      <c r="F2643" s="206">
        <v>3404</v>
      </c>
      <c r="G2643" s="183" t="s">
        <v>12092</v>
      </c>
      <c r="H2643" s="183" t="s">
        <v>13184</v>
      </c>
    </row>
    <row r="2644" spans="1:8">
      <c r="A2644" s="183" t="s">
        <v>13183</v>
      </c>
      <c r="E2644" s="206">
        <v>187</v>
      </c>
      <c r="F2644" s="206">
        <v>3217</v>
      </c>
      <c r="G2644" s="206" t="s">
        <v>12098</v>
      </c>
      <c r="H2644" s="183" t="s">
        <v>13185</v>
      </c>
    </row>
    <row r="2645" spans="1:8">
      <c r="A2645" s="183" t="s">
        <v>13186</v>
      </c>
      <c r="E2645" s="206">
        <v>280</v>
      </c>
      <c r="F2645" s="206">
        <v>2937</v>
      </c>
      <c r="G2645" s="183" t="s">
        <v>12085</v>
      </c>
      <c r="H2645" s="183" t="s">
        <v>11614</v>
      </c>
    </row>
    <row r="2646" spans="1:8">
      <c r="A2646" s="183" t="s">
        <v>13186</v>
      </c>
      <c r="E2646" s="206">
        <v>275</v>
      </c>
      <c r="F2646" s="206">
        <v>2662</v>
      </c>
      <c r="G2646" s="183" t="s">
        <v>12085</v>
      </c>
      <c r="H2646" s="183" t="s">
        <v>13187</v>
      </c>
    </row>
    <row r="2647" spans="1:8">
      <c r="A2647" s="183" t="s">
        <v>13188</v>
      </c>
      <c r="E2647" s="206">
        <v>30</v>
      </c>
      <c r="F2647" s="206">
        <v>2632</v>
      </c>
      <c r="G2647" s="183" t="s">
        <v>12105</v>
      </c>
      <c r="H2647" s="183" t="s">
        <v>13189</v>
      </c>
    </row>
    <row r="2648" spans="1:8">
      <c r="A2648" s="183" t="s">
        <v>13190</v>
      </c>
      <c r="E2648" s="206">
        <v>30</v>
      </c>
      <c r="F2648" s="206">
        <v>2602</v>
      </c>
      <c r="G2648" s="183" t="s">
        <v>12105</v>
      </c>
      <c r="H2648" s="183" t="s">
        <v>13191</v>
      </c>
    </row>
    <row r="2649" spans="1:8" ht="33">
      <c r="A2649" s="183" t="s">
        <v>13192</v>
      </c>
      <c r="C2649" s="183">
        <v>50000</v>
      </c>
      <c r="H2649" s="694" t="s">
        <v>13193</v>
      </c>
    </row>
    <row r="2650" spans="1:8">
      <c r="A2650" s="183" t="s">
        <v>13194</v>
      </c>
      <c r="C2650" s="183">
        <v>17000</v>
      </c>
      <c r="H2650" s="183" t="s">
        <v>13195</v>
      </c>
    </row>
    <row r="2651" spans="1:8">
      <c r="A2651" s="183" t="s">
        <v>13196</v>
      </c>
      <c r="E2651" s="183">
        <v>149</v>
      </c>
      <c r="F2651" s="206">
        <v>2453</v>
      </c>
      <c r="G2651" s="183" t="s">
        <v>12623</v>
      </c>
      <c r="H2651" s="183" t="s">
        <v>12624</v>
      </c>
    </row>
    <row r="2652" spans="1:8">
      <c r="A2652" s="183" t="s">
        <v>13197</v>
      </c>
      <c r="E2652" s="206">
        <v>5</v>
      </c>
      <c r="F2652" s="206">
        <v>2448</v>
      </c>
      <c r="G2652" s="183" t="s">
        <v>12074</v>
      </c>
      <c r="H2652" s="183" t="s">
        <v>13198</v>
      </c>
    </row>
    <row r="2653" spans="1:8">
      <c r="A2653" s="183" t="s">
        <v>13199</v>
      </c>
      <c r="D2653" s="183">
        <v>5000</v>
      </c>
      <c r="E2653" s="206"/>
      <c r="F2653" s="206">
        <v>7448</v>
      </c>
      <c r="H2653" s="183" t="s">
        <v>11468</v>
      </c>
    </row>
    <row r="2654" spans="1:8">
      <c r="A2654" s="183" t="s">
        <v>13199</v>
      </c>
      <c r="E2654" s="183">
        <v>1300</v>
      </c>
      <c r="F2654" s="206">
        <v>6148</v>
      </c>
      <c r="H2654" s="183" t="s">
        <v>13200</v>
      </c>
    </row>
    <row r="2655" spans="1:8">
      <c r="A2655" s="183" t="s">
        <v>13199</v>
      </c>
      <c r="E2655" s="183">
        <v>900</v>
      </c>
      <c r="F2655" s="206">
        <v>5248</v>
      </c>
      <c r="H2655" s="183" t="s">
        <v>13201</v>
      </c>
    </row>
    <row r="2656" spans="1:8">
      <c r="A2656" s="183" t="s">
        <v>13199</v>
      </c>
      <c r="E2656" s="183">
        <v>500</v>
      </c>
      <c r="F2656" s="206">
        <v>4748</v>
      </c>
      <c r="H2656" s="183" t="s">
        <v>13202</v>
      </c>
    </row>
    <row r="2657" spans="1:8">
      <c r="A2657" s="183" t="s">
        <v>13197</v>
      </c>
      <c r="E2657" s="206">
        <v>110</v>
      </c>
      <c r="F2657" s="206">
        <v>4638</v>
      </c>
      <c r="G2657" s="183" t="s">
        <v>12085</v>
      </c>
      <c r="H2657" s="183" t="s">
        <v>13203</v>
      </c>
    </row>
    <row r="2658" spans="1:8">
      <c r="A2658" s="183" t="s">
        <v>13199</v>
      </c>
      <c r="E2658" s="206">
        <v>95</v>
      </c>
      <c r="F2658" s="206">
        <v>4543</v>
      </c>
      <c r="G2658" s="183" t="s">
        <v>12085</v>
      </c>
      <c r="H2658" s="183" t="s">
        <v>13204</v>
      </c>
    </row>
    <row r="2659" spans="1:8">
      <c r="A2659" s="183" t="s">
        <v>13205</v>
      </c>
      <c r="E2659" s="206">
        <v>110</v>
      </c>
      <c r="F2659" s="206">
        <v>4433</v>
      </c>
      <c r="G2659" s="183" t="s">
        <v>12085</v>
      </c>
      <c r="H2659" s="183" t="s">
        <v>13206</v>
      </c>
    </row>
    <row r="2660" spans="1:8">
      <c r="A2660" s="183" t="s">
        <v>13207</v>
      </c>
      <c r="E2660" s="206">
        <v>121</v>
      </c>
      <c r="F2660" s="206">
        <v>4312</v>
      </c>
      <c r="G2660" s="183" t="s">
        <v>12105</v>
      </c>
      <c r="H2660" s="183" t="s">
        <v>13208</v>
      </c>
    </row>
    <row r="2661" spans="1:8">
      <c r="A2661" s="183" t="s">
        <v>13209</v>
      </c>
      <c r="C2661" s="183">
        <v>41609</v>
      </c>
      <c r="H2661" s="183" t="s">
        <v>13210</v>
      </c>
    </row>
    <row r="2662" spans="1:8">
      <c r="A2662" s="183" t="s">
        <v>13211</v>
      </c>
      <c r="E2662" s="183">
        <v>220</v>
      </c>
      <c r="F2662" s="206">
        <v>4092</v>
      </c>
      <c r="G2662" s="183" t="s">
        <v>12749</v>
      </c>
      <c r="H2662" s="183" t="s">
        <v>13212</v>
      </c>
    </row>
    <row r="2663" spans="1:8">
      <c r="A2663" s="183" t="s">
        <v>13213</v>
      </c>
      <c r="E2663" s="183">
        <v>300</v>
      </c>
      <c r="F2663" s="183">
        <v>3792</v>
      </c>
      <c r="G2663" s="183" t="s">
        <v>13214</v>
      </c>
      <c r="H2663" s="183" t="s">
        <v>13215</v>
      </c>
    </row>
    <row r="2664" spans="1:8">
      <c r="A2664" s="183" t="s">
        <v>13216</v>
      </c>
      <c r="E2664" s="206">
        <v>200</v>
      </c>
      <c r="F2664" s="206">
        <v>3592</v>
      </c>
      <c r="G2664" s="183" t="s">
        <v>12085</v>
      </c>
      <c r="H2664" s="183" t="s">
        <v>13217</v>
      </c>
    </row>
    <row r="2665" spans="1:8">
      <c r="A2665" s="183" t="s">
        <v>13216</v>
      </c>
      <c r="E2665" s="206">
        <v>280</v>
      </c>
      <c r="F2665" s="206">
        <v>3312</v>
      </c>
      <c r="G2665" s="183" t="s">
        <v>12085</v>
      </c>
      <c r="H2665" s="183" t="s">
        <v>13218</v>
      </c>
    </row>
    <row r="2666" spans="1:8">
      <c r="A2666" s="183" t="s">
        <v>13216</v>
      </c>
      <c r="E2666" s="206">
        <v>1205</v>
      </c>
      <c r="F2666" s="206">
        <v>2107</v>
      </c>
      <c r="G2666" s="183" t="s">
        <v>12092</v>
      </c>
      <c r="H2666" s="183" t="s">
        <v>13219</v>
      </c>
    </row>
    <row r="2667" spans="1:8">
      <c r="A2667" s="183" t="s">
        <v>13220</v>
      </c>
      <c r="E2667" s="206">
        <v>18</v>
      </c>
      <c r="F2667" s="206">
        <v>2089</v>
      </c>
      <c r="G2667" s="183" t="s">
        <v>12074</v>
      </c>
      <c r="H2667" s="183" t="s">
        <v>13221</v>
      </c>
    </row>
    <row r="2668" spans="1:8">
      <c r="A2668" s="183" t="s">
        <v>13220</v>
      </c>
      <c r="E2668" s="206">
        <v>248</v>
      </c>
      <c r="F2668" s="206">
        <v>1841</v>
      </c>
      <c r="G2668" s="183" t="s">
        <v>12123</v>
      </c>
      <c r="H2668" s="206" t="s">
        <v>13020</v>
      </c>
    </row>
    <row r="2669" spans="1:8">
      <c r="A2669" s="183" t="s">
        <v>13220</v>
      </c>
      <c r="E2669" s="206">
        <v>32</v>
      </c>
      <c r="F2669" s="206">
        <v>1809</v>
      </c>
      <c r="G2669" s="183" t="s">
        <v>12085</v>
      </c>
      <c r="H2669" s="183" t="s">
        <v>13222</v>
      </c>
    </row>
    <row r="2670" spans="1:8">
      <c r="A2670" s="183" t="s">
        <v>13223</v>
      </c>
      <c r="C2670" s="183">
        <v>17000</v>
      </c>
      <c r="H2670" s="183" t="s">
        <v>13224</v>
      </c>
    </row>
    <row r="2671" spans="1:8">
      <c r="A2671" s="183" t="s">
        <v>13225</v>
      </c>
      <c r="C2671" s="183">
        <v>18613</v>
      </c>
      <c r="H2671" s="183" t="s">
        <v>13226</v>
      </c>
    </row>
    <row r="2672" spans="1:8">
      <c r="A2672" s="183" t="s">
        <v>13227</v>
      </c>
      <c r="C2672" s="183">
        <v>30723</v>
      </c>
      <c r="H2672" s="183" t="s">
        <v>13228</v>
      </c>
    </row>
    <row r="2673" spans="1:8">
      <c r="A2673" s="183" t="s">
        <v>13229</v>
      </c>
      <c r="C2673" s="183">
        <v>25318</v>
      </c>
      <c r="H2673" s="183" t="s">
        <v>13230</v>
      </c>
    </row>
    <row r="2674" spans="1:8">
      <c r="A2674" s="183" t="s">
        <v>13229</v>
      </c>
      <c r="C2674" s="183">
        <v>61326</v>
      </c>
      <c r="H2674" s="183" t="s">
        <v>13231</v>
      </c>
    </row>
    <row r="2675" spans="1:8">
      <c r="A2675" s="183" t="s">
        <v>13229</v>
      </c>
      <c r="C2675" s="183">
        <v>15000</v>
      </c>
      <c r="H2675" s="183" t="s">
        <v>13232</v>
      </c>
    </row>
    <row r="2676" spans="1:8">
      <c r="A2676" s="183" t="s">
        <v>13233</v>
      </c>
      <c r="E2676" s="183">
        <v>57</v>
      </c>
      <c r="F2676" s="206">
        <v>1752</v>
      </c>
      <c r="G2676" s="183" t="s">
        <v>12135</v>
      </c>
      <c r="H2676" s="183" t="s">
        <v>13234</v>
      </c>
    </row>
    <row r="2677" spans="1:8">
      <c r="A2677" s="183" t="s">
        <v>13235</v>
      </c>
      <c r="E2677" s="206">
        <v>45</v>
      </c>
      <c r="F2677" s="206">
        <v>1707</v>
      </c>
      <c r="G2677" s="183" t="s">
        <v>12105</v>
      </c>
      <c r="H2677" s="183" t="s">
        <v>13236</v>
      </c>
    </row>
    <row r="2678" spans="1:8">
      <c r="A2678" s="183" t="s">
        <v>13237</v>
      </c>
      <c r="E2678" s="206">
        <v>7</v>
      </c>
      <c r="F2678" s="206">
        <v>1700</v>
      </c>
      <c r="G2678" s="183" t="s">
        <v>12105</v>
      </c>
      <c r="H2678" s="183" t="s">
        <v>13238</v>
      </c>
    </row>
    <row r="2679" spans="1:8">
      <c r="A2679" s="183" t="s">
        <v>13239</v>
      </c>
      <c r="D2679" s="183">
        <v>5000</v>
      </c>
      <c r="E2679" s="206"/>
      <c r="F2679" s="206">
        <v>6700</v>
      </c>
      <c r="H2679" s="183" t="s">
        <v>11468</v>
      </c>
    </row>
    <row r="2680" spans="1:8">
      <c r="A2680" s="183" t="s">
        <v>13239</v>
      </c>
      <c r="E2680" s="206">
        <v>1205</v>
      </c>
      <c r="F2680" s="206">
        <v>5495</v>
      </c>
      <c r="G2680" s="183" t="s">
        <v>12092</v>
      </c>
      <c r="H2680" s="183" t="s">
        <v>13240</v>
      </c>
    </row>
    <row r="2681" spans="1:8">
      <c r="A2681" s="183" t="s">
        <v>13241</v>
      </c>
      <c r="E2681" s="206">
        <v>300</v>
      </c>
      <c r="F2681" s="206">
        <v>5195</v>
      </c>
      <c r="H2681" s="183" t="s">
        <v>13242</v>
      </c>
    </row>
    <row r="2682" spans="1:8">
      <c r="A2682" s="183" t="s">
        <v>13243</v>
      </c>
      <c r="E2682" s="206">
        <v>35</v>
      </c>
      <c r="F2682" s="206">
        <v>5160</v>
      </c>
      <c r="G2682" s="183" t="s">
        <v>12105</v>
      </c>
      <c r="H2682" s="183" t="s">
        <v>13244</v>
      </c>
    </row>
    <row r="2683" spans="1:8">
      <c r="A2683" s="183" t="s">
        <v>13245</v>
      </c>
      <c r="E2683" s="206">
        <v>35</v>
      </c>
      <c r="F2683" s="206">
        <v>5125</v>
      </c>
      <c r="G2683" s="183" t="s">
        <v>12105</v>
      </c>
      <c r="H2683" s="183" t="s">
        <v>13246</v>
      </c>
    </row>
    <row r="2684" spans="1:8">
      <c r="A2684" s="183" t="s">
        <v>13245</v>
      </c>
      <c r="E2684" s="206">
        <v>199</v>
      </c>
      <c r="F2684" s="206">
        <v>4926</v>
      </c>
      <c r="G2684" s="206" t="s">
        <v>13055</v>
      </c>
      <c r="H2684" s="183" t="s">
        <v>13247</v>
      </c>
    </row>
    <row r="2685" spans="1:8">
      <c r="A2685" s="183" t="s">
        <v>13245</v>
      </c>
      <c r="E2685" s="183">
        <v>264</v>
      </c>
      <c r="F2685" s="206">
        <v>4662</v>
      </c>
      <c r="G2685" s="183" t="s">
        <v>12135</v>
      </c>
      <c r="H2685" s="183" t="s">
        <v>13248</v>
      </c>
    </row>
    <row r="2686" spans="1:8">
      <c r="A2686" s="183" t="s">
        <v>13249</v>
      </c>
      <c r="E2686" s="206">
        <v>35</v>
      </c>
      <c r="F2686" s="206">
        <v>4627</v>
      </c>
      <c r="G2686" s="183" t="s">
        <v>12105</v>
      </c>
      <c r="H2686" s="183" t="s">
        <v>13250</v>
      </c>
    </row>
    <row r="2687" spans="1:8">
      <c r="A2687" s="183" t="s">
        <v>13251</v>
      </c>
      <c r="C2687" s="183">
        <v>17000</v>
      </c>
      <c r="H2687" s="183" t="s">
        <v>13252</v>
      </c>
    </row>
    <row r="2688" spans="1:8">
      <c r="A2688" s="183" t="s">
        <v>13253</v>
      </c>
      <c r="E2688" s="206">
        <v>250</v>
      </c>
      <c r="F2688" s="206">
        <v>4377</v>
      </c>
      <c r="G2688" s="183" t="s">
        <v>12085</v>
      </c>
      <c r="H2688" s="183" t="s">
        <v>11616</v>
      </c>
    </row>
    <row r="2689" spans="1:8">
      <c r="A2689" s="183" t="s">
        <v>13254</v>
      </c>
      <c r="E2689" s="206">
        <v>25</v>
      </c>
      <c r="F2689" s="206">
        <v>4352</v>
      </c>
      <c r="G2689" s="183" t="s">
        <v>12085</v>
      </c>
      <c r="H2689" s="183" t="s">
        <v>13255</v>
      </c>
    </row>
    <row r="2690" spans="1:8">
      <c r="A2690" s="183" t="s">
        <v>13256</v>
      </c>
      <c r="C2690" s="183">
        <v>25318</v>
      </c>
      <c r="H2690" s="183" t="s">
        <v>13257</v>
      </c>
    </row>
    <row r="2691" spans="1:8">
      <c r="A2691" s="183" t="s">
        <v>13256</v>
      </c>
      <c r="C2691" s="183">
        <v>61326</v>
      </c>
      <c r="H2691" s="183" t="s">
        <v>13258</v>
      </c>
    </row>
    <row r="2692" spans="1:8">
      <c r="A2692" s="183" t="s">
        <v>13256</v>
      </c>
      <c r="C2692" s="183">
        <v>34800</v>
      </c>
      <c r="H2692" s="183" t="s">
        <v>13259</v>
      </c>
    </row>
    <row r="2693" spans="1:8">
      <c r="A2693" s="183" t="s">
        <v>13256</v>
      </c>
      <c r="C2693" s="183">
        <v>2412</v>
      </c>
      <c r="H2693" s="183" t="s">
        <v>13260</v>
      </c>
    </row>
    <row r="2694" spans="1:8">
      <c r="A2694" s="183" t="s">
        <v>13256</v>
      </c>
      <c r="C2694" s="183">
        <v>10047</v>
      </c>
      <c r="H2694" s="183" t="s">
        <v>13261</v>
      </c>
    </row>
    <row r="2695" spans="1:8">
      <c r="A2695" s="183" t="s">
        <v>13262</v>
      </c>
      <c r="E2695" s="206">
        <v>32</v>
      </c>
      <c r="F2695" s="206">
        <v>4320</v>
      </c>
      <c r="G2695" s="183" t="s">
        <v>12085</v>
      </c>
      <c r="H2695" s="183" t="s">
        <v>13263</v>
      </c>
    </row>
    <row r="2696" spans="1:8">
      <c r="A2696" s="183" t="s">
        <v>13262</v>
      </c>
      <c r="E2696" s="206">
        <v>187</v>
      </c>
      <c r="F2696" s="206">
        <v>4133</v>
      </c>
      <c r="G2696" s="183" t="s">
        <v>12123</v>
      </c>
      <c r="H2696" s="183" t="s">
        <v>13264</v>
      </c>
    </row>
    <row r="2697" spans="1:8">
      <c r="A2697" s="183" t="s">
        <v>13262</v>
      </c>
      <c r="E2697" s="206">
        <v>155</v>
      </c>
      <c r="F2697" s="206">
        <v>3978</v>
      </c>
      <c r="G2697" s="183" t="s">
        <v>12708</v>
      </c>
      <c r="H2697" s="183" t="s">
        <v>13265</v>
      </c>
    </row>
    <row r="2698" spans="1:8">
      <c r="A2698" s="183" t="s">
        <v>13266</v>
      </c>
      <c r="E2698" s="206">
        <v>65</v>
      </c>
      <c r="F2698" s="206">
        <v>3913</v>
      </c>
      <c r="G2698" s="183" t="s">
        <v>12123</v>
      </c>
      <c r="H2698" s="183" t="s">
        <v>13265</v>
      </c>
    </row>
    <row r="2699" spans="1:8">
      <c r="A2699" s="183" t="s">
        <v>13267</v>
      </c>
      <c r="E2699" s="206">
        <v>100</v>
      </c>
      <c r="F2699" s="206">
        <v>3813</v>
      </c>
      <c r="G2699" s="183" t="s">
        <v>12085</v>
      </c>
      <c r="H2699" s="183" t="s">
        <v>13268</v>
      </c>
    </row>
    <row r="2700" spans="1:8">
      <c r="A2700" s="183" t="s">
        <v>13269</v>
      </c>
      <c r="C2700" s="183">
        <v>9250</v>
      </c>
      <c r="H2700" s="183" t="s">
        <v>13270</v>
      </c>
    </row>
    <row r="2701" spans="1:8">
      <c r="A2701" s="183" t="s">
        <v>13271</v>
      </c>
      <c r="E2701" s="206">
        <v>200</v>
      </c>
      <c r="F2701" s="206">
        <v>3613</v>
      </c>
      <c r="G2701" s="183" t="s">
        <v>12588</v>
      </c>
      <c r="H2701" s="183" t="s">
        <v>13272</v>
      </c>
    </row>
    <row r="2702" spans="1:8">
      <c r="A2702" s="183" t="s">
        <v>13273</v>
      </c>
      <c r="E2702" s="206">
        <v>195</v>
      </c>
      <c r="F2702" s="206">
        <v>3418</v>
      </c>
      <c r="G2702" s="183" t="s">
        <v>12085</v>
      </c>
      <c r="H2702" s="183" t="s">
        <v>13272</v>
      </c>
    </row>
    <row r="2703" spans="1:8">
      <c r="A2703" s="183" t="s">
        <v>13274</v>
      </c>
      <c r="E2703" s="206">
        <v>1205</v>
      </c>
      <c r="F2703" s="206">
        <v>2213</v>
      </c>
      <c r="G2703" s="183" t="s">
        <v>12092</v>
      </c>
      <c r="H2703" s="183" t="s">
        <v>13275</v>
      </c>
    </row>
    <row r="2704" spans="1:8">
      <c r="A2704" s="183" t="s">
        <v>13276</v>
      </c>
      <c r="C2704" s="183">
        <v>200030</v>
      </c>
      <c r="E2704" s="699"/>
      <c r="F2704" s="699"/>
      <c r="G2704" s="699"/>
      <c r="H2704" s="206" t="s">
        <v>12781</v>
      </c>
    </row>
    <row r="2705" spans="1:8">
      <c r="A2705" s="183" t="s">
        <v>13277</v>
      </c>
      <c r="E2705" s="206">
        <v>18</v>
      </c>
      <c r="F2705" s="206">
        <v>2195</v>
      </c>
      <c r="G2705" s="183" t="s">
        <v>12074</v>
      </c>
      <c r="H2705" s="183" t="s">
        <v>13278</v>
      </c>
    </row>
    <row r="2706" spans="1:8">
      <c r="A2706" s="183" t="s">
        <v>13276</v>
      </c>
      <c r="E2706" s="206">
        <v>200</v>
      </c>
      <c r="F2706" s="206">
        <v>1995</v>
      </c>
      <c r="G2706" s="183" t="s">
        <v>12588</v>
      </c>
      <c r="H2706" s="183" t="s">
        <v>13279</v>
      </c>
    </row>
    <row r="2707" spans="1:8">
      <c r="A2707" s="183" t="s">
        <v>13280</v>
      </c>
      <c r="C2707" s="183">
        <v>17000</v>
      </c>
      <c r="H2707" s="183" t="s">
        <v>13281</v>
      </c>
    </row>
    <row r="2708" spans="1:8">
      <c r="A2708" s="183" t="s">
        <v>13280</v>
      </c>
      <c r="E2708" s="206">
        <v>10</v>
      </c>
      <c r="F2708" s="206">
        <v>1985</v>
      </c>
      <c r="G2708" s="183" t="s">
        <v>11095</v>
      </c>
      <c r="H2708" s="183" t="s">
        <v>13282</v>
      </c>
    </row>
    <row r="2709" spans="1:8">
      <c r="A2709" s="183" t="s">
        <v>13283</v>
      </c>
      <c r="E2709" s="206">
        <v>305</v>
      </c>
      <c r="F2709" s="206">
        <v>1680</v>
      </c>
      <c r="G2709" s="183" t="s">
        <v>12085</v>
      </c>
      <c r="H2709" s="183" t="s">
        <v>13284</v>
      </c>
    </row>
    <row r="2710" spans="1:8">
      <c r="A2710" s="183" t="s">
        <v>13283</v>
      </c>
      <c r="E2710" s="206">
        <v>295</v>
      </c>
      <c r="F2710" s="206">
        <v>1385</v>
      </c>
      <c r="G2710" s="183" t="s">
        <v>12085</v>
      </c>
      <c r="H2710" s="183" t="s">
        <v>11699</v>
      </c>
    </row>
    <row r="2711" spans="1:8">
      <c r="A2711" s="183" t="s">
        <v>13285</v>
      </c>
      <c r="C2711" s="183">
        <v>25318</v>
      </c>
      <c r="H2711" s="183" t="s">
        <v>13286</v>
      </c>
    </row>
    <row r="2712" spans="1:8">
      <c r="A2712" s="183" t="s">
        <v>13285</v>
      </c>
      <c r="C2712" s="183">
        <v>61326</v>
      </c>
      <c r="H2712" s="183" t="s">
        <v>13287</v>
      </c>
    </row>
    <row r="2713" spans="1:8">
      <c r="A2713" s="183" t="s">
        <v>13288</v>
      </c>
      <c r="C2713" s="183">
        <v>8556</v>
      </c>
      <c r="H2713" s="183" t="s">
        <v>13289</v>
      </c>
    </row>
    <row r="2714" spans="1:8">
      <c r="A2714" s="183" t="s">
        <v>13290</v>
      </c>
      <c r="C2714" s="183">
        <v>33182</v>
      </c>
      <c r="H2714" s="183" t="s">
        <v>13291</v>
      </c>
    </row>
    <row r="2715" spans="1:8">
      <c r="A2715" s="183" t="s">
        <v>13290</v>
      </c>
      <c r="E2715" s="206">
        <v>50</v>
      </c>
      <c r="F2715" s="206">
        <v>1335</v>
      </c>
      <c r="G2715" s="183" t="s">
        <v>12105</v>
      </c>
      <c r="H2715" s="183" t="s">
        <v>13292</v>
      </c>
    </row>
    <row r="2716" spans="1:8" ht="82.5">
      <c r="A2716" s="183" t="s">
        <v>13293</v>
      </c>
      <c r="C2716" s="183">
        <v>20000</v>
      </c>
      <c r="E2716" s="206"/>
      <c r="F2716" s="206"/>
      <c r="H2716" s="697" t="s">
        <v>13294</v>
      </c>
    </row>
    <row r="2717" spans="1:8">
      <c r="A2717" s="183" t="s">
        <v>13295</v>
      </c>
      <c r="D2717" s="183">
        <v>5000</v>
      </c>
      <c r="E2717" s="206"/>
      <c r="F2717" s="206">
        <v>6335</v>
      </c>
      <c r="H2717" s="183" t="s">
        <v>12848</v>
      </c>
    </row>
    <row r="2718" spans="1:8">
      <c r="A2718" s="183" t="s">
        <v>13296</v>
      </c>
      <c r="E2718" s="206">
        <v>192</v>
      </c>
      <c r="F2718" s="206">
        <v>6143</v>
      </c>
      <c r="G2718" s="206" t="s">
        <v>12098</v>
      </c>
      <c r="H2718" s="183" t="s">
        <v>13297</v>
      </c>
    </row>
    <row r="2719" spans="1:8">
      <c r="A2719" s="183" t="s">
        <v>13298</v>
      </c>
      <c r="E2719" s="206">
        <v>1205</v>
      </c>
      <c r="F2719" s="206">
        <v>4938</v>
      </c>
      <c r="G2719" s="183" t="s">
        <v>12092</v>
      </c>
      <c r="H2719" s="183" t="s">
        <v>13299</v>
      </c>
    </row>
    <row r="2720" spans="1:8">
      <c r="A2720" s="183" t="s">
        <v>13300</v>
      </c>
      <c r="E2720" s="206">
        <v>330</v>
      </c>
      <c r="F2720" s="206">
        <v>4608</v>
      </c>
      <c r="G2720" s="183" t="s">
        <v>12085</v>
      </c>
      <c r="H2720" s="183" t="s">
        <v>13301</v>
      </c>
    </row>
    <row r="2721" spans="1:8">
      <c r="A2721" s="183" t="s">
        <v>13302</v>
      </c>
      <c r="E2721" s="206">
        <v>345</v>
      </c>
      <c r="F2721" s="206">
        <v>4263</v>
      </c>
      <c r="G2721" s="183" t="s">
        <v>12085</v>
      </c>
      <c r="H2721" s="183" t="s">
        <v>13301</v>
      </c>
    </row>
    <row r="2722" spans="1:8">
      <c r="A2722" s="183" t="s">
        <v>13303</v>
      </c>
      <c r="C2722" s="183">
        <v>1560</v>
      </c>
      <c r="H2722" s="183" t="s">
        <v>13304</v>
      </c>
    </row>
    <row r="2723" spans="1:8">
      <c r="A2723" s="183" t="s">
        <v>13303</v>
      </c>
      <c r="C2723" s="183">
        <v>12390</v>
      </c>
      <c r="H2723" s="183" t="s">
        <v>13305</v>
      </c>
    </row>
    <row r="2724" spans="1:8">
      <c r="A2724" s="183" t="s">
        <v>13306</v>
      </c>
      <c r="E2724" s="206">
        <v>36</v>
      </c>
      <c r="F2724" s="206">
        <v>4227</v>
      </c>
      <c r="G2724" s="183" t="s">
        <v>12135</v>
      </c>
      <c r="H2724" s="183" t="s">
        <v>13307</v>
      </c>
    </row>
    <row r="2725" spans="1:8">
      <c r="A2725" s="183" t="s">
        <v>13308</v>
      </c>
      <c r="E2725" s="183">
        <v>72</v>
      </c>
      <c r="F2725" s="183">
        <v>4155</v>
      </c>
      <c r="G2725" s="183" t="s">
        <v>12105</v>
      </c>
      <c r="H2725" s="183" t="s">
        <v>13309</v>
      </c>
    </row>
    <row r="2726" spans="1:8">
      <c r="A2726" s="183" t="s">
        <v>13262</v>
      </c>
      <c r="E2726" s="206">
        <v>840</v>
      </c>
      <c r="F2726" s="206">
        <v>3315</v>
      </c>
      <c r="G2726" s="183" t="s">
        <v>12123</v>
      </c>
      <c r="H2726" s="183" t="s">
        <v>13310</v>
      </c>
    </row>
    <row r="2727" spans="1:8">
      <c r="A2727" s="183" t="s">
        <v>13311</v>
      </c>
      <c r="E2727" s="183">
        <v>30</v>
      </c>
      <c r="F2727" s="206">
        <v>3285</v>
      </c>
      <c r="G2727" s="183" t="s">
        <v>12105</v>
      </c>
      <c r="H2727" s="183" t="s">
        <v>13312</v>
      </c>
    </row>
    <row r="2728" spans="1:8">
      <c r="A2728" s="183" t="s">
        <v>13313</v>
      </c>
      <c r="E2728" s="206">
        <v>1205</v>
      </c>
      <c r="F2728" s="206">
        <v>2080</v>
      </c>
      <c r="G2728" s="183" t="s">
        <v>12552</v>
      </c>
      <c r="H2728" s="183" t="s">
        <v>13314</v>
      </c>
    </row>
    <row r="2729" spans="1:8">
      <c r="A2729" s="183" t="s">
        <v>13315</v>
      </c>
      <c r="E2729" s="206">
        <v>57</v>
      </c>
      <c r="F2729" s="206">
        <v>2023</v>
      </c>
      <c r="G2729" s="183" t="s">
        <v>12135</v>
      </c>
      <c r="H2729" s="183" t="s">
        <v>13316</v>
      </c>
    </row>
    <row r="2730" spans="1:8">
      <c r="A2730" s="183" t="s">
        <v>13317</v>
      </c>
      <c r="E2730" s="183">
        <v>52</v>
      </c>
      <c r="F2730" s="206">
        <v>1971</v>
      </c>
      <c r="G2730" s="183" t="s">
        <v>12105</v>
      </c>
      <c r="H2730" s="183" t="s">
        <v>13318</v>
      </c>
    </row>
    <row r="2731" spans="1:8">
      <c r="A2731" s="183" t="s">
        <v>13317</v>
      </c>
      <c r="E2731" s="183">
        <v>250</v>
      </c>
      <c r="F2731" s="206">
        <v>1721</v>
      </c>
      <c r="G2731" s="183" t="s">
        <v>12105</v>
      </c>
      <c r="H2731" s="183" t="s">
        <v>13319</v>
      </c>
    </row>
    <row r="2732" spans="1:8">
      <c r="A2732" s="183" t="s">
        <v>13320</v>
      </c>
      <c r="E2732" s="183">
        <v>30</v>
      </c>
      <c r="F2732" s="206">
        <v>1691</v>
      </c>
      <c r="G2732" s="183" t="s">
        <v>12105</v>
      </c>
      <c r="H2732" s="183" t="s">
        <v>13321</v>
      </c>
    </row>
    <row r="2733" spans="1:8">
      <c r="A2733" s="183" t="s">
        <v>13320</v>
      </c>
      <c r="E2733" s="206">
        <v>18</v>
      </c>
      <c r="F2733" s="206">
        <v>1673</v>
      </c>
      <c r="G2733" s="183" t="s">
        <v>12623</v>
      </c>
      <c r="H2733" s="183" t="s">
        <v>13322</v>
      </c>
    </row>
    <row r="2734" spans="1:8">
      <c r="A2734" s="183" t="s">
        <v>13323</v>
      </c>
      <c r="C2734" s="183">
        <v>17000</v>
      </c>
      <c r="H2734" s="183" t="s">
        <v>13324</v>
      </c>
    </row>
    <row r="2735" spans="1:8">
      <c r="A2735" s="183" t="s">
        <v>13325</v>
      </c>
      <c r="C2735" s="183">
        <v>24508</v>
      </c>
      <c r="H2735" s="183" t="s">
        <v>13326</v>
      </c>
    </row>
    <row r="2736" spans="1:8">
      <c r="A2736" s="183" t="s">
        <v>13323</v>
      </c>
      <c r="E2736" s="183">
        <v>35</v>
      </c>
      <c r="F2736" s="206">
        <v>1638</v>
      </c>
      <c r="G2736" s="183" t="s">
        <v>11095</v>
      </c>
      <c r="H2736" s="183" t="s">
        <v>13327</v>
      </c>
    </row>
    <row r="2737" spans="1:8">
      <c r="A2737" s="183" t="s">
        <v>13328</v>
      </c>
      <c r="C2737" s="183">
        <v>11734</v>
      </c>
      <c r="H2737" s="183" t="s">
        <v>13329</v>
      </c>
    </row>
    <row r="2738" spans="1:8">
      <c r="A2738" s="183" t="s">
        <v>13330</v>
      </c>
      <c r="E2738" s="206">
        <v>270</v>
      </c>
      <c r="F2738" s="206">
        <v>1368</v>
      </c>
      <c r="G2738" s="183" t="s">
        <v>12085</v>
      </c>
      <c r="H2738" s="183" t="s">
        <v>13331</v>
      </c>
    </row>
    <row r="2739" spans="1:8">
      <c r="A2739" s="183" t="s">
        <v>13330</v>
      </c>
      <c r="E2739" s="206">
        <v>255</v>
      </c>
      <c r="F2739" s="206">
        <v>1113</v>
      </c>
      <c r="G2739" s="183" t="s">
        <v>12085</v>
      </c>
      <c r="H2739" s="183" t="s">
        <v>13331</v>
      </c>
    </row>
    <row r="2740" spans="1:8">
      <c r="A2740" s="183" t="s">
        <v>13332</v>
      </c>
      <c r="C2740" s="183">
        <v>30000</v>
      </c>
      <c r="E2740" s="206"/>
      <c r="F2740" s="206"/>
      <c r="H2740" s="183" t="s">
        <v>13333</v>
      </c>
    </row>
    <row r="2741" spans="1:8">
      <c r="A2741" s="183" t="s">
        <v>13332</v>
      </c>
      <c r="E2741" s="206">
        <v>410</v>
      </c>
      <c r="F2741" s="206">
        <v>703</v>
      </c>
      <c r="G2741" s="183" t="s">
        <v>12105</v>
      </c>
      <c r="H2741" s="183" t="s">
        <v>13334</v>
      </c>
    </row>
    <row r="2742" spans="1:8">
      <c r="A2742" s="183" t="s">
        <v>13335</v>
      </c>
      <c r="D2742" s="183">
        <v>5000</v>
      </c>
      <c r="E2742" s="206"/>
      <c r="F2742" s="206">
        <v>5703</v>
      </c>
      <c r="H2742" s="183" t="s">
        <v>11468</v>
      </c>
    </row>
    <row r="2743" spans="1:8">
      <c r="A2743" s="183" t="s">
        <v>13336</v>
      </c>
      <c r="E2743" s="206">
        <v>1205</v>
      </c>
      <c r="F2743" s="206">
        <v>4498</v>
      </c>
      <c r="G2743" s="183" t="s">
        <v>12552</v>
      </c>
      <c r="H2743" s="183" t="s">
        <v>13337</v>
      </c>
    </row>
    <row r="2744" spans="1:8">
      <c r="A2744" s="183" t="s">
        <v>13338</v>
      </c>
      <c r="E2744" s="206">
        <v>199</v>
      </c>
      <c r="F2744" s="206">
        <v>4299</v>
      </c>
      <c r="G2744" s="206" t="s">
        <v>12098</v>
      </c>
      <c r="H2744" s="183" t="s">
        <v>13339</v>
      </c>
    </row>
    <row r="2745" spans="1:8">
      <c r="A2745" s="183" t="s">
        <v>13340</v>
      </c>
      <c r="E2745" s="206">
        <v>255</v>
      </c>
      <c r="F2745" s="206">
        <v>4044</v>
      </c>
      <c r="G2745" s="183" t="s">
        <v>12085</v>
      </c>
      <c r="H2745" s="183" t="s">
        <v>13331</v>
      </c>
    </row>
    <row r="2746" spans="1:8">
      <c r="A2746" s="183" t="s">
        <v>13341</v>
      </c>
      <c r="E2746" s="206">
        <v>250</v>
      </c>
      <c r="F2746" s="206">
        <v>3794</v>
      </c>
      <c r="G2746" s="183" t="s">
        <v>12085</v>
      </c>
      <c r="H2746" s="183" t="s">
        <v>13331</v>
      </c>
    </row>
    <row r="2747" spans="1:8">
      <c r="A2747" s="183" t="s">
        <v>13342</v>
      </c>
      <c r="C2747" s="183">
        <v>17000</v>
      </c>
      <c r="H2747" s="183" t="s">
        <v>13343</v>
      </c>
    </row>
    <row r="2748" spans="1:8">
      <c r="A2748" s="183" t="s">
        <v>13344</v>
      </c>
      <c r="C2748" s="183">
        <v>230030</v>
      </c>
      <c r="E2748" s="699"/>
      <c r="F2748" s="699"/>
      <c r="G2748" s="699"/>
      <c r="H2748" s="206" t="s">
        <v>12781</v>
      </c>
    </row>
    <row r="2749" spans="1:8">
      <c r="A2749" s="183" t="s">
        <v>13344</v>
      </c>
      <c r="E2749" s="183">
        <v>300</v>
      </c>
      <c r="F2749" s="183">
        <v>3494</v>
      </c>
      <c r="G2749" s="183" t="s">
        <v>12549</v>
      </c>
      <c r="H2749" s="183" t="s">
        <v>13086</v>
      </c>
    </row>
    <row r="2750" spans="1:8">
      <c r="A2750" s="183" t="s">
        <v>13345</v>
      </c>
      <c r="C2750" s="183">
        <v>2221</v>
      </c>
      <c r="H2750" s="183" t="s">
        <v>13346</v>
      </c>
    </row>
    <row r="2751" spans="1:8">
      <c r="A2751" s="183" t="s">
        <v>13347</v>
      </c>
      <c r="C2751" s="183">
        <v>8886</v>
      </c>
      <c r="H2751" s="183" t="s">
        <v>13348</v>
      </c>
    </row>
    <row r="2752" spans="1:8">
      <c r="A2752" s="183" t="s">
        <v>13345</v>
      </c>
      <c r="C2752" s="183">
        <v>25318</v>
      </c>
      <c r="H2752" s="183" t="s">
        <v>13349</v>
      </c>
    </row>
    <row r="2753" spans="1:8">
      <c r="A2753" s="183" t="s">
        <v>13345</v>
      </c>
      <c r="C2753" s="183">
        <v>61326</v>
      </c>
      <c r="H2753" s="183" t="s">
        <v>13350</v>
      </c>
    </row>
    <row r="2754" spans="1:8">
      <c r="A2754" s="183" t="s">
        <v>13347</v>
      </c>
      <c r="C2754" s="183">
        <v>19000</v>
      </c>
      <c r="H2754" s="183" t="s">
        <v>13351</v>
      </c>
    </row>
    <row r="2755" spans="1:8">
      <c r="A2755" s="183" t="s">
        <v>13352</v>
      </c>
      <c r="E2755" s="206">
        <v>210</v>
      </c>
      <c r="F2755" s="206">
        <v>3284</v>
      </c>
      <c r="G2755" s="183" t="s">
        <v>12588</v>
      </c>
      <c r="H2755" s="183" t="s">
        <v>13353</v>
      </c>
    </row>
    <row r="2756" spans="1:8">
      <c r="A2756" s="183" t="s">
        <v>13352</v>
      </c>
      <c r="E2756" s="206">
        <v>190</v>
      </c>
      <c r="F2756" s="206">
        <v>3094</v>
      </c>
      <c r="G2756" s="183" t="s">
        <v>12085</v>
      </c>
      <c r="H2756" s="183" t="s">
        <v>13354</v>
      </c>
    </row>
    <row r="2757" spans="1:8">
      <c r="A2757" s="183" t="s">
        <v>13355</v>
      </c>
      <c r="E2757" s="183">
        <v>45</v>
      </c>
      <c r="F2757" s="206">
        <v>3049</v>
      </c>
      <c r="G2757" s="183" t="s">
        <v>12105</v>
      </c>
      <c r="H2757" s="183" t="s">
        <v>13356</v>
      </c>
    </row>
    <row r="2758" spans="1:8">
      <c r="A2758" s="183" t="s">
        <v>13357</v>
      </c>
      <c r="E2758" s="206">
        <v>145</v>
      </c>
      <c r="F2758" s="206">
        <v>2904</v>
      </c>
      <c r="G2758" s="183" t="s">
        <v>12085</v>
      </c>
      <c r="H2758" s="183" t="s">
        <v>13358</v>
      </c>
    </row>
    <row r="2759" spans="1:8">
      <c r="A2759" s="183" t="s">
        <v>13357</v>
      </c>
      <c r="E2759" s="206">
        <v>155</v>
      </c>
      <c r="F2759" s="206">
        <v>2749</v>
      </c>
      <c r="G2759" s="183" t="s">
        <v>12085</v>
      </c>
      <c r="H2759" s="183" t="s">
        <v>13358</v>
      </c>
    </row>
    <row r="2760" spans="1:8">
      <c r="A2760" s="183" t="s">
        <v>13359</v>
      </c>
      <c r="E2760" s="183">
        <v>25</v>
      </c>
      <c r="F2760" s="206">
        <v>2724</v>
      </c>
      <c r="G2760" s="183" t="s">
        <v>12105</v>
      </c>
      <c r="H2760" s="183" t="s">
        <v>13360</v>
      </c>
    </row>
    <row r="2761" spans="1:8">
      <c r="A2761" s="183" t="s">
        <v>13361</v>
      </c>
      <c r="E2761" s="183">
        <v>32</v>
      </c>
      <c r="F2761" s="206">
        <v>2692</v>
      </c>
      <c r="G2761" s="183" t="s">
        <v>12105</v>
      </c>
      <c r="H2761" s="183" t="s">
        <v>13362</v>
      </c>
    </row>
    <row r="2762" spans="1:8">
      <c r="A2762" s="183" t="s">
        <v>13363</v>
      </c>
      <c r="B2762" s="183">
        <v>50000</v>
      </c>
      <c r="F2762" s="206"/>
      <c r="H2762" s="183" t="s">
        <v>13364</v>
      </c>
    </row>
    <row r="2763" spans="1:8">
      <c r="A2763" s="183" t="s">
        <v>13365</v>
      </c>
      <c r="C2763" s="183">
        <v>130030</v>
      </c>
      <c r="E2763" s="699"/>
      <c r="F2763" s="699"/>
      <c r="G2763" s="699"/>
      <c r="H2763" s="206" t="s">
        <v>13366</v>
      </c>
    </row>
    <row r="2764" spans="1:8">
      <c r="A2764" s="183" t="s">
        <v>13367</v>
      </c>
      <c r="B2764" s="183">
        <v>130000</v>
      </c>
      <c r="E2764" s="699"/>
      <c r="F2764" s="699"/>
      <c r="G2764" s="699"/>
      <c r="H2764" s="206" t="s">
        <v>13368</v>
      </c>
    </row>
    <row r="2765" spans="1:8">
      <c r="A2765" s="183" t="s">
        <v>13369</v>
      </c>
      <c r="E2765" s="206">
        <v>1205</v>
      </c>
      <c r="F2765" s="206">
        <v>1487</v>
      </c>
      <c r="G2765" s="183" t="s">
        <v>12092</v>
      </c>
      <c r="H2765" s="183" t="s">
        <v>13370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13371</v>
      </c>
      <c r="C2767" s="183">
        <v>17000</v>
      </c>
      <c r="H2767" s="183" t="s">
        <v>13372</v>
      </c>
    </row>
    <row r="2768" spans="1:8">
      <c r="A2768" s="183" t="s">
        <v>3236</v>
      </c>
      <c r="C2768" s="183">
        <v>25318</v>
      </c>
      <c r="H2768" s="183" t="s">
        <v>13373</v>
      </c>
    </row>
    <row r="2769" spans="1:8">
      <c r="A2769" s="183" t="s">
        <v>3236</v>
      </c>
      <c r="C2769" s="183">
        <v>61326</v>
      </c>
      <c r="H2769" s="183" t="s">
        <v>13374</v>
      </c>
    </row>
    <row r="2770" spans="1:8">
      <c r="A2770" s="183" t="s">
        <v>3236</v>
      </c>
      <c r="C2770" s="183">
        <v>54000</v>
      </c>
      <c r="H2770" s="183" t="s">
        <v>13375</v>
      </c>
    </row>
    <row r="2771" spans="1:8">
      <c r="A2771" s="183" t="s">
        <v>3236</v>
      </c>
      <c r="C2771" s="183">
        <v>50000</v>
      </c>
      <c r="F2771" s="206"/>
      <c r="H2771" s="183" t="s">
        <v>13376</v>
      </c>
    </row>
    <row r="2772" spans="1:8">
      <c r="A2772" s="183" t="s">
        <v>3236</v>
      </c>
      <c r="C2772" s="183">
        <v>3400</v>
      </c>
      <c r="H2772" s="183" t="s">
        <v>13377</v>
      </c>
    </row>
    <row r="2773" spans="1:8">
      <c r="A2773" s="183" t="s">
        <v>3236</v>
      </c>
      <c r="C2773" s="183">
        <v>5976</v>
      </c>
      <c r="H2773" s="183" t="s">
        <v>13378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12074</v>
      </c>
      <c r="H2774" s="183" t="s">
        <v>13379</v>
      </c>
    </row>
    <row r="2775" spans="1:8">
      <c r="A2775" s="183" t="s">
        <v>13380</v>
      </c>
      <c r="C2775" s="183">
        <v>32615</v>
      </c>
      <c r="H2775" s="183" t="s">
        <v>13381</v>
      </c>
    </row>
    <row r="2776" spans="1:8">
      <c r="A2776" s="183" t="s">
        <v>13380</v>
      </c>
      <c r="C2776" s="183">
        <v>38571</v>
      </c>
      <c r="H2776" s="183" t="s">
        <v>13382</v>
      </c>
    </row>
    <row r="2777" spans="1:8">
      <c r="A2777" s="183" t="s">
        <v>13383</v>
      </c>
      <c r="E2777" s="183">
        <v>92</v>
      </c>
      <c r="F2777" s="183">
        <v>1377</v>
      </c>
      <c r="G2777" s="183" t="s">
        <v>12085</v>
      </c>
      <c r="H2777" s="183" t="s">
        <v>13007</v>
      </c>
    </row>
    <row r="2778" spans="1:8">
      <c r="A2778" s="183" t="s">
        <v>13384</v>
      </c>
      <c r="E2778" s="183">
        <v>70</v>
      </c>
      <c r="F2778" s="206">
        <v>1307</v>
      </c>
      <c r="G2778" s="183" t="s">
        <v>12105</v>
      </c>
      <c r="H2778" s="183" t="s">
        <v>13385</v>
      </c>
    </row>
    <row r="2779" spans="1:8">
      <c r="A2779" s="183" t="s">
        <v>13384</v>
      </c>
      <c r="E2779" s="183">
        <v>115</v>
      </c>
      <c r="F2779" s="206">
        <v>1192</v>
      </c>
      <c r="G2779" s="183" t="s">
        <v>12123</v>
      </c>
      <c r="H2779" s="183" t="s">
        <v>13386</v>
      </c>
    </row>
    <row r="2780" spans="1:8">
      <c r="A2780" s="183" t="s">
        <v>13387</v>
      </c>
      <c r="D2780" s="183">
        <v>5000</v>
      </c>
      <c r="E2780" s="206"/>
      <c r="F2780" s="206">
        <v>6192</v>
      </c>
      <c r="H2780" s="183" t="s">
        <v>11468</v>
      </c>
    </row>
    <row r="2781" spans="1:8">
      <c r="A2781" s="183" t="s">
        <v>13388</v>
      </c>
      <c r="E2781" s="206">
        <v>1205</v>
      </c>
      <c r="F2781" s="206">
        <v>4987</v>
      </c>
      <c r="G2781" s="183" t="s">
        <v>12092</v>
      </c>
      <c r="H2781" s="183" t="s">
        <v>13389</v>
      </c>
    </row>
    <row r="2782" spans="1:8">
      <c r="A2782" s="183" t="s">
        <v>13388</v>
      </c>
      <c r="E2782" s="183">
        <v>74</v>
      </c>
      <c r="F2782" s="206">
        <v>4913</v>
      </c>
      <c r="G2782" s="183" t="s">
        <v>12105</v>
      </c>
      <c r="H2782" s="183" t="s">
        <v>13390</v>
      </c>
    </row>
    <row r="2783" spans="1:8">
      <c r="A2783" s="183" t="s">
        <v>13391</v>
      </c>
      <c r="E2783" s="206">
        <v>199</v>
      </c>
      <c r="F2783" s="206">
        <v>4714</v>
      </c>
      <c r="G2783" s="206" t="s">
        <v>13055</v>
      </c>
      <c r="H2783" s="183" t="s">
        <v>13339</v>
      </c>
    </row>
    <row r="2784" spans="1:8">
      <c r="E2784" s="206"/>
      <c r="F2784" s="206"/>
      <c r="H2784" s="696" t="s">
        <v>12914</v>
      </c>
    </row>
    <row r="2785" spans="1:8">
      <c r="A2785" s="183" t="s">
        <v>13392</v>
      </c>
      <c r="E2785" s="183">
        <v>1960</v>
      </c>
      <c r="F2785" s="206">
        <v>2754</v>
      </c>
      <c r="G2785" s="183" t="s">
        <v>12708</v>
      </c>
      <c r="H2785" s="183" t="s">
        <v>13393</v>
      </c>
    </row>
    <row r="2786" spans="1:8">
      <c r="A2786" s="183" t="s">
        <v>13392</v>
      </c>
      <c r="E2786" s="206">
        <v>15</v>
      </c>
      <c r="F2786" s="206">
        <v>2739</v>
      </c>
      <c r="G2786" s="183" t="s">
        <v>12074</v>
      </c>
      <c r="H2786" s="183" t="s">
        <v>13394</v>
      </c>
    </row>
    <row r="2787" spans="1:8">
      <c r="A2787" s="183" t="s">
        <v>13395</v>
      </c>
      <c r="C2787" s="183">
        <v>25318</v>
      </c>
      <c r="H2787" s="183" t="s">
        <v>13396</v>
      </c>
    </row>
    <row r="2788" spans="1:8">
      <c r="A2788" s="183" t="s">
        <v>13397</v>
      </c>
      <c r="C2788" s="183">
        <v>61326</v>
      </c>
      <c r="H2788" s="183" t="s">
        <v>13398</v>
      </c>
    </row>
    <row r="2789" spans="1:8">
      <c r="A2789" s="183" t="s">
        <v>13395</v>
      </c>
      <c r="C2789" s="183">
        <v>40000</v>
      </c>
      <c r="H2789" s="183" t="s">
        <v>13399</v>
      </c>
    </row>
    <row r="2790" spans="1:8">
      <c r="A2790" s="183" t="s">
        <v>13395</v>
      </c>
      <c r="C2790" s="183">
        <v>423</v>
      </c>
      <c r="H2790" s="183" t="s">
        <v>13400</v>
      </c>
    </row>
    <row r="2791" spans="1:8" ht="49.5">
      <c r="A2791" s="183" t="s">
        <v>13401</v>
      </c>
      <c r="C2791" s="183">
        <v>18000</v>
      </c>
      <c r="E2791" s="206"/>
      <c r="F2791" s="206"/>
      <c r="H2791" s="694" t="s">
        <v>13402</v>
      </c>
    </row>
    <row r="2792" spans="1:8">
      <c r="A2792" s="183" t="s">
        <v>13403</v>
      </c>
      <c r="E2792" s="206">
        <v>18</v>
      </c>
      <c r="F2792" s="206">
        <v>2721</v>
      </c>
      <c r="G2792" s="183" t="s">
        <v>12074</v>
      </c>
      <c r="H2792" s="183" t="s">
        <v>13404</v>
      </c>
    </row>
    <row r="2793" spans="1:8">
      <c r="A2793" s="183" t="s">
        <v>13403</v>
      </c>
      <c r="E2793" s="206">
        <v>1205</v>
      </c>
      <c r="F2793" s="206">
        <v>1516</v>
      </c>
      <c r="G2793" s="183" t="s">
        <v>12092</v>
      </c>
      <c r="H2793" s="183" t="s">
        <v>13405</v>
      </c>
    </row>
    <row r="2794" spans="1:8">
      <c r="A2794" s="183" t="s">
        <v>13403</v>
      </c>
      <c r="E2794" s="206">
        <v>200</v>
      </c>
      <c r="F2794" s="206">
        <v>1316</v>
      </c>
      <c r="G2794" s="183" t="s">
        <v>12588</v>
      </c>
      <c r="H2794" s="183" t="s">
        <v>13279</v>
      </c>
    </row>
    <row r="2795" spans="1:8">
      <c r="A2795" s="183" t="s">
        <v>13406</v>
      </c>
      <c r="D2795" s="183">
        <v>5000</v>
      </c>
      <c r="E2795" s="206"/>
      <c r="F2795" s="206">
        <v>6316</v>
      </c>
      <c r="H2795" s="183" t="s">
        <v>11468</v>
      </c>
    </row>
    <row r="2796" spans="1:8">
      <c r="A2796" s="183" t="s">
        <v>13406</v>
      </c>
      <c r="E2796" s="183">
        <v>128</v>
      </c>
      <c r="F2796" s="206">
        <v>6188</v>
      </c>
      <c r="G2796" s="183" t="s">
        <v>12105</v>
      </c>
      <c r="H2796" s="183" t="s">
        <v>13407</v>
      </c>
    </row>
    <row r="2797" spans="1:8">
      <c r="A2797" s="183" t="s">
        <v>13408</v>
      </c>
      <c r="E2797" s="183">
        <v>520</v>
      </c>
      <c r="F2797" s="206">
        <v>5668</v>
      </c>
      <c r="G2797" s="183" t="s">
        <v>12105</v>
      </c>
      <c r="H2797" s="183" t="s">
        <v>13409</v>
      </c>
    </row>
    <row r="2798" spans="1:8">
      <c r="A2798" s="183" t="s">
        <v>13410</v>
      </c>
      <c r="C2798" s="183">
        <v>17000</v>
      </c>
      <c r="H2798" s="183" t="s">
        <v>13411</v>
      </c>
    </row>
    <row r="2799" spans="1:8">
      <c r="A2799" s="183" t="s">
        <v>13412</v>
      </c>
      <c r="C2799" s="183">
        <v>25318</v>
      </c>
      <c r="H2799" s="183" t="s">
        <v>13413</v>
      </c>
    </row>
    <row r="2800" spans="1:8">
      <c r="A2800" s="183" t="s">
        <v>13412</v>
      </c>
      <c r="C2800" s="183">
        <v>61326</v>
      </c>
      <c r="H2800" s="183" t="s">
        <v>13414</v>
      </c>
    </row>
    <row r="2801" spans="1:8">
      <c r="A2801" s="183" t="s">
        <v>13415</v>
      </c>
      <c r="C2801" s="183">
        <v>11328</v>
      </c>
      <c r="H2801" s="183" t="s">
        <v>13416</v>
      </c>
    </row>
    <row r="2802" spans="1:8">
      <c r="A2802" s="183" t="s">
        <v>13417</v>
      </c>
      <c r="C2802" s="183">
        <v>4080</v>
      </c>
      <c r="H2802" s="183" t="s">
        <v>13418</v>
      </c>
    </row>
    <row r="2803" spans="1:8">
      <c r="A2803" s="183" t="s">
        <v>13419</v>
      </c>
      <c r="C2803" s="183">
        <v>5059</v>
      </c>
      <c r="H2803" s="183" t="s">
        <v>13420</v>
      </c>
    </row>
    <row r="2804" spans="1:8">
      <c r="A2804" s="183" t="s">
        <v>13415</v>
      </c>
      <c r="E2804" s="206">
        <v>400</v>
      </c>
      <c r="F2804" s="206">
        <v>5268</v>
      </c>
      <c r="G2804" s="183" t="s">
        <v>12085</v>
      </c>
      <c r="H2804" s="183" t="s">
        <v>13421</v>
      </c>
    </row>
    <row r="2805" spans="1:8">
      <c r="A2805" s="183" t="s">
        <v>13415</v>
      </c>
      <c r="E2805" s="206">
        <v>430</v>
      </c>
      <c r="F2805" s="206">
        <v>4838</v>
      </c>
      <c r="G2805" s="183" t="s">
        <v>12085</v>
      </c>
      <c r="H2805" s="183" t="s">
        <v>13421</v>
      </c>
    </row>
    <row r="2806" spans="1:8">
      <c r="A2806" s="183" t="s">
        <v>13422</v>
      </c>
      <c r="E2806" s="206">
        <v>193</v>
      </c>
      <c r="F2806" s="206">
        <v>4645</v>
      </c>
      <c r="G2806" s="183" t="s">
        <v>12074</v>
      </c>
      <c r="H2806" s="183" t="s">
        <v>13423</v>
      </c>
    </row>
    <row r="2807" spans="1:8">
      <c r="A2807" s="183" t="s">
        <v>13424</v>
      </c>
      <c r="E2807" s="206">
        <v>265</v>
      </c>
      <c r="F2807" s="206">
        <v>4380</v>
      </c>
      <c r="G2807" s="183" t="s">
        <v>12085</v>
      </c>
      <c r="H2807" s="183" t="s">
        <v>13425</v>
      </c>
    </row>
    <row r="2808" spans="1:8">
      <c r="A2808" s="183" t="s">
        <v>13424</v>
      </c>
      <c r="E2808" s="206">
        <v>335</v>
      </c>
      <c r="F2808" s="206">
        <v>4045</v>
      </c>
      <c r="G2808" s="183" t="s">
        <v>12085</v>
      </c>
      <c r="H2808" s="183" t="s">
        <v>13425</v>
      </c>
    </row>
    <row r="2809" spans="1:8">
      <c r="A2809" s="183" t="s">
        <v>13426</v>
      </c>
      <c r="E2809" s="206">
        <v>1205</v>
      </c>
      <c r="F2809" s="206">
        <v>2840</v>
      </c>
      <c r="G2809" s="183" t="s">
        <v>12092</v>
      </c>
      <c r="H2809" s="183" t="s">
        <v>13427</v>
      </c>
    </row>
    <row r="2810" spans="1:8">
      <c r="A2810" s="183" t="s">
        <v>13426</v>
      </c>
      <c r="B2810" s="183">
        <v>70000</v>
      </c>
      <c r="E2810" s="699"/>
      <c r="F2810" s="699"/>
      <c r="G2810" s="699"/>
      <c r="H2810" s="206" t="s">
        <v>13368</v>
      </c>
    </row>
    <row r="2811" spans="1:8">
      <c r="A2811" s="183" t="s">
        <v>13428</v>
      </c>
      <c r="C2811" s="183">
        <v>17000</v>
      </c>
      <c r="H2811" s="183" t="s">
        <v>13429</v>
      </c>
    </row>
    <row r="2812" spans="1:8">
      <c r="A2812" s="183" t="s">
        <v>13430</v>
      </c>
      <c r="C2812" s="183">
        <v>25318</v>
      </c>
      <c r="H2812" s="183" t="s">
        <v>13431</v>
      </c>
    </row>
    <row r="2813" spans="1:8">
      <c r="A2813" s="183" t="s">
        <v>13428</v>
      </c>
      <c r="C2813" s="183">
        <v>61326</v>
      </c>
      <c r="H2813" s="183" t="s">
        <v>13432</v>
      </c>
    </row>
    <row r="2814" spans="1:8">
      <c r="A2814" s="183" t="s">
        <v>13428</v>
      </c>
      <c r="C2814" s="183">
        <v>15000</v>
      </c>
      <c r="H2814" s="183" t="s">
        <v>13433</v>
      </c>
    </row>
    <row r="2815" spans="1:8">
      <c r="A2815" s="183" t="s">
        <v>13434</v>
      </c>
      <c r="C2815" s="183">
        <v>19161</v>
      </c>
      <c r="H2815" s="183" t="s">
        <v>13435</v>
      </c>
    </row>
    <row r="2816" spans="1:8">
      <c r="A2816" s="183" t="s">
        <v>13436</v>
      </c>
      <c r="E2816" s="206">
        <v>209</v>
      </c>
      <c r="F2816" s="206">
        <v>2631</v>
      </c>
      <c r="G2816" s="206" t="s">
        <v>12098</v>
      </c>
      <c r="H2816" s="183" t="s">
        <v>13437</v>
      </c>
    </row>
    <row r="2817" spans="1:8">
      <c r="A2817" s="183" t="s">
        <v>13438</v>
      </c>
      <c r="C2817" s="183">
        <v>1000</v>
      </c>
      <c r="H2817" s="183" t="s">
        <v>13439</v>
      </c>
    </row>
    <row r="2818" spans="1:8" ht="66">
      <c r="A2818" s="183" t="s">
        <v>13440</v>
      </c>
      <c r="C2818" s="183">
        <v>18000</v>
      </c>
      <c r="E2818" s="206"/>
      <c r="F2818" s="206"/>
      <c r="H2818" s="694" t="s">
        <v>13441</v>
      </c>
    </row>
    <row r="2819" spans="1:8">
      <c r="A2819" s="183" t="s">
        <v>13442</v>
      </c>
      <c r="E2819" s="206">
        <v>340</v>
      </c>
      <c r="F2819" s="206">
        <v>2291</v>
      </c>
      <c r="G2819" s="183" t="s">
        <v>12085</v>
      </c>
      <c r="H2819" s="183" t="s">
        <v>13443</v>
      </c>
    </row>
    <row r="2820" spans="1:8">
      <c r="A2820" s="183" t="s">
        <v>13442</v>
      </c>
      <c r="E2820" s="206">
        <v>350</v>
      </c>
      <c r="F2820" s="206">
        <v>1941</v>
      </c>
      <c r="G2820" s="183" t="s">
        <v>12085</v>
      </c>
      <c r="H2820" s="183" t="s">
        <v>13443</v>
      </c>
    </row>
    <row r="2821" spans="1:8">
      <c r="A2821" s="183" t="s">
        <v>13444</v>
      </c>
      <c r="E2821" s="206">
        <v>415</v>
      </c>
      <c r="F2821" s="206">
        <v>1526</v>
      </c>
      <c r="G2821" s="183" t="s">
        <v>12085</v>
      </c>
      <c r="H2821" s="183" t="s">
        <v>13445</v>
      </c>
    </row>
    <row r="2822" spans="1:8">
      <c r="A2822" s="183" t="s">
        <v>13444</v>
      </c>
      <c r="E2822" s="206">
        <v>380</v>
      </c>
      <c r="F2822" s="206">
        <v>1146</v>
      </c>
      <c r="G2822" s="183" t="s">
        <v>12085</v>
      </c>
      <c r="H2822" s="183" t="s">
        <v>13445</v>
      </c>
    </row>
    <row r="2823" spans="1:8">
      <c r="A2823" s="183" t="s">
        <v>13446</v>
      </c>
      <c r="E2823" s="206">
        <v>18</v>
      </c>
      <c r="F2823" s="206">
        <v>1128</v>
      </c>
      <c r="G2823" s="183" t="s">
        <v>12074</v>
      </c>
      <c r="H2823" s="183" t="s">
        <v>13447</v>
      </c>
    </row>
    <row r="2824" spans="1:8">
      <c r="A2824" s="183" t="s">
        <v>13448</v>
      </c>
      <c r="D2824" s="183">
        <v>5000</v>
      </c>
      <c r="E2824" s="206"/>
      <c r="F2824" s="206">
        <v>6128</v>
      </c>
      <c r="H2824" s="183" t="s">
        <v>11468</v>
      </c>
    </row>
    <row r="2825" spans="1:8">
      <c r="A2825" s="183" t="s">
        <v>13448</v>
      </c>
      <c r="E2825" s="206">
        <v>121</v>
      </c>
      <c r="F2825" s="206">
        <v>6007</v>
      </c>
      <c r="G2825" s="183" t="s">
        <v>12105</v>
      </c>
      <c r="H2825" s="183" t="s">
        <v>13175</v>
      </c>
    </row>
    <row r="2826" spans="1:8">
      <c r="A2826" s="183" t="s">
        <v>13449</v>
      </c>
      <c r="E2826" s="206">
        <v>1205</v>
      </c>
      <c r="F2826" s="206">
        <v>4802</v>
      </c>
      <c r="G2826" s="183" t="s">
        <v>12552</v>
      </c>
      <c r="H2826" s="183" t="s">
        <v>13450</v>
      </c>
    </row>
    <row r="2827" spans="1:8">
      <c r="A2827" s="183" t="s">
        <v>13451</v>
      </c>
      <c r="C2827" s="183">
        <v>17000</v>
      </c>
      <c r="H2827" s="183" t="s">
        <v>13452</v>
      </c>
    </row>
    <row r="2828" spans="1:8">
      <c r="A2828" s="183" t="s">
        <v>13451</v>
      </c>
      <c r="C2828" s="183">
        <v>9913</v>
      </c>
      <c r="H2828" s="183" t="s">
        <v>13453</v>
      </c>
    </row>
    <row r="2829" spans="1:8">
      <c r="A2829" s="183" t="s">
        <v>13454</v>
      </c>
      <c r="E2829" s="206">
        <v>120</v>
      </c>
      <c r="F2829" s="206">
        <v>4682</v>
      </c>
      <c r="G2829" s="183" t="s">
        <v>12135</v>
      </c>
      <c r="H2829" s="183" t="s">
        <v>13455</v>
      </c>
    </row>
    <row r="2830" spans="1:8">
      <c r="A2830" s="183" t="s">
        <v>13456</v>
      </c>
      <c r="E2830" s="206">
        <v>192</v>
      </c>
      <c r="F2830" s="206">
        <v>4490</v>
      </c>
      <c r="G2830" s="183" t="s">
        <v>12135</v>
      </c>
      <c r="H2830" s="183" t="s">
        <v>13457</v>
      </c>
    </row>
    <row r="2831" spans="1:8">
      <c r="H2831" s="696" t="s">
        <v>13458</v>
      </c>
    </row>
    <row r="2832" spans="1:8">
      <c r="A2832" s="183" t="s">
        <v>13459</v>
      </c>
      <c r="C2832" s="183">
        <v>16288</v>
      </c>
      <c r="H2832" s="183" t="s">
        <v>13460</v>
      </c>
    </row>
    <row r="2833" spans="1:8">
      <c r="A2833" s="183" t="s">
        <v>13459</v>
      </c>
      <c r="C2833" s="183">
        <v>25318</v>
      </c>
      <c r="H2833" s="183" t="s">
        <v>13461</v>
      </c>
    </row>
    <row r="2834" spans="1:8">
      <c r="A2834" s="183" t="s">
        <v>13459</v>
      </c>
      <c r="C2834" s="183">
        <v>61326</v>
      </c>
      <c r="H2834" s="183" t="s">
        <v>13462</v>
      </c>
    </row>
    <row r="2835" spans="1:8">
      <c r="A2835" s="183" t="s">
        <v>13459</v>
      </c>
      <c r="C2835" s="183">
        <v>20300</v>
      </c>
      <c r="H2835" s="183" t="s">
        <v>13463</v>
      </c>
    </row>
    <row r="2836" spans="1:8">
      <c r="A2836" s="183" t="s">
        <v>13464</v>
      </c>
      <c r="E2836" s="206">
        <v>35</v>
      </c>
      <c r="F2836" s="206">
        <v>4455</v>
      </c>
      <c r="G2836" s="183" t="s">
        <v>12105</v>
      </c>
      <c r="H2836" s="183" t="s">
        <v>13465</v>
      </c>
    </row>
    <row r="2837" spans="1:8">
      <c r="A2837" s="183" t="s">
        <v>13466</v>
      </c>
      <c r="E2837" s="206">
        <v>200</v>
      </c>
      <c r="F2837" s="206">
        <v>4255</v>
      </c>
      <c r="G2837" s="183" t="s">
        <v>12085</v>
      </c>
      <c r="H2837" s="183" t="s">
        <v>13467</v>
      </c>
    </row>
    <row r="2838" spans="1:8">
      <c r="A2838" s="183" t="s">
        <v>13468</v>
      </c>
      <c r="C2838" s="183">
        <v>250030</v>
      </c>
      <c r="H2838" s="183" t="s">
        <v>13469</v>
      </c>
    </row>
    <row r="2839" spans="1:8">
      <c r="A2839" s="183" t="s">
        <v>13470</v>
      </c>
      <c r="E2839" s="206">
        <v>145</v>
      </c>
      <c r="F2839" s="206">
        <v>4110</v>
      </c>
      <c r="G2839" s="183" t="s">
        <v>12085</v>
      </c>
      <c r="H2839" s="183" t="s">
        <v>13471</v>
      </c>
    </row>
    <row r="2840" spans="1:8">
      <c r="A2840" s="183" t="s">
        <v>13472</v>
      </c>
      <c r="E2840" s="206">
        <v>25</v>
      </c>
      <c r="F2840" s="206">
        <v>4085</v>
      </c>
      <c r="G2840" s="183" t="s">
        <v>12588</v>
      </c>
      <c r="H2840" s="183" t="s">
        <v>13471</v>
      </c>
    </row>
    <row r="2841" spans="1:8">
      <c r="A2841" s="183" t="s">
        <v>13473</v>
      </c>
      <c r="E2841" s="206">
        <v>140</v>
      </c>
      <c r="F2841" s="206">
        <v>3945</v>
      </c>
      <c r="G2841" s="183" t="s">
        <v>12085</v>
      </c>
      <c r="H2841" s="183" t="s">
        <v>13474</v>
      </c>
    </row>
    <row r="2842" spans="1:8">
      <c r="A2842" s="183" t="s">
        <v>13468</v>
      </c>
      <c r="E2842" s="206">
        <v>1205</v>
      </c>
      <c r="F2842" s="206">
        <v>2740</v>
      </c>
      <c r="G2842" s="183" t="s">
        <v>12552</v>
      </c>
      <c r="H2842" s="183" t="s">
        <v>13475</v>
      </c>
    </row>
    <row r="2843" spans="1:8">
      <c r="A2843" s="183" t="s">
        <v>13476</v>
      </c>
      <c r="E2843" s="183">
        <v>173</v>
      </c>
      <c r="F2843" s="206">
        <v>2567</v>
      </c>
      <c r="G2843" s="183" t="s">
        <v>12135</v>
      </c>
      <c r="H2843" s="183" t="s">
        <v>13477</v>
      </c>
    </row>
    <row r="2844" spans="1:8">
      <c r="A2844" s="183" t="s">
        <v>13478</v>
      </c>
      <c r="E2844" s="206">
        <v>231</v>
      </c>
      <c r="F2844" s="206">
        <v>2336</v>
      </c>
      <c r="G2844" s="206" t="s">
        <v>12098</v>
      </c>
      <c r="H2844" s="183" t="s">
        <v>13479</v>
      </c>
    </row>
    <row r="2845" spans="1:8">
      <c r="A2845" s="183" t="s">
        <v>13480</v>
      </c>
      <c r="C2845" s="183">
        <v>17000</v>
      </c>
      <c r="H2845" s="183" t="s">
        <v>13481</v>
      </c>
    </row>
    <row r="2846" spans="1:8">
      <c r="A2846" s="183" t="s">
        <v>13482</v>
      </c>
      <c r="E2846" s="206">
        <v>245</v>
      </c>
      <c r="F2846" s="206">
        <v>2091</v>
      </c>
      <c r="G2846" s="183" t="s">
        <v>12085</v>
      </c>
      <c r="H2846" s="183" t="s">
        <v>13483</v>
      </c>
    </row>
    <row r="2847" spans="1:8">
      <c r="A2847" s="183" t="s">
        <v>13484</v>
      </c>
      <c r="C2847" s="183">
        <v>25318</v>
      </c>
      <c r="H2847" s="183" t="s">
        <v>13485</v>
      </c>
    </row>
    <row r="2848" spans="1:8">
      <c r="A2848" s="183" t="s">
        <v>13484</v>
      </c>
      <c r="C2848" s="183">
        <v>61326</v>
      </c>
      <c r="H2848" s="183" t="s">
        <v>13486</v>
      </c>
    </row>
    <row r="2849" spans="1:8">
      <c r="A2849" s="183" t="s">
        <v>13484</v>
      </c>
      <c r="C2849" s="183">
        <v>13500</v>
      </c>
      <c r="H2849" s="183" t="s">
        <v>13487</v>
      </c>
    </row>
    <row r="2850" spans="1:8">
      <c r="A2850" s="183" t="s">
        <v>13484</v>
      </c>
      <c r="C2850" s="183">
        <v>30365</v>
      </c>
      <c r="H2850" s="183" t="s">
        <v>13488</v>
      </c>
    </row>
    <row r="2851" spans="1:8">
      <c r="A2851" s="183" t="s">
        <v>13484</v>
      </c>
      <c r="C2851" s="183">
        <v>6120</v>
      </c>
      <c r="H2851" s="183" t="s">
        <v>13489</v>
      </c>
    </row>
    <row r="2852" spans="1:8" ht="66">
      <c r="A2852" s="183" t="s">
        <v>13490</v>
      </c>
      <c r="C2852" s="183">
        <v>15000</v>
      </c>
      <c r="H2852" s="694" t="s">
        <v>13491</v>
      </c>
    </row>
    <row r="2853" spans="1:8">
      <c r="A2853" s="183" t="s">
        <v>13492</v>
      </c>
      <c r="E2853" s="206">
        <v>100</v>
      </c>
      <c r="F2853" s="206">
        <v>1991</v>
      </c>
      <c r="G2853" s="183" t="s">
        <v>12085</v>
      </c>
      <c r="H2853" s="183" t="s">
        <v>13493</v>
      </c>
    </row>
    <row r="2854" spans="1:8">
      <c r="A2854" s="183" t="s">
        <v>13494</v>
      </c>
      <c r="E2854" s="206">
        <v>1205</v>
      </c>
      <c r="F2854" s="206">
        <v>786</v>
      </c>
      <c r="G2854" s="183" t="s">
        <v>12092</v>
      </c>
      <c r="H2854" s="183" t="s">
        <v>13495</v>
      </c>
    </row>
    <row r="2855" spans="1:8">
      <c r="A2855" s="183" t="s">
        <v>13496</v>
      </c>
      <c r="E2855" s="206">
        <v>600</v>
      </c>
      <c r="F2855" s="206">
        <v>186</v>
      </c>
      <c r="G2855" s="183" t="s">
        <v>12588</v>
      </c>
      <c r="H2855" s="183" t="s">
        <v>13497</v>
      </c>
    </row>
    <row r="2856" spans="1:8">
      <c r="A2856" s="183" t="s">
        <v>13498</v>
      </c>
      <c r="D2856" s="183">
        <v>5000</v>
      </c>
      <c r="E2856" s="206"/>
      <c r="F2856" s="206">
        <v>5186</v>
      </c>
      <c r="H2856" s="183" t="s">
        <v>11468</v>
      </c>
    </row>
    <row r="2857" spans="1:8">
      <c r="A2857" s="183" t="s">
        <v>13499</v>
      </c>
      <c r="E2857" s="206">
        <v>115</v>
      </c>
      <c r="F2857" s="206">
        <v>5071</v>
      </c>
      <c r="G2857" s="183" t="s">
        <v>12085</v>
      </c>
      <c r="H2857" s="183" t="s">
        <v>13500</v>
      </c>
    </row>
    <row r="2858" spans="1:8">
      <c r="A2858" s="183" t="s">
        <v>13501</v>
      </c>
      <c r="E2858" s="206">
        <v>185</v>
      </c>
      <c r="F2858" s="206">
        <v>4886</v>
      </c>
      <c r="G2858" s="183" t="s">
        <v>12085</v>
      </c>
      <c r="H2858" s="183" t="s">
        <v>13502</v>
      </c>
    </row>
    <row r="2859" spans="1:8">
      <c r="A2859" s="183" t="s">
        <v>13503</v>
      </c>
      <c r="C2859" s="183">
        <v>17000</v>
      </c>
      <c r="H2859" s="183" t="s">
        <v>13504</v>
      </c>
    </row>
    <row r="2860" spans="1:8">
      <c r="A2860" s="183" t="s">
        <v>13505</v>
      </c>
      <c r="C2860" s="183">
        <v>25318</v>
      </c>
      <c r="H2860" s="183" t="s">
        <v>13506</v>
      </c>
    </row>
    <row r="2861" spans="1:8">
      <c r="A2861" s="183" t="s">
        <v>13505</v>
      </c>
      <c r="C2861" s="183">
        <v>61326</v>
      </c>
      <c r="H2861" s="183" t="s">
        <v>13507</v>
      </c>
    </row>
    <row r="2862" spans="1:8">
      <c r="A2862" s="183" t="s">
        <v>13505</v>
      </c>
      <c r="C2862" s="183">
        <v>46500</v>
      </c>
      <c r="H2862" s="183" t="s">
        <v>13508</v>
      </c>
    </row>
    <row r="2863" spans="1:8">
      <c r="A2863" s="183" t="s">
        <v>13509</v>
      </c>
      <c r="E2863" s="206">
        <v>230</v>
      </c>
      <c r="F2863" s="206">
        <v>4656</v>
      </c>
      <c r="G2863" s="183" t="s">
        <v>12085</v>
      </c>
      <c r="H2863" s="183" t="s">
        <v>13510</v>
      </c>
    </row>
    <row r="2864" spans="1:8">
      <c r="A2864" s="183" t="s">
        <v>13511</v>
      </c>
      <c r="E2864" s="183">
        <v>200</v>
      </c>
      <c r="F2864" s="206">
        <v>4456</v>
      </c>
      <c r="G2864" s="183" t="s">
        <v>12085</v>
      </c>
      <c r="H2864" s="183" t="s">
        <v>13512</v>
      </c>
    </row>
    <row r="2865" spans="1:8">
      <c r="A2865" s="183" t="s">
        <v>13513</v>
      </c>
      <c r="E2865" s="206">
        <v>255</v>
      </c>
      <c r="F2865" s="206">
        <v>4201</v>
      </c>
      <c r="G2865" s="183" t="s">
        <v>12123</v>
      </c>
      <c r="H2865" s="183" t="s">
        <v>13514</v>
      </c>
    </row>
    <row r="2866" spans="1:8">
      <c r="A2866" s="183" t="s">
        <v>13511</v>
      </c>
      <c r="E2866" s="206">
        <v>140</v>
      </c>
      <c r="F2866" s="206">
        <v>4061</v>
      </c>
      <c r="G2866" s="183" t="s">
        <v>12123</v>
      </c>
      <c r="H2866" s="183" t="s">
        <v>13515</v>
      </c>
    </row>
    <row r="2867" spans="1:8">
      <c r="A2867" s="183" t="s">
        <v>13513</v>
      </c>
      <c r="C2867" s="183">
        <v>42883</v>
      </c>
      <c r="H2867" s="183" t="s">
        <v>13516</v>
      </c>
    </row>
    <row r="2868" spans="1:8">
      <c r="A2868" s="183" t="s">
        <v>13511</v>
      </c>
      <c r="C2868" s="183">
        <v>33926</v>
      </c>
      <c r="H2868" s="183" t="s">
        <v>13517</v>
      </c>
    </row>
    <row r="2869" spans="1:8">
      <c r="A2869" s="183" t="s">
        <v>13518</v>
      </c>
      <c r="E2869" s="206">
        <v>199</v>
      </c>
      <c r="F2869" s="206">
        <v>3862</v>
      </c>
      <c r="G2869" s="206" t="s">
        <v>12098</v>
      </c>
      <c r="H2869" s="183" t="s">
        <v>13519</v>
      </c>
    </row>
    <row r="2870" spans="1:8">
      <c r="A2870" s="183" t="s">
        <v>13518</v>
      </c>
      <c r="E2870" s="206">
        <v>1205</v>
      </c>
      <c r="F2870" s="206">
        <v>2657</v>
      </c>
      <c r="G2870" s="183" t="s">
        <v>12092</v>
      </c>
      <c r="H2870" s="183" t="s">
        <v>13520</v>
      </c>
    </row>
    <row r="2871" spans="1:8">
      <c r="A2871" s="183" t="s">
        <v>13521</v>
      </c>
      <c r="C2871" s="183">
        <v>17000</v>
      </c>
      <c r="H2871" s="183" t="s">
        <v>13522</v>
      </c>
    </row>
    <row r="2872" spans="1:8">
      <c r="A2872" s="183" t="s">
        <v>13521</v>
      </c>
      <c r="C2872" s="183">
        <v>4896</v>
      </c>
      <c r="H2872" s="183" t="s">
        <v>13523</v>
      </c>
    </row>
    <row r="2873" spans="1:8">
      <c r="A2873" s="183" t="s">
        <v>13524</v>
      </c>
      <c r="E2873" s="206">
        <v>835</v>
      </c>
      <c r="F2873" s="206">
        <v>1822</v>
      </c>
      <c r="G2873" s="183" t="s">
        <v>12105</v>
      </c>
      <c r="H2873" s="183" t="s">
        <v>13525</v>
      </c>
    </row>
    <row r="2874" spans="1:8">
      <c r="A2874" s="183" t="s">
        <v>13526</v>
      </c>
      <c r="C2874" s="183">
        <v>25318</v>
      </c>
      <c r="H2874" s="183" t="s">
        <v>13527</v>
      </c>
    </row>
    <row r="2875" spans="1:8">
      <c r="A2875" s="183" t="s">
        <v>13526</v>
      </c>
      <c r="C2875" s="183">
        <v>31326</v>
      </c>
      <c r="H2875" s="183" t="s">
        <v>13528</v>
      </c>
    </row>
    <row r="2876" spans="1:8">
      <c r="A2876" s="183" t="s">
        <v>13526</v>
      </c>
      <c r="C2876" s="183">
        <v>30000</v>
      </c>
      <c r="H2876" s="183" t="s">
        <v>13529</v>
      </c>
    </row>
    <row r="2877" spans="1:8">
      <c r="A2877" s="183" t="s">
        <v>13526</v>
      </c>
      <c r="C2877" s="183">
        <v>33500</v>
      </c>
      <c r="H2877" s="183" t="s">
        <v>13530</v>
      </c>
    </row>
    <row r="2878" spans="1:8">
      <c r="A2878" s="183" t="s">
        <v>13526</v>
      </c>
      <c r="C2878" s="183">
        <v>2516</v>
      </c>
      <c r="H2878" s="183" t="s">
        <v>13531</v>
      </c>
    </row>
    <row r="2879" spans="1:8">
      <c r="A2879" s="183" t="s">
        <v>13526</v>
      </c>
      <c r="E2879" s="206">
        <v>45</v>
      </c>
      <c r="F2879" s="206">
        <v>1777</v>
      </c>
      <c r="G2879" s="183" t="s">
        <v>12105</v>
      </c>
      <c r="H2879" s="183" t="s">
        <v>13532</v>
      </c>
    </row>
    <row r="2880" spans="1:8">
      <c r="A2880" s="183" t="s">
        <v>13533</v>
      </c>
      <c r="C2880" s="183">
        <v>12854</v>
      </c>
      <c r="H2880" s="183" t="s">
        <v>13534</v>
      </c>
    </row>
    <row r="2881" spans="1:8">
      <c r="A2881" s="183" t="s">
        <v>13535</v>
      </c>
      <c r="E2881" s="206">
        <v>35</v>
      </c>
      <c r="F2881" s="206">
        <v>1742</v>
      </c>
      <c r="G2881" s="183" t="s">
        <v>12105</v>
      </c>
      <c r="H2881" s="183" t="s">
        <v>13536</v>
      </c>
    </row>
    <row r="2882" spans="1:8">
      <c r="A2882" s="183" t="s">
        <v>13537</v>
      </c>
      <c r="E2882" s="183">
        <v>173</v>
      </c>
      <c r="F2882" s="206">
        <v>1569</v>
      </c>
      <c r="G2882" s="183" t="s">
        <v>12074</v>
      </c>
      <c r="H2882" s="183" t="s">
        <v>12624</v>
      </c>
    </row>
    <row r="2883" spans="1:8">
      <c r="A2883" s="183" t="s">
        <v>13538</v>
      </c>
      <c r="E2883" s="206">
        <v>50</v>
      </c>
      <c r="F2883" s="206">
        <v>1519</v>
      </c>
      <c r="G2883" s="183" t="s">
        <v>12074</v>
      </c>
      <c r="H2883" s="183" t="s">
        <v>13539</v>
      </c>
    </row>
    <row r="2884" spans="1:8">
      <c r="A2884" s="183" t="s">
        <v>13540</v>
      </c>
      <c r="E2884" s="206">
        <v>1205</v>
      </c>
      <c r="F2884" s="206">
        <v>314</v>
      </c>
      <c r="G2884" s="183" t="s">
        <v>12092</v>
      </c>
      <c r="H2884" s="183" t="s">
        <v>13541</v>
      </c>
    </row>
    <row r="2885" spans="1:8">
      <c r="A2885" s="183" t="s">
        <v>13542</v>
      </c>
      <c r="D2885" s="183">
        <v>5000</v>
      </c>
      <c r="E2885" s="206"/>
      <c r="F2885" s="206"/>
      <c r="H2885" s="183" t="s">
        <v>11468</v>
      </c>
    </row>
    <row r="2886" spans="1:8">
      <c r="A2886" s="183" t="s">
        <v>13543</v>
      </c>
      <c r="E2886" s="206">
        <v>320</v>
      </c>
      <c r="F2886" s="206">
        <v>4994</v>
      </c>
      <c r="G2886" s="183" t="s">
        <v>12085</v>
      </c>
      <c r="H2886" s="183" t="s">
        <v>13544</v>
      </c>
    </row>
    <row r="2887" spans="1:8">
      <c r="A2887" s="183" t="s">
        <v>13543</v>
      </c>
      <c r="E2887" s="206">
        <v>300</v>
      </c>
      <c r="F2887" s="206">
        <v>4694</v>
      </c>
      <c r="G2887" s="183" t="s">
        <v>12085</v>
      </c>
      <c r="H2887" s="183" t="s">
        <v>13544</v>
      </c>
    </row>
    <row r="2888" spans="1:8">
      <c r="A2888" s="183" t="s">
        <v>13545</v>
      </c>
      <c r="C2888" s="183">
        <v>17000</v>
      </c>
      <c r="H2888" s="183" t="s">
        <v>13546</v>
      </c>
    </row>
    <row r="2889" spans="1:8">
      <c r="A2889" s="183" t="s">
        <v>13545</v>
      </c>
      <c r="C2889" s="183">
        <v>12000</v>
      </c>
      <c r="E2889" s="206"/>
      <c r="F2889" s="206"/>
      <c r="H2889" s="206" t="s">
        <v>13547</v>
      </c>
    </row>
    <row r="2890" spans="1:8">
      <c r="A2890" s="183" t="s">
        <v>13548</v>
      </c>
      <c r="C2890" s="183">
        <v>25318</v>
      </c>
      <c r="H2890" s="183" t="s">
        <v>13549</v>
      </c>
    </row>
    <row r="2891" spans="1:8">
      <c r="A2891" s="183" t="s">
        <v>13548</v>
      </c>
      <c r="C2891" s="183">
        <v>61326</v>
      </c>
      <c r="H2891" s="183" t="s">
        <v>13550</v>
      </c>
    </row>
    <row r="2892" spans="1:8">
      <c r="A2892" s="183" t="s">
        <v>13551</v>
      </c>
      <c r="C2892" s="183">
        <v>24500</v>
      </c>
      <c r="H2892" s="183" t="s">
        <v>13552</v>
      </c>
    </row>
    <row r="2893" spans="1:8">
      <c r="A2893" s="183" t="s">
        <v>13553</v>
      </c>
      <c r="C2893" s="183">
        <v>11158</v>
      </c>
      <c r="H2893" s="183" t="s">
        <v>13554</v>
      </c>
    </row>
    <row r="2894" spans="1:8" s="206" customFormat="1" ht="82.5">
      <c r="A2894" s="183" t="s">
        <v>13555</v>
      </c>
      <c r="C2894" s="206">
        <v>34000</v>
      </c>
      <c r="H2894" s="697" t="s">
        <v>13556</v>
      </c>
    </row>
    <row r="2895" spans="1:8">
      <c r="A2895" s="183" t="s">
        <v>13557</v>
      </c>
      <c r="E2895" s="206">
        <v>1205</v>
      </c>
      <c r="F2895" s="206">
        <v>3489</v>
      </c>
      <c r="G2895" s="183" t="s">
        <v>12552</v>
      </c>
      <c r="H2895" s="183" t="s">
        <v>13558</v>
      </c>
    </row>
    <row r="2896" spans="1:8">
      <c r="A2896" s="183" t="s">
        <v>13559</v>
      </c>
      <c r="E2896" s="206">
        <v>199</v>
      </c>
      <c r="F2896" s="206">
        <v>3290</v>
      </c>
      <c r="G2896" s="206" t="s">
        <v>12098</v>
      </c>
      <c r="H2896" s="183" t="s">
        <v>13560</v>
      </c>
    </row>
    <row r="2897" spans="1:8">
      <c r="A2897" s="183" t="s">
        <v>13561</v>
      </c>
      <c r="C2897" s="183">
        <v>25318</v>
      </c>
      <c r="H2897" s="183" t="s">
        <v>13562</v>
      </c>
    </row>
    <row r="2898" spans="1:8">
      <c r="A2898" s="183" t="s">
        <v>13563</v>
      </c>
      <c r="C2898" s="183">
        <v>61326</v>
      </c>
      <c r="H2898" s="183" t="s">
        <v>13564</v>
      </c>
    </row>
    <row r="2899" spans="1:8">
      <c r="A2899" s="183" t="s">
        <v>13561</v>
      </c>
      <c r="C2899" s="183">
        <v>12000</v>
      </c>
      <c r="H2899" s="183" t="s">
        <v>13565</v>
      </c>
    </row>
    <row r="2900" spans="1:8">
      <c r="A2900" s="183" t="s">
        <v>13561</v>
      </c>
      <c r="C2900" s="183">
        <v>1219</v>
      </c>
      <c r="H2900" s="183" t="s">
        <v>13566</v>
      </c>
    </row>
    <row r="2901" spans="1:8">
      <c r="A2901" s="183" t="s">
        <v>13567</v>
      </c>
      <c r="E2901" s="206">
        <v>109</v>
      </c>
      <c r="F2901" s="206">
        <v>3181</v>
      </c>
      <c r="G2901" s="183" t="s">
        <v>12623</v>
      </c>
      <c r="H2901" s="183" t="s">
        <v>11545</v>
      </c>
    </row>
    <row r="2902" spans="1:8">
      <c r="A2902" s="183" t="s">
        <v>13568</v>
      </c>
      <c r="E2902" s="206">
        <v>64</v>
      </c>
      <c r="F2902" s="206">
        <v>3117</v>
      </c>
      <c r="G2902" s="183" t="s">
        <v>12085</v>
      </c>
      <c r="H2902" s="183" t="s">
        <v>13569</v>
      </c>
    </row>
    <row r="2903" spans="1:8">
      <c r="A2903" s="183" t="s">
        <v>13570</v>
      </c>
      <c r="E2903" s="206">
        <v>50</v>
      </c>
      <c r="F2903" s="206">
        <v>3067</v>
      </c>
      <c r="G2903" s="183" t="s">
        <v>12074</v>
      </c>
      <c r="H2903" s="183" t="s">
        <v>13571</v>
      </c>
    </row>
    <row r="2904" spans="1:8">
      <c r="A2904" s="183" t="s">
        <v>13570</v>
      </c>
      <c r="E2904" s="206">
        <v>1205</v>
      </c>
      <c r="F2904" s="206">
        <v>1862</v>
      </c>
      <c r="G2904" s="183" t="s">
        <v>12092</v>
      </c>
      <c r="H2904" s="183" t="s">
        <v>13572</v>
      </c>
    </row>
    <row r="2905" spans="1:8">
      <c r="A2905" s="183" t="s">
        <v>13573</v>
      </c>
      <c r="E2905" s="206">
        <v>124</v>
      </c>
      <c r="F2905" s="206">
        <v>1738</v>
      </c>
      <c r="G2905" s="183" t="s">
        <v>12105</v>
      </c>
      <c r="H2905" s="183" t="s">
        <v>13574</v>
      </c>
    </row>
    <row r="2906" spans="1:8">
      <c r="E2906" s="206"/>
      <c r="F2906" s="206"/>
      <c r="H2906" s="696" t="s">
        <v>12914</v>
      </c>
    </row>
    <row r="2907" spans="1:8">
      <c r="A2907" s="183" t="s">
        <v>13575</v>
      </c>
      <c r="C2907" s="183">
        <v>17000</v>
      </c>
      <c r="H2907" s="183" t="s">
        <v>13576</v>
      </c>
    </row>
    <row r="2908" spans="1:8">
      <c r="A2908" s="183" t="s">
        <v>13577</v>
      </c>
      <c r="C2908" s="183">
        <v>25318</v>
      </c>
      <c r="H2908" s="183" t="s">
        <v>13578</v>
      </c>
    </row>
    <row r="2909" spans="1:8">
      <c r="A2909" s="183" t="s">
        <v>13579</v>
      </c>
      <c r="C2909" s="183">
        <v>61326</v>
      </c>
      <c r="H2909" s="183" t="s">
        <v>13580</v>
      </c>
    </row>
    <row r="2910" spans="1:8">
      <c r="A2910" s="183" t="s">
        <v>13581</v>
      </c>
      <c r="C2910" s="183">
        <v>6299</v>
      </c>
      <c r="H2910" s="183" t="s">
        <v>13582</v>
      </c>
    </row>
    <row r="2911" spans="1:8">
      <c r="A2911" s="183" t="s">
        <v>13583</v>
      </c>
      <c r="E2911" s="206">
        <v>94</v>
      </c>
      <c r="F2911" s="206">
        <v>1644</v>
      </c>
      <c r="G2911" s="183" t="s">
        <v>11095</v>
      </c>
      <c r="H2911" s="183" t="s">
        <v>13584</v>
      </c>
    </row>
    <row r="2912" spans="1:8">
      <c r="A2912" s="183" t="s">
        <v>13585</v>
      </c>
      <c r="E2912" s="183">
        <v>100</v>
      </c>
      <c r="F2912" s="206">
        <v>1544</v>
      </c>
      <c r="G2912" s="183" t="s">
        <v>12085</v>
      </c>
      <c r="H2912" s="183" t="s">
        <v>13586</v>
      </c>
    </row>
    <row r="2913" spans="1:8">
      <c r="A2913" s="183" t="s">
        <v>13587</v>
      </c>
      <c r="E2913" s="206">
        <v>40</v>
      </c>
      <c r="F2913" s="206">
        <v>1504</v>
      </c>
      <c r="G2913" s="183" t="s">
        <v>12749</v>
      </c>
      <c r="H2913" s="183" t="s">
        <v>13588</v>
      </c>
    </row>
    <row r="2914" spans="1:8">
      <c r="A2914" s="183" t="s">
        <v>13587</v>
      </c>
      <c r="E2914" s="206">
        <v>2</v>
      </c>
      <c r="F2914" s="206">
        <v>1502</v>
      </c>
      <c r="G2914" s="183" t="s">
        <v>12105</v>
      </c>
      <c r="H2914" s="183" t="s">
        <v>13589</v>
      </c>
    </row>
    <row r="2915" spans="1:8">
      <c r="A2915" s="183" t="s">
        <v>13590</v>
      </c>
      <c r="E2915" s="206">
        <v>800</v>
      </c>
      <c r="F2915" s="206">
        <v>702</v>
      </c>
      <c r="G2915" s="183" t="s">
        <v>12588</v>
      </c>
      <c r="H2915" s="183" t="s">
        <v>13591</v>
      </c>
    </row>
    <row r="2916" spans="1:8">
      <c r="A2916" s="183" t="s">
        <v>13592</v>
      </c>
      <c r="E2916" s="206">
        <v>15</v>
      </c>
      <c r="F2916" s="206">
        <v>687</v>
      </c>
      <c r="G2916" s="183" t="s">
        <v>12074</v>
      </c>
      <c r="H2916" s="183" t="s">
        <v>13593</v>
      </c>
    </row>
    <row r="2917" spans="1:8">
      <c r="A2917" s="183" t="s">
        <v>13594</v>
      </c>
      <c r="D2917" s="183">
        <v>5000</v>
      </c>
      <c r="E2917" s="206"/>
      <c r="F2917" s="206"/>
      <c r="H2917" s="183" t="s">
        <v>11468</v>
      </c>
    </row>
    <row r="2918" spans="1:8">
      <c r="A2918" s="183" t="s">
        <v>13594</v>
      </c>
      <c r="E2918" s="206">
        <v>1205</v>
      </c>
      <c r="F2918" s="206">
        <v>4482</v>
      </c>
      <c r="G2918" s="183" t="s">
        <v>12092</v>
      </c>
      <c r="H2918" s="183" t="s">
        <v>13595</v>
      </c>
    </row>
    <row r="2919" spans="1:8">
      <c r="A2919" s="183" t="s">
        <v>13596</v>
      </c>
      <c r="E2919" s="206">
        <v>64</v>
      </c>
      <c r="F2919" s="206">
        <v>4418</v>
      </c>
      <c r="G2919" s="183" t="s">
        <v>12105</v>
      </c>
      <c r="H2919" s="183" t="s">
        <v>13597</v>
      </c>
    </row>
    <row r="2920" spans="1:8">
      <c r="A2920" s="183" t="s">
        <v>13598</v>
      </c>
      <c r="E2920" s="206">
        <v>210</v>
      </c>
      <c r="F2920" s="206">
        <v>4208</v>
      </c>
      <c r="G2920" s="206" t="s">
        <v>13055</v>
      </c>
      <c r="H2920" s="183" t="s">
        <v>13599</v>
      </c>
    </row>
    <row r="2921" spans="1:8" s="206" customFormat="1">
      <c r="A2921" s="206" t="s">
        <v>13598</v>
      </c>
      <c r="C2921" s="206">
        <v>20000</v>
      </c>
      <c r="H2921" s="697" t="s">
        <v>13600</v>
      </c>
    </row>
    <row r="2922" spans="1:8" s="206" customFormat="1">
      <c r="A2922" s="206" t="s">
        <v>13601</v>
      </c>
      <c r="C2922" s="206">
        <v>230030</v>
      </c>
      <c r="H2922" s="697" t="s">
        <v>12781</v>
      </c>
    </row>
    <row r="2923" spans="1:8">
      <c r="A2923" s="183" t="s">
        <v>13602</v>
      </c>
      <c r="C2923" s="183">
        <v>17000</v>
      </c>
      <c r="H2923" s="183" t="s">
        <v>13603</v>
      </c>
    </row>
    <row r="2924" spans="1:8">
      <c r="A2924" s="183" t="s">
        <v>13602</v>
      </c>
      <c r="C2924" s="183">
        <v>25318</v>
      </c>
      <c r="H2924" s="183" t="s">
        <v>13604</v>
      </c>
    </row>
    <row r="2925" spans="1:8">
      <c r="A2925" s="183" t="s">
        <v>13602</v>
      </c>
      <c r="C2925" s="183">
        <v>61326</v>
      </c>
      <c r="H2925" s="183" t="s">
        <v>13605</v>
      </c>
    </row>
    <row r="2926" spans="1:8">
      <c r="A2926" s="183" t="s">
        <v>13602</v>
      </c>
      <c r="C2926" s="183">
        <v>9500</v>
      </c>
      <c r="H2926" s="183" t="s">
        <v>13606</v>
      </c>
    </row>
    <row r="2927" spans="1:8">
      <c r="A2927" s="183" t="s">
        <v>13607</v>
      </c>
      <c r="C2927" s="183">
        <v>31260</v>
      </c>
      <c r="H2927" s="183" t="s">
        <v>13608</v>
      </c>
    </row>
    <row r="2928" spans="1:8">
      <c r="A2928" s="183" t="s">
        <v>13607</v>
      </c>
      <c r="E2928" s="206">
        <v>75</v>
      </c>
      <c r="F2928" s="206">
        <v>4133</v>
      </c>
      <c r="G2928" s="183" t="s">
        <v>12105</v>
      </c>
      <c r="H2928" s="183" t="s">
        <v>13609</v>
      </c>
    </row>
    <row r="2929" spans="1:8">
      <c r="A2929" s="183" t="s">
        <v>13610</v>
      </c>
      <c r="E2929" s="183">
        <v>405</v>
      </c>
      <c r="F2929" s="206">
        <v>3728</v>
      </c>
      <c r="G2929" s="183" t="s">
        <v>12135</v>
      </c>
      <c r="H2929" s="183" t="s">
        <v>13611</v>
      </c>
    </row>
    <row r="2930" spans="1:8">
      <c r="A2930" s="183" t="s">
        <v>13612</v>
      </c>
      <c r="E2930" s="183">
        <v>15</v>
      </c>
      <c r="F2930" s="206">
        <v>3713</v>
      </c>
      <c r="G2930" s="183" t="s">
        <v>12749</v>
      </c>
      <c r="H2930" s="183" t="s">
        <v>11385</v>
      </c>
    </row>
    <row r="2931" spans="1:8">
      <c r="A2931" s="183" t="s">
        <v>13613</v>
      </c>
      <c r="B2931" s="183">
        <v>80000</v>
      </c>
      <c r="F2931" s="206"/>
      <c r="H2931" s="183" t="s">
        <v>13368</v>
      </c>
    </row>
    <row r="2932" spans="1:8">
      <c r="A2932" s="183" t="s">
        <v>13614</v>
      </c>
      <c r="E2932" s="183">
        <v>5</v>
      </c>
      <c r="F2932" s="206">
        <v>3708</v>
      </c>
      <c r="G2932" s="183" t="s">
        <v>12105</v>
      </c>
      <c r="H2932" s="183" t="s">
        <v>13078</v>
      </c>
    </row>
    <row r="2933" spans="1:8" s="206" customFormat="1" ht="231">
      <c r="A2933" s="183" t="s">
        <v>13615</v>
      </c>
      <c r="C2933" s="206">
        <v>40030</v>
      </c>
      <c r="H2933" s="697" t="s">
        <v>13616</v>
      </c>
    </row>
    <row r="2934" spans="1:8">
      <c r="A2934" s="183" t="s">
        <v>13617</v>
      </c>
      <c r="E2934" s="206">
        <v>1205</v>
      </c>
      <c r="F2934" s="206">
        <v>2503</v>
      </c>
      <c r="G2934" s="183" t="s">
        <v>12092</v>
      </c>
      <c r="H2934" s="183" t="s">
        <v>13618</v>
      </c>
    </row>
    <row r="2935" spans="1:8">
      <c r="A2935" s="183" t="s">
        <v>13617</v>
      </c>
      <c r="E2935" s="206">
        <v>18</v>
      </c>
      <c r="F2935" s="206">
        <v>2485</v>
      </c>
      <c r="G2935" s="183" t="s">
        <v>12074</v>
      </c>
      <c r="H2935" s="183" t="s">
        <v>13619</v>
      </c>
    </row>
    <row r="2936" spans="1:8">
      <c r="A2936" s="183" t="s">
        <v>13620</v>
      </c>
      <c r="C2936" s="183">
        <v>17000</v>
      </c>
      <c r="H2936" s="183" t="s">
        <v>13621</v>
      </c>
    </row>
    <row r="2937" spans="1:8">
      <c r="A2937" s="183" t="s">
        <v>13622</v>
      </c>
      <c r="E2937" s="206">
        <v>75</v>
      </c>
      <c r="F2937" s="206">
        <v>2410</v>
      </c>
      <c r="G2937" s="183" t="s">
        <v>12085</v>
      </c>
      <c r="H2937" s="183" t="s">
        <v>13623</v>
      </c>
    </row>
    <row r="2938" spans="1:8">
      <c r="A2938" s="183" t="s">
        <v>13622</v>
      </c>
      <c r="E2938" s="206">
        <v>70</v>
      </c>
      <c r="F2938" s="206">
        <v>2340</v>
      </c>
      <c r="G2938" s="183" t="s">
        <v>12588</v>
      </c>
      <c r="H2938" s="183" t="s">
        <v>13623</v>
      </c>
    </row>
    <row r="2939" spans="1:8">
      <c r="A2939" s="183" t="s">
        <v>13624</v>
      </c>
      <c r="E2939" s="206">
        <v>35</v>
      </c>
      <c r="F2939" s="206">
        <v>2305</v>
      </c>
      <c r="G2939" s="183" t="s">
        <v>12105</v>
      </c>
      <c r="H2939" s="183" t="s">
        <v>13625</v>
      </c>
    </row>
    <row r="2940" spans="1:8">
      <c r="A2940" s="183" t="s">
        <v>13624</v>
      </c>
      <c r="C2940" s="183">
        <v>25318</v>
      </c>
      <c r="H2940" s="183" t="s">
        <v>13626</v>
      </c>
    </row>
    <row r="2941" spans="1:8">
      <c r="A2941" s="183" t="s">
        <v>13624</v>
      </c>
      <c r="C2941" s="183">
        <v>9000</v>
      </c>
      <c r="H2941" s="183" t="s">
        <v>13627</v>
      </c>
    </row>
    <row r="2942" spans="1:8">
      <c r="A2942" s="183" t="s">
        <v>13628</v>
      </c>
      <c r="C2942" s="206">
        <v>32326</v>
      </c>
      <c r="H2942" s="183" t="s">
        <v>13629</v>
      </c>
    </row>
    <row r="2943" spans="1:8">
      <c r="A2943" s="183" t="s">
        <v>13630</v>
      </c>
      <c r="C2943" s="206">
        <v>20000</v>
      </c>
      <c r="H2943" s="183" t="s">
        <v>13631</v>
      </c>
    </row>
    <row r="2944" spans="1:8">
      <c r="A2944" s="183" t="s">
        <v>13632</v>
      </c>
      <c r="C2944" s="183">
        <v>36000</v>
      </c>
      <c r="H2944" s="183" t="s">
        <v>13633</v>
      </c>
    </row>
    <row r="2945" spans="1:8">
      <c r="A2945" s="183" t="s">
        <v>13624</v>
      </c>
      <c r="C2945" s="183">
        <v>9821</v>
      </c>
      <c r="H2945" s="183" t="s">
        <v>13634</v>
      </c>
    </row>
    <row r="2946" spans="1:8">
      <c r="A2946" s="183" t="s">
        <v>13624</v>
      </c>
      <c r="C2946" s="183">
        <v>20696</v>
      </c>
      <c r="H2946" s="183" t="s">
        <v>13635</v>
      </c>
    </row>
    <row r="2947" spans="1:8">
      <c r="A2947" s="183" t="s">
        <v>13636</v>
      </c>
      <c r="C2947" s="183">
        <v>20000</v>
      </c>
      <c r="E2947" s="206"/>
      <c r="F2947" s="206"/>
      <c r="H2947" s="696" t="s">
        <v>13637</v>
      </c>
    </row>
    <row r="2948" spans="1:8">
      <c r="A2948" s="183" t="s">
        <v>13638</v>
      </c>
      <c r="C2948" s="183">
        <v>25318</v>
      </c>
      <c r="E2948" s="206"/>
      <c r="F2948" s="206"/>
      <c r="H2948" s="183" t="s">
        <v>13639</v>
      </c>
    </row>
    <row r="2949" spans="1:8">
      <c r="A2949" s="183" t="s">
        <v>13640</v>
      </c>
      <c r="C2949" s="183">
        <v>1900</v>
      </c>
      <c r="E2949" s="206"/>
      <c r="F2949" s="206"/>
      <c r="H2949" s="183" t="s">
        <v>13639</v>
      </c>
    </row>
    <row r="2950" spans="1:8">
      <c r="A2950" s="183" t="s">
        <v>13641</v>
      </c>
      <c r="E2950" s="206">
        <v>210</v>
      </c>
      <c r="F2950" s="206">
        <v>2095</v>
      </c>
      <c r="G2950" s="206" t="s">
        <v>12098</v>
      </c>
      <c r="H2950" s="183" t="s">
        <v>13642</v>
      </c>
    </row>
    <row r="2951" spans="1:8">
      <c r="A2951" s="183" t="s">
        <v>13641</v>
      </c>
      <c r="E2951" s="206">
        <v>1205</v>
      </c>
      <c r="F2951" s="206">
        <v>890</v>
      </c>
      <c r="G2951" s="183" t="s">
        <v>12092</v>
      </c>
      <c r="H2951" s="183" t="s">
        <v>13643</v>
      </c>
    </row>
    <row r="2952" spans="1:8">
      <c r="A2952" s="183" t="s">
        <v>13630</v>
      </c>
      <c r="D2952" s="183">
        <v>5000</v>
      </c>
      <c r="E2952" s="206"/>
      <c r="F2952" s="206"/>
      <c r="H2952" s="183" t="s">
        <v>12848</v>
      </c>
    </row>
    <row r="2953" spans="1:8">
      <c r="A2953" s="183" t="s">
        <v>13630</v>
      </c>
      <c r="E2953" s="183">
        <v>500</v>
      </c>
      <c r="F2953" s="206">
        <v>5390</v>
      </c>
      <c r="G2953" s="183" t="s">
        <v>12105</v>
      </c>
      <c r="H2953" s="183" t="s">
        <v>13644</v>
      </c>
    </row>
    <row r="2954" spans="1:8">
      <c r="A2954" s="183" t="s">
        <v>13630</v>
      </c>
      <c r="C2954" s="183">
        <v>400</v>
      </c>
      <c r="H2954" s="183" t="s">
        <v>13645</v>
      </c>
    </row>
    <row r="2955" spans="1:8">
      <c r="A2955" s="183" t="s">
        <v>13646</v>
      </c>
      <c r="C2955" s="183">
        <v>600</v>
      </c>
      <c r="H2955" s="183" t="s">
        <v>13647</v>
      </c>
    </row>
    <row r="2956" spans="1:8">
      <c r="A2956" s="183" t="s">
        <v>13648</v>
      </c>
      <c r="C2956" s="206">
        <v>61326</v>
      </c>
      <c r="H2956" s="183" t="s">
        <v>13649</v>
      </c>
    </row>
    <row r="2957" spans="1:8">
      <c r="A2957" s="183" t="s">
        <v>13648</v>
      </c>
      <c r="E2957" s="183">
        <v>150</v>
      </c>
      <c r="F2957" s="206">
        <v>5240</v>
      </c>
      <c r="G2957" s="183" t="s">
        <v>12135</v>
      </c>
      <c r="H2957" s="183" t="s">
        <v>13650</v>
      </c>
    </row>
    <row r="2958" spans="1:8">
      <c r="A2958" s="183" t="s">
        <v>13651</v>
      </c>
      <c r="E2958" s="206">
        <v>1480</v>
      </c>
      <c r="F2958" s="206">
        <v>3760</v>
      </c>
      <c r="H2958" s="183" t="s">
        <v>13652</v>
      </c>
    </row>
    <row r="2959" spans="1:8">
      <c r="A2959" s="183" t="s">
        <v>13651</v>
      </c>
      <c r="E2959" s="183">
        <v>35</v>
      </c>
      <c r="F2959" s="206">
        <v>3725</v>
      </c>
      <c r="G2959" s="183" t="s">
        <v>12105</v>
      </c>
      <c r="H2959" s="183" t="s">
        <v>13653</v>
      </c>
    </row>
    <row r="2960" spans="1:8">
      <c r="A2960" s="183" t="s">
        <v>13651</v>
      </c>
      <c r="E2960" s="206">
        <v>214</v>
      </c>
      <c r="F2960" s="206">
        <v>3511</v>
      </c>
      <c r="G2960" s="183" t="s">
        <v>12105</v>
      </c>
      <c r="H2960" s="183" t="s">
        <v>13654</v>
      </c>
    </row>
    <row r="2961" spans="1:8">
      <c r="A2961" s="183" t="s">
        <v>13655</v>
      </c>
      <c r="E2961" s="183">
        <v>82</v>
      </c>
      <c r="F2961" s="206">
        <v>3429</v>
      </c>
      <c r="G2961" s="183" t="s">
        <v>11095</v>
      </c>
      <c r="H2961" s="183" t="s">
        <v>13656</v>
      </c>
    </row>
    <row r="2962" spans="1:8">
      <c r="A2962" s="183" t="s">
        <v>13655</v>
      </c>
      <c r="E2962" s="183">
        <v>164</v>
      </c>
      <c r="F2962" s="206">
        <v>3265</v>
      </c>
      <c r="G2962" s="183" t="s">
        <v>12074</v>
      </c>
      <c r="H2962" s="183" t="s">
        <v>12624</v>
      </c>
    </row>
    <row r="2963" spans="1:8">
      <c r="A2963" s="183" t="s">
        <v>13657</v>
      </c>
      <c r="E2963" s="206">
        <v>18</v>
      </c>
      <c r="F2963" s="206">
        <v>3247</v>
      </c>
      <c r="G2963" s="183" t="s">
        <v>12074</v>
      </c>
      <c r="H2963" s="183" t="s">
        <v>13658</v>
      </c>
    </row>
    <row r="2964" spans="1:8">
      <c r="A2964" s="183" t="s">
        <v>13657</v>
      </c>
      <c r="E2964" s="183">
        <v>100</v>
      </c>
      <c r="F2964" s="206">
        <v>3147</v>
      </c>
      <c r="G2964" s="183" t="s">
        <v>12085</v>
      </c>
      <c r="H2964" s="183" t="s">
        <v>13102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12085</v>
      </c>
      <c r="H2965" s="183" t="s">
        <v>13659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12085</v>
      </c>
      <c r="H2966" s="183" t="s">
        <v>13660</v>
      </c>
    </row>
    <row r="2967" spans="1:8">
      <c r="A2967" s="183" t="s">
        <v>13661</v>
      </c>
      <c r="E2967" s="206">
        <v>1205</v>
      </c>
      <c r="F2967" s="206">
        <v>1572</v>
      </c>
      <c r="G2967" s="183" t="s">
        <v>12092</v>
      </c>
      <c r="H2967" s="183" t="s">
        <v>13662</v>
      </c>
    </row>
    <row r="2968" spans="1:8">
      <c r="A2968" s="183" t="s">
        <v>13663</v>
      </c>
      <c r="E2968" s="183">
        <v>70</v>
      </c>
      <c r="F2968" s="206">
        <v>1502</v>
      </c>
      <c r="G2968" s="183" t="s">
        <v>12105</v>
      </c>
      <c r="H2968" s="183" t="s">
        <v>13664</v>
      </c>
    </row>
    <row r="2969" spans="1:8">
      <c r="A2969" s="183" t="s">
        <v>13665</v>
      </c>
      <c r="E2969" s="206">
        <v>225</v>
      </c>
      <c r="F2969" s="206">
        <v>1277</v>
      </c>
      <c r="G2969" s="183" t="s">
        <v>12085</v>
      </c>
      <c r="H2969" s="183" t="s">
        <v>13666</v>
      </c>
    </row>
    <row r="2970" spans="1:8">
      <c r="A2970" s="183" t="s">
        <v>13665</v>
      </c>
      <c r="E2970" s="206">
        <v>235</v>
      </c>
      <c r="F2970" s="206">
        <v>1042</v>
      </c>
      <c r="G2970" s="183" t="s">
        <v>12085</v>
      </c>
      <c r="H2970" s="183" t="s">
        <v>13667</v>
      </c>
    </row>
    <row r="2971" spans="1:8">
      <c r="A2971" s="183" t="s">
        <v>13668</v>
      </c>
      <c r="E2971" s="206">
        <v>235</v>
      </c>
      <c r="F2971" s="206">
        <v>807</v>
      </c>
      <c r="G2971" s="183" t="s">
        <v>12588</v>
      </c>
      <c r="H2971" s="183" t="s">
        <v>13669</v>
      </c>
    </row>
    <row r="2972" spans="1:8">
      <c r="A2972" s="183" t="s">
        <v>13668</v>
      </c>
      <c r="E2972" s="206">
        <v>320</v>
      </c>
      <c r="F2972" s="206">
        <v>487</v>
      </c>
      <c r="G2972" s="183" t="s">
        <v>12085</v>
      </c>
      <c r="H2972" s="183" t="s">
        <v>13670</v>
      </c>
    </row>
    <row r="2973" spans="1:8">
      <c r="A2973" s="183" t="s">
        <v>13668</v>
      </c>
      <c r="E2973" s="183">
        <v>2</v>
      </c>
      <c r="F2973" s="206">
        <v>485</v>
      </c>
      <c r="G2973" s="183" t="s">
        <v>12105</v>
      </c>
      <c r="H2973" s="183" t="s">
        <v>13671</v>
      </c>
    </row>
    <row r="2974" spans="1:8">
      <c r="A2974" s="183" t="s">
        <v>13668</v>
      </c>
      <c r="C2974" s="183">
        <v>10158</v>
      </c>
      <c r="H2974" s="183" t="s">
        <v>13672</v>
      </c>
    </row>
    <row r="2975" spans="1:8">
      <c r="A2975" s="183" t="s">
        <v>13673</v>
      </c>
      <c r="C2975" s="183">
        <v>14567</v>
      </c>
      <c r="H2975" s="183" t="s">
        <v>13674</v>
      </c>
    </row>
    <row r="2976" spans="1:8">
      <c r="A2976" s="183" t="s">
        <v>13673</v>
      </c>
      <c r="D2976" s="183">
        <v>5000</v>
      </c>
      <c r="E2976" s="206"/>
      <c r="F2976" s="206">
        <v>5485</v>
      </c>
      <c r="H2976" s="183" t="s">
        <v>11468</v>
      </c>
    </row>
    <row r="2977" spans="1:8">
      <c r="A2977" s="183" t="s">
        <v>13675</v>
      </c>
      <c r="E2977" s="206">
        <v>225</v>
      </c>
      <c r="F2977" s="206">
        <v>5260</v>
      </c>
      <c r="G2977" s="183" t="s">
        <v>12085</v>
      </c>
      <c r="H2977" s="183" t="s">
        <v>13667</v>
      </c>
    </row>
    <row r="2978" spans="1:8">
      <c r="A2978" s="183" t="s">
        <v>13675</v>
      </c>
      <c r="E2978" s="206">
        <v>235</v>
      </c>
      <c r="F2978" s="206">
        <v>5025</v>
      </c>
      <c r="G2978" s="183" t="s">
        <v>12085</v>
      </c>
      <c r="H2978" s="183" t="s">
        <v>13667</v>
      </c>
    </row>
    <row r="2979" spans="1:8" ht="33">
      <c r="A2979" s="183" t="s">
        <v>13676</v>
      </c>
      <c r="C2979" s="183">
        <v>30000</v>
      </c>
      <c r="E2979" s="206"/>
      <c r="F2979" s="206"/>
      <c r="H2979" s="694" t="s">
        <v>13677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12708</v>
      </c>
      <c r="H2980" s="183" t="s">
        <v>13678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12092</v>
      </c>
      <c r="H2981" s="183" t="s">
        <v>13679</v>
      </c>
    </row>
    <row r="2982" spans="1:8">
      <c r="A2982" s="183" t="s">
        <v>13680</v>
      </c>
      <c r="E2982" s="183">
        <v>52</v>
      </c>
      <c r="F2982" s="206">
        <v>3668</v>
      </c>
      <c r="G2982" s="183" t="s">
        <v>12105</v>
      </c>
      <c r="H2982" s="183" t="s">
        <v>13681</v>
      </c>
    </row>
    <row r="2983" spans="1:8">
      <c r="A2983" s="183" t="s">
        <v>13682</v>
      </c>
      <c r="E2983" s="206">
        <v>85</v>
      </c>
      <c r="F2983" s="206">
        <v>3583</v>
      </c>
      <c r="G2983" s="183" t="s">
        <v>12588</v>
      </c>
      <c r="H2983" s="183" t="s">
        <v>13683</v>
      </c>
    </row>
    <row r="2984" spans="1:8">
      <c r="A2984" s="183" t="s">
        <v>13682</v>
      </c>
      <c r="E2984" s="206">
        <v>85</v>
      </c>
      <c r="F2984" s="206">
        <v>3498</v>
      </c>
      <c r="G2984" s="183" t="s">
        <v>12085</v>
      </c>
      <c r="H2984" s="183" t="s">
        <v>13683</v>
      </c>
    </row>
    <row r="2985" spans="1:8">
      <c r="A2985" s="183" t="s">
        <v>13684</v>
      </c>
      <c r="E2985" s="206">
        <v>80</v>
      </c>
      <c r="F2985" s="206">
        <v>3418</v>
      </c>
      <c r="G2985" s="183" t="s">
        <v>12135</v>
      </c>
      <c r="H2985" s="183" t="s">
        <v>12545</v>
      </c>
    </row>
    <row r="2986" spans="1:8">
      <c r="A2986" s="183" t="s">
        <v>13685</v>
      </c>
      <c r="C2986" s="183">
        <v>17000</v>
      </c>
      <c r="H2986" s="183" t="s">
        <v>13686</v>
      </c>
    </row>
    <row r="2987" spans="1:8">
      <c r="A2987" s="183" t="s">
        <v>13687</v>
      </c>
      <c r="C2987" s="696">
        <v>20000</v>
      </c>
      <c r="H2987" s="183" t="s">
        <v>13688</v>
      </c>
    </row>
    <row r="2988" spans="1:8">
      <c r="A2988" s="183" t="s">
        <v>13687</v>
      </c>
      <c r="C2988" s="183">
        <v>27218</v>
      </c>
      <c r="H2988" s="183" t="s">
        <v>13689</v>
      </c>
    </row>
    <row r="2989" spans="1:8">
      <c r="A2989" s="183" t="s">
        <v>13687</v>
      </c>
      <c r="C2989" s="183">
        <v>30800</v>
      </c>
      <c r="H2989" s="183" t="s">
        <v>13690</v>
      </c>
    </row>
    <row r="2990" spans="1:8">
      <c r="A2990" s="183" t="s">
        <v>13687</v>
      </c>
      <c r="E2990" s="206">
        <v>178</v>
      </c>
      <c r="F2990" s="206">
        <v>3240</v>
      </c>
      <c r="G2990" s="206" t="s">
        <v>12098</v>
      </c>
      <c r="H2990" s="183" t="s">
        <v>13691</v>
      </c>
    </row>
    <row r="2991" spans="1:8">
      <c r="A2991" s="183" t="s">
        <v>13692</v>
      </c>
      <c r="E2991" s="206">
        <v>80</v>
      </c>
      <c r="F2991" s="206">
        <v>3160</v>
      </c>
      <c r="G2991" s="183" t="s">
        <v>12085</v>
      </c>
      <c r="H2991" s="183" t="s">
        <v>13693</v>
      </c>
    </row>
    <row r="2992" spans="1:8">
      <c r="A2992" s="183" t="s">
        <v>13692</v>
      </c>
      <c r="E2992" s="206">
        <v>80</v>
      </c>
      <c r="F2992" s="206">
        <v>3080</v>
      </c>
      <c r="G2992" s="183" t="s">
        <v>12085</v>
      </c>
      <c r="H2992" s="183" t="s">
        <v>13693</v>
      </c>
    </row>
    <row r="2993" spans="1:8">
      <c r="A2993" s="183" t="s">
        <v>13694</v>
      </c>
      <c r="E2993" s="206">
        <v>1000</v>
      </c>
      <c r="F2993" s="206">
        <v>2080</v>
      </c>
      <c r="G2993" s="183" t="s">
        <v>12085</v>
      </c>
      <c r="H2993" s="183" t="s">
        <v>13695</v>
      </c>
    </row>
    <row r="2994" spans="1:8">
      <c r="A2994" s="183" t="s">
        <v>13696</v>
      </c>
      <c r="C2994" s="696">
        <v>11326</v>
      </c>
      <c r="H2994" s="183" t="s">
        <v>13697</v>
      </c>
    </row>
    <row r="2995" spans="1:8">
      <c r="A2995" s="183" t="s">
        <v>13682</v>
      </c>
      <c r="E2995" s="206">
        <v>115</v>
      </c>
      <c r="F2995" s="206">
        <v>1965</v>
      </c>
      <c r="G2995" s="183" t="s">
        <v>12085</v>
      </c>
      <c r="H2995" s="183" t="s">
        <v>13698</v>
      </c>
    </row>
    <row r="2996" spans="1:8">
      <c r="A2996" s="183" t="s">
        <v>13682</v>
      </c>
      <c r="E2996" s="206">
        <v>150</v>
      </c>
      <c r="F2996" s="206">
        <v>1815</v>
      </c>
      <c r="G2996" s="183" t="s">
        <v>12085</v>
      </c>
      <c r="H2996" s="183" t="s">
        <v>13698</v>
      </c>
    </row>
    <row r="2997" spans="1:8">
      <c r="A2997" s="183" t="s">
        <v>13694</v>
      </c>
      <c r="D2997" s="183">
        <v>4320</v>
      </c>
      <c r="E2997" s="206"/>
      <c r="F2997" s="206"/>
      <c r="H2997" s="183" t="s">
        <v>13699</v>
      </c>
    </row>
    <row r="2998" spans="1:8">
      <c r="A2998" s="183" t="s">
        <v>13700</v>
      </c>
      <c r="C2998" s="696">
        <v>20000</v>
      </c>
      <c r="D2998" s="183" t="s">
        <v>13701</v>
      </c>
      <c r="H2998" s="183" t="s">
        <v>13702</v>
      </c>
    </row>
    <row r="2999" spans="1:8">
      <c r="A2999" s="183" t="s">
        <v>13700</v>
      </c>
      <c r="C2999" s="183">
        <v>40580</v>
      </c>
      <c r="H2999" s="183" t="s">
        <v>13703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12123</v>
      </c>
      <c r="H3000" s="183" t="s">
        <v>13704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12085</v>
      </c>
      <c r="H3001" s="183" t="s">
        <v>13705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12085</v>
      </c>
      <c r="H3002" s="183" t="s">
        <v>13705</v>
      </c>
    </row>
    <row r="3003" spans="1:8">
      <c r="A3003" s="183" t="s">
        <v>13706</v>
      </c>
      <c r="E3003" s="206">
        <v>125</v>
      </c>
      <c r="F3003" s="206">
        <v>5086</v>
      </c>
      <c r="G3003" s="183" t="s">
        <v>12085</v>
      </c>
      <c r="H3003" s="183" t="s">
        <v>13707</v>
      </c>
    </row>
    <row r="3004" spans="1:8">
      <c r="A3004" s="183" t="s">
        <v>13706</v>
      </c>
      <c r="E3004" s="206">
        <v>120</v>
      </c>
      <c r="F3004" s="206">
        <v>4966</v>
      </c>
      <c r="G3004" s="183" t="s">
        <v>12085</v>
      </c>
      <c r="H3004" s="183" t="s">
        <v>13707</v>
      </c>
    </row>
    <row r="3005" spans="1:8">
      <c r="A3005" s="183" t="s">
        <v>13708</v>
      </c>
      <c r="E3005" s="206">
        <v>18</v>
      </c>
      <c r="F3005" s="206">
        <v>4948</v>
      </c>
      <c r="G3005" s="183" t="s">
        <v>12623</v>
      </c>
      <c r="H3005" s="183" t="s">
        <v>13709</v>
      </c>
    </row>
    <row r="3006" spans="1:8">
      <c r="A3006" s="183" t="s">
        <v>13708</v>
      </c>
      <c r="E3006" s="183">
        <v>90</v>
      </c>
      <c r="F3006" s="206">
        <v>4858</v>
      </c>
      <c r="G3006" s="183" t="s">
        <v>12085</v>
      </c>
      <c r="H3006" s="183" t="s">
        <v>11316</v>
      </c>
    </row>
    <row r="3007" spans="1:8">
      <c r="A3007" s="183" t="s">
        <v>13710</v>
      </c>
      <c r="E3007" s="206">
        <v>1205</v>
      </c>
      <c r="F3007" s="206">
        <v>3653</v>
      </c>
      <c r="G3007" s="183" t="s">
        <v>12092</v>
      </c>
      <c r="H3007" s="183" t="s">
        <v>13711</v>
      </c>
    </row>
    <row r="3008" spans="1:8">
      <c r="A3008" s="183" t="s">
        <v>13710</v>
      </c>
      <c r="C3008" s="696">
        <v>10000</v>
      </c>
      <c r="H3008" s="183" t="s">
        <v>13712</v>
      </c>
    </row>
    <row r="3009" spans="1:8">
      <c r="A3009" s="183" t="s">
        <v>13713</v>
      </c>
      <c r="D3009" s="183">
        <v>29400</v>
      </c>
      <c r="E3009" s="206"/>
      <c r="F3009" s="206"/>
      <c r="H3009" s="183" t="s">
        <v>13714</v>
      </c>
    </row>
    <row r="3010" spans="1:8">
      <c r="A3010" s="183" t="s">
        <v>13713</v>
      </c>
      <c r="E3010" s="206">
        <v>600</v>
      </c>
      <c r="F3010" s="206">
        <v>3053</v>
      </c>
      <c r="G3010" s="183" t="s">
        <v>12085</v>
      </c>
      <c r="H3010" s="183" t="s">
        <v>13715</v>
      </c>
    </row>
    <row r="3011" spans="1:8">
      <c r="A3011" s="183" t="s">
        <v>13716</v>
      </c>
      <c r="E3011" s="206">
        <v>100</v>
      </c>
      <c r="F3011" s="206">
        <v>2953</v>
      </c>
      <c r="G3011" s="183" t="s">
        <v>12085</v>
      </c>
      <c r="H3011" s="183" t="s">
        <v>13715</v>
      </c>
    </row>
    <row r="3012" spans="1:8">
      <c r="A3012" s="183" t="s">
        <v>13717</v>
      </c>
      <c r="E3012" s="183">
        <v>100</v>
      </c>
      <c r="F3012" s="206">
        <v>2853</v>
      </c>
      <c r="G3012" s="183" t="s">
        <v>12085</v>
      </c>
      <c r="H3012" s="183" t="s">
        <v>11316</v>
      </c>
    </row>
    <row r="3013" spans="1:8">
      <c r="A3013" s="183" t="s">
        <v>13718</v>
      </c>
      <c r="E3013" s="206">
        <v>800</v>
      </c>
      <c r="F3013" s="206">
        <v>2053</v>
      </c>
      <c r="G3013" s="183" t="s">
        <v>12085</v>
      </c>
      <c r="H3013" s="183" t="s">
        <v>13719</v>
      </c>
    </row>
    <row r="3014" spans="1:8">
      <c r="A3014" s="183" t="s">
        <v>13720</v>
      </c>
      <c r="C3014" s="183">
        <v>27218</v>
      </c>
      <c r="H3014" s="183" t="s">
        <v>13721</v>
      </c>
    </row>
    <row r="3015" spans="1:8">
      <c r="A3015" s="183" t="s">
        <v>13720</v>
      </c>
      <c r="C3015" s="183">
        <v>30250</v>
      </c>
      <c r="D3015" s="696" t="s">
        <v>13722</v>
      </c>
      <c r="H3015" s="183" t="s">
        <v>13723</v>
      </c>
    </row>
    <row r="3016" spans="1:8">
      <c r="A3016" s="183" t="s">
        <v>13720</v>
      </c>
      <c r="D3016" s="696" t="s">
        <v>13724</v>
      </c>
      <c r="H3016" s="183" t="s">
        <v>13725</v>
      </c>
    </row>
    <row r="3017" spans="1:8">
      <c r="A3017" s="183" t="s">
        <v>13720</v>
      </c>
      <c r="C3017" s="183">
        <v>7303</v>
      </c>
      <c r="E3017" s="183">
        <v>29400</v>
      </c>
      <c r="H3017" s="183" t="s">
        <v>13726</v>
      </c>
    </row>
    <row r="3018" spans="1:8">
      <c r="A3018" s="183" t="s">
        <v>13727</v>
      </c>
      <c r="E3018" s="183">
        <v>100</v>
      </c>
      <c r="F3018" s="206">
        <v>1953</v>
      </c>
      <c r="G3018" s="183" t="s">
        <v>12105</v>
      </c>
      <c r="H3018" s="183" t="s">
        <v>13728</v>
      </c>
    </row>
    <row r="3019" spans="1:8">
      <c r="A3019" s="183" t="s">
        <v>13727</v>
      </c>
      <c r="E3019" s="206">
        <v>84</v>
      </c>
      <c r="F3019" s="206">
        <v>1869</v>
      </c>
      <c r="G3019" s="183" t="s">
        <v>12074</v>
      </c>
      <c r="H3019" s="183" t="s">
        <v>13729</v>
      </c>
    </row>
    <row r="3020" spans="1:8">
      <c r="A3020" s="183" t="s">
        <v>13730</v>
      </c>
      <c r="C3020" s="183">
        <v>1196</v>
      </c>
      <c r="H3020" s="183" t="s">
        <v>13731</v>
      </c>
    </row>
    <row r="3021" spans="1:8">
      <c r="A3021" s="183" t="s">
        <v>13732</v>
      </c>
      <c r="D3021" s="183">
        <v>3150</v>
      </c>
      <c r="F3021" s="183">
        <v>5019</v>
      </c>
      <c r="H3021" s="183" t="s">
        <v>13733</v>
      </c>
    </row>
    <row r="3022" spans="1:8">
      <c r="A3022" s="183" t="s">
        <v>13734</v>
      </c>
      <c r="C3022" s="183">
        <v>69000</v>
      </c>
      <c r="H3022" s="183" t="s">
        <v>13735</v>
      </c>
    </row>
    <row r="3023" spans="1:8">
      <c r="A3023" s="183" t="s">
        <v>13736</v>
      </c>
      <c r="C3023" s="183">
        <v>3658</v>
      </c>
      <c r="H3023" s="183" t="s">
        <v>13735</v>
      </c>
    </row>
    <row r="3024" spans="1:8">
      <c r="A3024" s="183" t="s">
        <v>13737</v>
      </c>
      <c r="E3024" s="183">
        <v>35</v>
      </c>
      <c r="F3024" s="206">
        <v>4984</v>
      </c>
      <c r="G3024" s="183" t="s">
        <v>12105</v>
      </c>
      <c r="H3024" s="183" t="s">
        <v>13738</v>
      </c>
    </row>
    <row r="3025" spans="1:8">
      <c r="A3025" s="183" t="s">
        <v>13739</v>
      </c>
      <c r="E3025" s="206">
        <v>1205</v>
      </c>
      <c r="F3025" s="206">
        <v>3779</v>
      </c>
      <c r="G3025" s="183" t="s">
        <v>12092</v>
      </c>
      <c r="H3025" s="183" t="s">
        <v>13740</v>
      </c>
    </row>
    <row r="3026" spans="1:8">
      <c r="A3026" s="183" t="s">
        <v>13741</v>
      </c>
      <c r="E3026" s="206">
        <v>70</v>
      </c>
      <c r="F3026" s="206">
        <v>3709</v>
      </c>
      <c r="G3026" s="183" t="s">
        <v>12085</v>
      </c>
      <c r="H3026" s="183" t="s">
        <v>13742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12123</v>
      </c>
      <c r="H3027" s="183" t="s">
        <v>12832</v>
      </c>
    </row>
    <row r="3028" spans="1:8">
      <c r="A3028" s="183" t="s">
        <v>13743</v>
      </c>
      <c r="C3028" s="183">
        <v>17000</v>
      </c>
      <c r="H3028" s="183" t="s">
        <v>13744</v>
      </c>
    </row>
    <row r="3029" spans="1:8">
      <c r="A3029" s="183" t="s">
        <v>13745</v>
      </c>
      <c r="C3029" s="183">
        <v>27218</v>
      </c>
      <c r="H3029" s="183" t="s">
        <v>13746</v>
      </c>
    </row>
    <row r="3030" spans="1:8">
      <c r="A3030" s="183" t="s">
        <v>13745</v>
      </c>
      <c r="C3030" s="183">
        <v>50000</v>
      </c>
      <c r="D3030" s="696"/>
      <c r="H3030" s="183" t="s">
        <v>13747</v>
      </c>
    </row>
    <row r="3031" spans="1:8">
      <c r="A3031" s="183" t="s">
        <v>13745</v>
      </c>
      <c r="D3031" s="696" t="s">
        <v>13748</v>
      </c>
      <c r="H3031" s="183" t="s">
        <v>13749</v>
      </c>
    </row>
    <row r="3032" spans="1:8">
      <c r="A3032" s="183" t="s">
        <v>13745</v>
      </c>
      <c r="C3032" s="183">
        <v>41454</v>
      </c>
      <c r="D3032" s="696" t="s">
        <v>13750</v>
      </c>
      <c r="E3032" s="696"/>
      <c r="H3032" s="183" t="s">
        <v>13751</v>
      </c>
    </row>
    <row r="3033" spans="1:8">
      <c r="A3033" s="183" t="s">
        <v>13745</v>
      </c>
      <c r="D3033" s="696" t="s">
        <v>13752</v>
      </c>
      <c r="E3033" s="696" t="s">
        <v>13753</v>
      </c>
      <c r="H3033" s="183" t="s">
        <v>13754</v>
      </c>
    </row>
    <row r="3034" spans="1:8">
      <c r="A3034" s="183" t="s">
        <v>13745</v>
      </c>
      <c r="C3034" s="183">
        <v>32275</v>
      </c>
      <c r="H3034" s="183" t="s">
        <v>13755</v>
      </c>
    </row>
    <row r="3035" spans="1:8">
      <c r="A3035" s="183" t="s">
        <v>13745</v>
      </c>
      <c r="C3035" s="183">
        <v>2167</v>
      </c>
      <c r="H3035" s="183" t="s">
        <v>13756</v>
      </c>
    </row>
    <row r="3036" spans="1:8">
      <c r="A3036" s="183" t="s">
        <v>13745</v>
      </c>
      <c r="E3036" s="206">
        <v>32</v>
      </c>
      <c r="F3036" s="206">
        <v>3607</v>
      </c>
      <c r="G3036" s="183" t="s">
        <v>12074</v>
      </c>
      <c r="H3036" s="183" t="s">
        <v>13757</v>
      </c>
    </row>
    <row r="3037" spans="1:8">
      <c r="A3037" s="183" t="s">
        <v>13745</v>
      </c>
      <c r="E3037" s="206">
        <v>199</v>
      </c>
      <c r="F3037" s="206">
        <v>3408</v>
      </c>
      <c r="G3037" s="206" t="s">
        <v>12098</v>
      </c>
      <c r="H3037" s="183" t="s">
        <v>13758</v>
      </c>
    </row>
    <row r="3038" spans="1:8">
      <c r="A3038" s="183" t="s">
        <v>13759</v>
      </c>
      <c r="E3038" s="206">
        <v>200</v>
      </c>
      <c r="F3038" s="206">
        <v>3208</v>
      </c>
      <c r="G3038" s="183" t="s">
        <v>12085</v>
      </c>
      <c r="H3038" s="183" t="s">
        <v>13760</v>
      </c>
    </row>
    <row r="3039" spans="1:8" ht="49.5">
      <c r="A3039" s="183" t="s">
        <v>13761</v>
      </c>
      <c r="C3039" s="183">
        <v>20000</v>
      </c>
      <c r="E3039" s="206"/>
      <c r="F3039" s="206"/>
      <c r="H3039" s="706" t="s">
        <v>13762</v>
      </c>
    </row>
    <row r="3040" spans="1:8">
      <c r="A3040" s="183" t="s">
        <v>13761</v>
      </c>
      <c r="C3040" s="183">
        <v>20000</v>
      </c>
      <c r="D3040" s="696"/>
      <c r="E3040" s="696"/>
      <c r="H3040" s="183" t="s">
        <v>13763</v>
      </c>
    </row>
    <row r="3041" spans="1:8">
      <c r="A3041" s="183" t="s">
        <v>13761</v>
      </c>
      <c r="C3041" s="183">
        <v>61454</v>
      </c>
      <c r="D3041" s="696"/>
      <c r="E3041" s="696"/>
      <c r="H3041" s="183" t="s">
        <v>13764</v>
      </c>
    </row>
    <row r="3042" spans="1:8">
      <c r="A3042" s="183" t="s">
        <v>13761</v>
      </c>
      <c r="C3042" s="183">
        <v>33000</v>
      </c>
      <c r="D3042" s="696"/>
      <c r="H3042" s="183" t="s">
        <v>13765</v>
      </c>
    </row>
    <row r="3043" spans="1:8" ht="132">
      <c r="A3043" s="183" t="s">
        <v>13766</v>
      </c>
      <c r="C3043" s="183">
        <v>175830</v>
      </c>
      <c r="H3043" s="694" t="s">
        <v>13767</v>
      </c>
    </row>
    <row r="3044" spans="1:8" ht="231">
      <c r="A3044" s="183" t="s">
        <v>13768</v>
      </c>
      <c r="H3044" s="694" t="s">
        <v>13769</v>
      </c>
    </row>
    <row r="3045" spans="1:8">
      <c r="A3045" s="183" t="s">
        <v>13770</v>
      </c>
      <c r="E3045" s="206">
        <v>1205</v>
      </c>
      <c r="F3045" s="206">
        <v>2003</v>
      </c>
      <c r="G3045" s="183" t="s">
        <v>12092</v>
      </c>
      <c r="H3045" s="183" t="s">
        <v>13740</v>
      </c>
    </row>
    <row r="3046" spans="1:8">
      <c r="A3046" s="183" t="s">
        <v>13771</v>
      </c>
      <c r="E3046" s="206">
        <v>18</v>
      </c>
      <c r="F3046" s="206">
        <v>1985</v>
      </c>
      <c r="G3046" s="183" t="s">
        <v>12074</v>
      </c>
      <c r="H3046" s="183" t="s">
        <v>13772</v>
      </c>
    </row>
    <row r="3047" spans="1:8">
      <c r="A3047" s="183" t="s">
        <v>13771</v>
      </c>
      <c r="C3047" s="183">
        <v>17000</v>
      </c>
      <c r="H3047" s="183" t="s">
        <v>13773</v>
      </c>
    </row>
    <row r="3048" spans="1:8">
      <c r="A3048" s="183" t="s">
        <v>13774</v>
      </c>
      <c r="E3048" s="183">
        <v>25</v>
      </c>
      <c r="F3048" s="206">
        <v>1960</v>
      </c>
      <c r="G3048" s="183" t="s">
        <v>12105</v>
      </c>
      <c r="H3048" s="183" t="s">
        <v>13775</v>
      </c>
    </row>
    <row r="3049" spans="1:8">
      <c r="A3049" s="183" t="s">
        <v>13776</v>
      </c>
      <c r="C3049" s="183">
        <v>27218</v>
      </c>
      <c r="H3049" s="183" t="s">
        <v>13777</v>
      </c>
    </row>
    <row r="3050" spans="1:8">
      <c r="A3050" s="183" t="s">
        <v>13776</v>
      </c>
      <c r="C3050" s="183">
        <v>18000</v>
      </c>
      <c r="D3050" s="696"/>
      <c r="H3050" s="183" t="s">
        <v>13778</v>
      </c>
    </row>
    <row r="3051" spans="1:8">
      <c r="A3051" s="183" t="s">
        <v>13779</v>
      </c>
      <c r="C3051" s="183">
        <v>15000</v>
      </c>
      <c r="D3051" s="696" t="s">
        <v>13780</v>
      </c>
      <c r="E3051" s="696"/>
      <c r="H3051" s="183" t="s">
        <v>13781</v>
      </c>
    </row>
    <row r="3052" spans="1:8">
      <c r="A3052" s="183" t="s">
        <v>13779</v>
      </c>
      <c r="C3052" s="183">
        <v>2650</v>
      </c>
      <c r="H3052" s="183" t="s">
        <v>13782</v>
      </c>
    </row>
    <row r="3053" spans="1:8">
      <c r="A3053" s="183" t="s">
        <v>13783</v>
      </c>
      <c r="C3053" s="183">
        <v>31264</v>
      </c>
      <c r="H3053" s="183" t="s">
        <v>13784</v>
      </c>
    </row>
    <row r="3054" spans="1:8">
      <c r="A3054" s="183" t="s">
        <v>13785</v>
      </c>
      <c r="E3054" s="206">
        <v>28</v>
      </c>
      <c r="F3054" s="206">
        <v>1932</v>
      </c>
      <c r="G3054" s="183" t="s">
        <v>12749</v>
      </c>
      <c r="H3054" s="183" t="s">
        <v>13786</v>
      </c>
    </row>
    <row r="3055" spans="1:8">
      <c r="A3055" s="183" t="s">
        <v>13787</v>
      </c>
      <c r="E3055" s="206">
        <v>1205</v>
      </c>
      <c r="F3055" s="206">
        <v>727</v>
      </c>
      <c r="G3055" s="183" t="s">
        <v>12092</v>
      </c>
      <c r="H3055" s="183" t="s">
        <v>13788</v>
      </c>
    </row>
    <row r="3056" spans="1:8">
      <c r="A3056" s="183" t="s">
        <v>13789</v>
      </c>
      <c r="E3056" s="183">
        <v>169</v>
      </c>
      <c r="F3056" s="206">
        <v>558</v>
      </c>
      <c r="G3056" s="183" t="s">
        <v>12074</v>
      </c>
      <c r="H3056" s="183" t="s">
        <v>11265</v>
      </c>
    </row>
    <row r="3057" spans="1:8">
      <c r="A3057" s="183" t="s">
        <v>13790</v>
      </c>
      <c r="E3057" s="206">
        <v>189</v>
      </c>
      <c r="F3057" s="206">
        <v>369</v>
      </c>
      <c r="G3057" s="206" t="s">
        <v>12098</v>
      </c>
      <c r="H3057" s="183" t="s">
        <v>13791</v>
      </c>
    </row>
    <row r="3058" spans="1:8">
      <c r="A3058" s="183" t="s">
        <v>13790</v>
      </c>
      <c r="D3058" s="183">
        <v>5000</v>
      </c>
      <c r="E3058" s="206"/>
      <c r="F3058" s="206">
        <v>5369</v>
      </c>
      <c r="H3058" s="183" t="s">
        <v>11468</v>
      </c>
    </row>
    <row r="3059" spans="1:8">
      <c r="A3059" s="183" t="s">
        <v>13790</v>
      </c>
      <c r="E3059" s="183">
        <v>535</v>
      </c>
      <c r="F3059" s="206">
        <v>4834</v>
      </c>
      <c r="G3059" s="183" t="s">
        <v>12105</v>
      </c>
      <c r="H3059" s="183" t="s">
        <v>13792</v>
      </c>
    </row>
    <row r="3060" spans="1:8">
      <c r="A3060" s="183" t="s">
        <v>13790</v>
      </c>
      <c r="E3060" s="206">
        <v>352</v>
      </c>
      <c r="F3060" s="206">
        <v>4482</v>
      </c>
      <c r="G3060" s="183" t="s">
        <v>12135</v>
      </c>
      <c r="H3060" s="183" t="s">
        <v>13793</v>
      </c>
    </row>
    <row r="3061" spans="1:8">
      <c r="A3061" s="183" t="s">
        <v>13794</v>
      </c>
      <c r="C3061" s="183">
        <v>17000</v>
      </c>
      <c r="H3061" s="183" t="s">
        <v>13795</v>
      </c>
    </row>
    <row r="3062" spans="1:8">
      <c r="A3062" s="183" t="s">
        <v>13796</v>
      </c>
      <c r="E3062" s="183">
        <v>196</v>
      </c>
      <c r="F3062" s="206">
        <v>4286</v>
      </c>
      <c r="G3062" s="183" t="s">
        <v>12105</v>
      </c>
      <c r="H3062" s="183" t="s">
        <v>13797</v>
      </c>
    </row>
    <row r="3063" spans="1:8">
      <c r="A3063" s="183" t="s">
        <v>13796</v>
      </c>
      <c r="C3063" s="183">
        <v>26897</v>
      </c>
      <c r="H3063" s="183" t="s">
        <v>13798</v>
      </c>
    </row>
    <row r="3064" spans="1:8">
      <c r="A3064" s="183" t="s">
        <v>13796</v>
      </c>
      <c r="C3064" s="183">
        <v>26000</v>
      </c>
      <c r="D3064" s="696"/>
      <c r="H3064" s="183" t="s">
        <v>13799</v>
      </c>
    </row>
    <row r="3065" spans="1:8">
      <c r="A3065" s="183" t="s">
        <v>13800</v>
      </c>
      <c r="C3065" s="183">
        <v>46454</v>
      </c>
      <c r="D3065" s="696"/>
      <c r="E3065" s="696"/>
      <c r="H3065" s="183" t="s">
        <v>13801</v>
      </c>
    </row>
    <row r="3066" spans="1:8">
      <c r="A3066" s="183" t="s">
        <v>13802</v>
      </c>
      <c r="C3066" s="183">
        <v>2516</v>
      </c>
      <c r="H3066" s="183" t="s">
        <v>13803</v>
      </c>
    </row>
    <row r="3067" spans="1:8">
      <c r="A3067" s="183" t="s">
        <v>13802</v>
      </c>
      <c r="C3067" s="183">
        <v>25003</v>
      </c>
      <c r="H3067" s="183" t="s">
        <v>13804</v>
      </c>
    </row>
    <row r="3068" spans="1:8">
      <c r="A3068" s="183" t="s">
        <v>13802</v>
      </c>
      <c r="E3068" s="183">
        <v>28</v>
      </c>
      <c r="F3068" s="206">
        <v>4258</v>
      </c>
      <c r="G3068" s="183" t="s">
        <v>12105</v>
      </c>
      <c r="H3068" s="183" t="s">
        <v>13805</v>
      </c>
    </row>
    <row r="3069" spans="1:8">
      <c r="A3069" s="183" t="s">
        <v>13806</v>
      </c>
      <c r="E3069" s="206">
        <v>430</v>
      </c>
      <c r="F3069" s="206">
        <v>3828</v>
      </c>
      <c r="G3069" s="183" t="s">
        <v>12588</v>
      </c>
      <c r="H3069" s="183" t="s">
        <v>13807</v>
      </c>
    </row>
    <row r="3070" spans="1:8">
      <c r="A3070" s="183" t="s">
        <v>13806</v>
      </c>
      <c r="E3070" s="206">
        <v>355</v>
      </c>
      <c r="F3070" s="206">
        <v>3473</v>
      </c>
      <c r="G3070" s="183" t="s">
        <v>12085</v>
      </c>
      <c r="H3070" s="183" t="s">
        <v>13808</v>
      </c>
    </row>
    <row r="3071" spans="1:8">
      <c r="A3071" s="183" t="s">
        <v>13809</v>
      </c>
      <c r="E3071" s="183">
        <v>28</v>
      </c>
      <c r="F3071" s="206">
        <v>3445</v>
      </c>
      <c r="G3071" s="183" t="s">
        <v>12105</v>
      </c>
      <c r="H3071" s="183" t="s">
        <v>13810</v>
      </c>
    </row>
    <row r="3072" spans="1:8">
      <c r="A3072" s="183" t="s">
        <v>13811</v>
      </c>
      <c r="E3072" s="206">
        <v>121</v>
      </c>
      <c r="F3072" s="206">
        <v>3324</v>
      </c>
      <c r="G3072" s="183" t="s">
        <v>11095</v>
      </c>
      <c r="H3072" s="183" t="s">
        <v>13812</v>
      </c>
    </row>
    <row r="3073" spans="1:8">
      <c r="A3073" s="183" t="s">
        <v>13813</v>
      </c>
      <c r="E3073" s="206">
        <v>50</v>
      </c>
      <c r="F3073" s="206">
        <v>3274</v>
      </c>
      <c r="G3073" s="183" t="s">
        <v>12623</v>
      </c>
      <c r="H3073" s="183" t="s">
        <v>13814</v>
      </c>
    </row>
    <row r="3074" spans="1:8">
      <c r="A3074" s="183" t="s">
        <v>13815</v>
      </c>
      <c r="E3074" s="206">
        <v>1458</v>
      </c>
      <c r="F3074" s="206">
        <v>1816</v>
      </c>
      <c r="G3074" s="183" t="s">
        <v>12092</v>
      </c>
      <c r="H3074" s="183" t="s">
        <v>13816</v>
      </c>
    </row>
    <row r="3075" spans="1:8">
      <c r="A3075" s="183" t="s">
        <v>13817</v>
      </c>
      <c r="E3075" s="206">
        <v>28</v>
      </c>
      <c r="F3075" s="206">
        <v>1788</v>
      </c>
      <c r="G3075" s="183" t="s">
        <v>12105</v>
      </c>
      <c r="H3075" s="183" t="s">
        <v>13818</v>
      </c>
    </row>
    <row r="3076" spans="1:8">
      <c r="A3076" s="183" t="s">
        <v>13819</v>
      </c>
      <c r="C3076" s="183">
        <v>61454</v>
      </c>
      <c r="D3076" s="696"/>
      <c r="E3076" s="696"/>
      <c r="H3076" s="183" t="s">
        <v>13820</v>
      </c>
    </row>
    <row r="3077" spans="1:8">
      <c r="A3077" s="183" t="s">
        <v>13821</v>
      </c>
      <c r="E3077" s="206">
        <v>140</v>
      </c>
      <c r="F3077" s="206">
        <v>1648</v>
      </c>
      <c r="G3077" s="183" t="s">
        <v>12085</v>
      </c>
      <c r="H3077" s="183" t="s">
        <v>13822</v>
      </c>
    </row>
    <row r="3078" spans="1:8">
      <c r="A3078" s="183" t="s">
        <v>13823</v>
      </c>
      <c r="C3078" s="183">
        <v>17000</v>
      </c>
      <c r="H3078" s="183" t="s">
        <v>13824</v>
      </c>
    </row>
    <row r="3079" spans="1:8" ht="66">
      <c r="A3079" s="183" t="s">
        <v>13825</v>
      </c>
      <c r="E3079" s="206"/>
      <c r="F3079" s="206"/>
      <c r="H3079" s="694" t="s">
        <v>13826</v>
      </c>
    </row>
    <row r="3080" spans="1:8">
      <c r="A3080" s="183" t="s">
        <v>13825</v>
      </c>
      <c r="C3080" s="183">
        <v>26897</v>
      </c>
      <c r="H3080" s="183" t="s">
        <v>13827</v>
      </c>
    </row>
    <row r="3081" spans="1:8">
      <c r="A3081" s="183" t="s">
        <v>13828</v>
      </c>
      <c r="C3081" s="183">
        <v>37500</v>
      </c>
      <c r="D3081" s="696"/>
      <c r="H3081" s="183" t="s">
        <v>13829</v>
      </c>
    </row>
    <row r="3082" spans="1:8">
      <c r="A3082" s="183" t="s">
        <v>13830</v>
      </c>
      <c r="C3082" s="183">
        <v>10057</v>
      </c>
      <c r="H3082" s="183" t="s">
        <v>13831</v>
      </c>
    </row>
    <row r="3083" spans="1:8">
      <c r="A3083" s="183" t="s">
        <v>13832</v>
      </c>
      <c r="E3083" s="183">
        <v>60</v>
      </c>
      <c r="F3083" s="206">
        <v>1588</v>
      </c>
      <c r="G3083" s="183" t="s">
        <v>12105</v>
      </c>
      <c r="H3083" s="183" t="s">
        <v>13833</v>
      </c>
    </row>
    <row r="3084" spans="1:8" ht="297">
      <c r="A3084" s="183" t="s">
        <v>13834</v>
      </c>
      <c r="C3084" s="183">
        <v>62750</v>
      </c>
      <c r="D3084" s="183" t="s">
        <v>13835</v>
      </c>
      <c r="H3084" s="694" t="s">
        <v>13836</v>
      </c>
    </row>
    <row r="3085" spans="1:8">
      <c r="A3085" s="183" t="s">
        <v>13837</v>
      </c>
      <c r="C3085" s="183">
        <v>16458</v>
      </c>
      <c r="H3085" s="183" t="s">
        <v>13838</v>
      </c>
    </row>
    <row r="3086" spans="1:8">
      <c r="A3086" s="183" t="s">
        <v>13837</v>
      </c>
      <c r="E3086" s="206">
        <v>100</v>
      </c>
      <c r="F3086" s="206">
        <v>1488</v>
      </c>
      <c r="G3086" s="183" t="s">
        <v>12085</v>
      </c>
      <c r="H3086" s="183" t="s">
        <v>13822</v>
      </c>
    </row>
    <row r="3087" spans="1:8">
      <c r="A3087" s="183" t="s">
        <v>13839</v>
      </c>
      <c r="E3087" s="183">
        <v>44</v>
      </c>
      <c r="F3087" s="206">
        <v>1444</v>
      </c>
      <c r="G3087" s="183" t="s">
        <v>12105</v>
      </c>
      <c r="H3087" s="183" t="s">
        <v>13840</v>
      </c>
    </row>
    <row r="3088" spans="1:8">
      <c r="A3088" s="183" t="s">
        <v>13841</v>
      </c>
      <c r="E3088" s="183">
        <v>28</v>
      </c>
      <c r="F3088" s="206">
        <v>1416</v>
      </c>
      <c r="G3088" s="183" t="s">
        <v>12105</v>
      </c>
      <c r="H3088" s="183" t="s">
        <v>13842</v>
      </c>
    </row>
    <row r="3089" spans="1:8">
      <c r="A3089" s="183" t="s">
        <v>13843</v>
      </c>
      <c r="E3089" s="183">
        <v>100</v>
      </c>
      <c r="F3089" s="206">
        <v>1316</v>
      </c>
      <c r="G3089" s="183" t="s">
        <v>12085</v>
      </c>
      <c r="H3089" s="183" t="s">
        <v>13844</v>
      </c>
    </row>
    <row r="3090" spans="1:8">
      <c r="A3090" s="183" t="s">
        <v>13845</v>
      </c>
      <c r="C3090" s="183">
        <v>61454</v>
      </c>
      <c r="D3090" s="696"/>
      <c r="E3090" s="696"/>
      <c r="H3090" s="183" t="s">
        <v>13846</v>
      </c>
    </row>
    <row r="3091" spans="1:8">
      <c r="A3091" s="183" t="s">
        <v>13847</v>
      </c>
      <c r="E3091" s="206">
        <v>199</v>
      </c>
      <c r="F3091" s="206">
        <v>1117</v>
      </c>
      <c r="G3091" s="206" t="s">
        <v>12098</v>
      </c>
      <c r="H3091" s="183" t="s">
        <v>13848</v>
      </c>
    </row>
    <row r="3092" spans="1:8" ht="49.5">
      <c r="A3092" s="183" t="s">
        <v>13849</v>
      </c>
      <c r="C3092" s="183">
        <v>12000</v>
      </c>
      <c r="E3092" s="206"/>
      <c r="F3092" s="206"/>
      <c r="H3092" s="694" t="s">
        <v>13850</v>
      </c>
    </row>
    <row r="3093" spans="1:8">
      <c r="A3093" s="183" t="s">
        <v>13849</v>
      </c>
      <c r="C3093" s="183">
        <v>25330</v>
      </c>
      <c r="H3093" s="183" t="s">
        <v>13851</v>
      </c>
    </row>
    <row r="3094" spans="1:8">
      <c r="A3094" s="183" t="s">
        <v>13849</v>
      </c>
      <c r="D3094" s="183">
        <v>5000</v>
      </c>
      <c r="E3094" s="206"/>
      <c r="F3094" s="206">
        <v>6117</v>
      </c>
      <c r="H3094" s="183" t="s">
        <v>12848</v>
      </c>
    </row>
    <row r="3095" spans="1:8">
      <c r="A3095" s="183" t="s">
        <v>13849</v>
      </c>
      <c r="E3095" s="206">
        <v>1458</v>
      </c>
      <c r="F3095" s="206">
        <v>4659</v>
      </c>
      <c r="G3095" s="183" t="s">
        <v>12092</v>
      </c>
      <c r="H3095" s="183" t="s">
        <v>13852</v>
      </c>
    </row>
    <row r="3096" spans="1:8">
      <c r="A3096" s="183" t="s">
        <v>13849</v>
      </c>
      <c r="E3096" s="183">
        <v>28</v>
      </c>
      <c r="F3096" s="206">
        <v>4631</v>
      </c>
      <c r="G3096" s="183" t="s">
        <v>12105</v>
      </c>
      <c r="H3096" s="183" t="s">
        <v>13853</v>
      </c>
    </row>
    <row r="3097" spans="1:8">
      <c r="A3097" s="183" t="s">
        <v>13854</v>
      </c>
      <c r="E3097" s="183">
        <v>100</v>
      </c>
      <c r="F3097" s="206">
        <v>4531</v>
      </c>
      <c r="G3097" s="183" t="s">
        <v>12085</v>
      </c>
      <c r="H3097" s="183" t="s">
        <v>13855</v>
      </c>
    </row>
    <row r="3098" spans="1:8">
      <c r="A3098" s="183" t="s">
        <v>13854</v>
      </c>
      <c r="C3098" s="183">
        <v>26897</v>
      </c>
      <c r="H3098" s="183" t="s">
        <v>13856</v>
      </c>
    </row>
    <row r="3099" spans="1:8">
      <c r="A3099" s="183" t="s">
        <v>13854</v>
      </c>
      <c r="C3099" s="183">
        <v>12800</v>
      </c>
      <c r="D3099" s="696"/>
      <c r="H3099" s="183" t="s">
        <v>13857</v>
      </c>
    </row>
    <row r="3100" spans="1:8">
      <c r="A3100" s="183" t="s">
        <v>13858</v>
      </c>
      <c r="E3100" s="206">
        <v>280</v>
      </c>
      <c r="F3100" s="206">
        <v>4251</v>
      </c>
      <c r="G3100" s="183" t="s">
        <v>12123</v>
      </c>
      <c r="H3100" s="183" t="s">
        <v>13859</v>
      </c>
    </row>
    <row r="3101" spans="1:8">
      <c r="A3101" s="183" t="s">
        <v>13860</v>
      </c>
      <c r="E3101" s="206">
        <v>18</v>
      </c>
      <c r="F3101" s="206">
        <v>4233</v>
      </c>
      <c r="G3101" s="183" t="s">
        <v>12074</v>
      </c>
      <c r="H3101" s="183" t="s">
        <v>13861</v>
      </c>
    </row>
    <row r="3102" spans="1:8">
      <c r="A3102" s="183" t="s">
        <v>13860</v>
      </c>
      <c r="E3102" s="206">
        <v>285</v>
      </c>
      <c r="F3102" s="206">
        <v>3948</v>
      </c>
      <c r="G3102" s="183" t="s">
        <v>12085</v>
      </c>
      <c r="H3102" s="183" t="s">
        <v>13862</v>
      </c>
    </row>
    <row r="3103" spans="1:8">
      <c r="A3103" s="183" t="s">
        <v>13863</v>
      </c>
      <c r="E3103" s="206">
        <v>300</v>
      </c>
      <c r="F3103" s="206">
        <v>3648</v>
      </c>
      <c r="G3103" s="183" t="s">
        <v>12085</v>
      </c>
      <c r="H3103" s="183" t="s">
        <v>13862</v>
      </c>
    </row>
    <row r="3104" spans="1:8">
      <c r="A3104" s="183" t="s">
        <v>13860</v>
      </c>
      <c r="E3104" s="206">
        <v>95</v>
      </c>
      <c r="F3104" s="206">
        <v>3553</v>
      </c>
      <c r="G3104" s="183" t="s">
        <v>12085</v>
      </c>
      <c r="H3104" s="183" t="s">
        <v>13864</v>
      </c>
    </row>
    <row r="3105" spans="1:8">
      <c r="A3105" s="183" t="s">
        <v>13863</v>
      </c>
      <c r="E3105" s="206">
        <v>245</v>
      </c>
      <c r="F3105" s="206">
        <v>3308</v>
      </c>
      <c r="G3105" s="183" t="s">
        <v>12085</v>
      </c>
      <c r="H3105" s="183" t="s">
        <v>13865</v>
      </c>
    </row>
    <row r="3106" spans="1:8">
      <c r="A3106" s="183" t="s">
        <v>13866</v>
      </c>
      <c r="E3106" s="206">
        <v>1458</v>
      </c>
      <c r="F3106" s="206">
        <v>1850</v>
      </c>
      <c r="G3106" s="183" t="s">
        <v>12092</v>
      </c>
      <c r="H3106" s="183" t="s">
        <v>13867</v>
      </c>
    </row>
    <row r="3107" spans="1:8">
      <c r="A3107" s="183" t="s">
        <v>13868</v>
      </c>
      <c r="E3107" s="206">
        <v>92</v>
      </c>
      <c r="F3107" s="206">
        <v>1758</v>
      </c>
      <c r="G3107" s="183" t="s">
        <v>12105</v>
      </c>
      <c r="H3107" s="183" t="s">
        <v>13869</v>
      </c>
    </row>
    <row r="3108" spans="1:8">
      <c r="A3108" s="183" t="s">
        <v>13868</v>
      </c>
      <c r="E3108" s="183">
        <v>84</v>
      </c>
      <c r="F3108" s="206">
        <v>1674</v>
      </c>
      <c r="G3108" s="183" t="s">
        <v>12105</v>
      </c>
      <c r="H3108" s="183" t="s">
        <v>13870</v>
      </c>
    </row>
    <row r="3109" spans="1:8">
      <c r="A3109" s="183" t="s">
        <v>13871</v>
      </c>
      <c r="C3109" s="183">
        <v>17000</v>
      </c>
      <c r="H3109" s="183" t="s">
        <v>13872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13873</v>
      </c>
    </row>
    <row r="3111" spans="1:8">
      <c r="A3111" s="183" t="s">
        <v>13874</v>
      </c>
      <c r="C3111" s="183">
        <v>15000</v>
      </c>
      <c r="D3111" s="696"/>
      <c r="H3111" s="183" t="s">
        <v>13875</v>
      </c>
    </row>
    <row r="3112" spans="1:8">
      <c r="A3112" s="183" t="s">
        <v>13874</v>
      </c>
      <c r="C3112" s="183">
        <v>26897</v>
      </c>
      <c r="H3112" s="183" t="s">
        <v>13876</v>
      </c>
    </row>
    <row r="3113" spans="1:8">
      <c r="A3113" s="183" t="s">
        <v>13877</v>
      </c>
      <c r="E3113" s="206">
        <v>48</v>
      </c>
      <c r="F3113" s="206">
        <v>1626</v>
      </c>
      <c r="G3113" s="183" t="s">
        <v>12085</v>
      </c>
      <c r="H3113" s="183" t="s">
        <v>13878</v>
      </c>
    </row>
    <row r="3114" spans="1:8">
      <c r="A3114" s="183" t="s">
        <v>13879</v>
      </c>
      <c r="C3114" s="183">
        <v>12314</v>
      </c>
      <c r="H3114" s="183" t="s">
        <v>13880</v>
      </c>
    </row>
    <row r="3115" spans="1:8">
      <c r="A3115" s="183" t="s">
        <v>13879</v>
      </c>
      <c r="C3115" s="183">
        <v>61454</v>
      </c>
      <c r="D3115" s="696"/>
      <c r="E3115" s="696"/>
      <c r="H3115" s="183" t="s">
        <v>13881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12105</v>
      </c>
      <c r="H3116" s="183" t="s">
        <v>13882</v>
      </c>
    </row>
    <row r="3117" spans="1:8">
      <c r="A3117" s="183" t="s">
        <v>13883</v>
      </c>
      <c r="E3117" s="206">
        <v>199</v>
      </c>
      <c r="F3117" s="206">
        <v>951</v>
      </c>
      <c r="G3117" s="206" t="s">
        <v>12098</v>
      </c>
      <c r="H3117" s="183" t="s">
        <v>13884</v>
      </c>
    </row>
    <row r="3118" spans="1:8">
      <c r="A3118" s="183" t="s">
        <v>13885</v>
      </c>
      <c r="D3118" s="183">
        <v>5000</v>
      </c>
      <c r="E3118" s="206"/>
      <c r="F3118" s="206">
        <v>5951</v>
      </c>
      <c r="H3118" s="183" t="s">
        <v>11468</v>
      </c>
    </row>
    <row r="3119" spans="1:8">
      <c r="A3119" s="183" t="s">
        <v>13885</v>
      </c>
      <c r="E3119" s="206">
        <v>1458</v>
      </c>
      <c r="F3119" s="206">
        <v>4493</v>
      </c>
      <c r="G3119" s="183" t="s">
        <v>12552</v>
      </c>
      <c r="H3119" s="183" t="s">
        <v>13867</v>
      </c>
    </row>
    <row r="3120" spans="1:8">
      <c r="A3120" s="183" t="s">
        <v>13886</v>
      </c>
      <c r="E3120" s="206">
        <v>115</v>
      </c>
      <c r="F3120" s="206">
        <v>4378</v>
      </c>
      <c r="G3120" s="183" t="s">
        <v>12085</v>
      </c>
      <c r="H3120" s="183" t="s">
        <v>13887</v>
      </c>
    </row>
    <row r="3121" spans="1:8">
      <c r="A3121" s="183" t="s">
        <v>13886</v>
      </c>
      <c r="E3121" s="206">
        <v>135</v>
      </c>
      <c r="F3121" s="206">
        <v>4243</v>
      </c>
      <c r="G3121" s="183" t="s">
        <v>12085</v>
      </c>
      <c r="H3121" s="183" t="s">
        <v>13887</v>
      </c>
    </row>
    <row r="3122" spans="1:8">
      <c r="A3122" s="183" t="s">
        <v>13888</v>
      </c>
      <c r="C3122" s="183">
        <v>17000</v>
      </c>
      <c r="H3122" s="183" t="s">
        <v>13889</v>
      </c>
    </row>
    <row r="3123" spans="1:8">
      <c r="A3123" s="183" t="s">
        <v>13890</v>
      </c>
      <c r="C3123" s="183">
        <v>61454</v>
      </c>
      <c r="D3123" s="696"/>
      <c r="E3123" s="696"/>
      <c r="H3123" s="183" t="s">
        <v>13891</v>
      </c>
    </row>
    <row r="3124" spans="1:8">
      <c r="A3124" s="183" t="s">
        <v>13890</v>
      </c>
      <c r="C3124" s="183">
        <v>14000</v>
      </c>
      <c r="D3124" s="696"/>
      <c r="H3124" s="183" t="s">
        <v>13892</v>
      </c>
    </row>
    <row r="3125" spans="1:8">
      <c r="A3125" s="183" t="s">
        <v>13890</v>
      </c>
      <c r="C3125" s="183">
        <v>26897</v>
      </c>
      <c r="H3125" s="183" t="s">
        <v>13893</v>
      </c>
    </row>
    <row r="3126" spans="1:8">
      <c r="A3126" s="183" t="s">
        <v>13894</v>
      </c>
      <c r="C3126" s="183">
        <v>8534</v>
      </c>
      <c r="H3126" s="183" t="s">
        <v>13895</v>
      </c>
    </row>
    <row r="3127" spans="1:8" ht="330">
      <c r="A3127" s="183" t="s">
        <v>13896</v>
      </c>
      <c r="C3127" s="183">
        <v>196030</v>
      </c>
      <c r="H3127" s="694" t="s">
        <v>13897</v>
      </c>
    </row>
    <row r="3128" spans="1:8">
      <c r="A3128" s="183" t="s">
        <v>13898</v>
      </c>
      <c r="E3128" s="206">
        <v>250</v>
      </c>
      <c r="F3128" s="206">
        <v>3993</v>
      </c>
      <c r="G3128" s="183" t="s">
        <v>12085</v>
      </c>
      <c r="H3128" s="183" t="s">
        <v>13899</v>
      </c>
    </row>
    <row r="3129" spans="1:8">
      <c r="A3129" s="183" t="s">
        <v>13900</v>
      </c>
      <c r="E3129" s="206">
        <v>255</v>
      </c>
      <c r="F3129" s="206">
        <v>3738</v>
      </c>
      <c r="G3129" s="183" t="s">
        <v>12085</v>
      </c>
      <c r="H3129" s="183" t="s">
        <v>13901</v>
      </c>
    </row>
    <row r="3130" spans="1:8">
      <c r="A3130" s="183" t="s">
        <v>13902</v>
      </c>
      <c r="E3130" s="183">
        <v>35</v>
      </c>
      <c r="F3130" s="206">
        <v>3703</v>
      </c>
      <c r="G3130" s="183" t="s">
        <v>12105</v>
      </c>
      <c r="H3130" s="183" t="s">
        <v>13903</v>
      </c>
    </row>
    <row r="3131" spans="1:8">
      <c r="A3131" s="183" t="s">
        <v>13904</v>
      </c>
      <c r="E3131" s="206">
        <v>1458</v>
      </c>
      <c r="F3131" s="206">
        <v>2245</v>
      </c>
      <c r="G3131" s="183" t="s">
        <v>12092</v>
      </c>
      <c r="H3131" s="183" t="s">
        <v>13905</v>
      </c>
    </row>
    <row r="3132" spans="1:8">
      <c r="A3132" s="183" t="s">
        <v>13906</v>
      </c>
      <c r="C3132" s="183">
        <v>18000</v>
      </c>
      <c r="D3132" s="696"/>
      <c r="H3132" s="183" t="s">
        <v>13907</v>
      </c>
    </row>
    <row r="3133" spans="1:8">
      <c r="A3133" s="183" t="s">
        <v>13908</v>
      </c>
      <c r="C3133" s="183">
        <v>26897</v>
      </c>
      <c r="H3133" s="183" t="s">
        <v>13909</v>
      </c>
    </row>
    <row r="3134" spans="1:8">
      <c r="A3134" s="183" t="s">
        <v>13908</v>
      </c>
      <c r="C3134" s="183">
        <v>22362</v>
      </c>
      <c r="H3134" s="183" t="s">
        <v>13910</v>
      </c>
    </row>
    <row r="3135" spans="1:8" ht="49.5">
      <c r="A3135" s="183" t="s">
        <v>13908</v>
      </c>
      <c r="C3135" s="183">
        <v>30000</v>
      </c>
      <c r="E3135" s="206"/>
      <c r="F3135" s="206"/>
      <c r="H3135" s="694" t="s">
        <v>13911</v>
      </c>
    </row>
    <row r="3136" spans="1:8">
      <c r="A3136" s="183" t="s">
        <v>13912</v>
      </c>
      <c r="E3136" s="206">
        <v>18</v>
      </c>
      <c r="F3136" s="206">
        <v>2227</v>
      </c>
      <c r="G3136" s="183" t="s">
        <v>12074</v>
      </c>
      <c r="H3136" s="183" t="s">
        <v>13913</v>
      </c>
    </row>
    <row r="3137" spans="1:8">
      <c r="A3137" s="183" t="s">
        <v>13912</v>
      </c>
      <c r="E3137" s="183">
        <v>32</v>
      </c>
      <c r="F3137" s="206">
        <v>2195</v>
      </c>
      <c r="G3137" s="183" t="s">
        <v>12085</v>
      </c>
      <c r="H3137" s="183" t="s">
        <v>13914</v>
      </c>
    </row>
    <row r="3138" spans="1:8">
      <c r="A3138" s="183" t="s">
        <v>13915</v>
      </c>
      <c r="E3138" s="183">
        <v>84</v>
      </c>
      <c r="F3138" s="206">
        <v>2111</v>
      </c>
      <c r="G3138" s="183" t="s">
        <v>12105</v>
      </c>
      <c r="H3138" s="183" t="s">
        <v>13916</v>
      </c>
    </row>
    <row r="3139" spans="1:8">
      <c r="A3139" s="183" t="s">
        <v>13917</v>
      </c>
      <c r="C3139" s="183">
        <v>61454</v>
      </c>
      <c r="D3139" s="696"/>
      <c r="E3139" s="696"/>
      <c r="H3139" s="183" t="s">
        <v>13918</v>
      </c>
    </row>
    <row r="3140" spans="1:8">
      <c r="A3140" s="183" t="s">
        <v>13919</v>
      </c>
      <c r="E3140" s="183">
        <v>60</v>
      </c>
      <c r="F3140" s="206">
        <v>2051</v>
      </c>
      <c r="G3140" s="183" t="s">
        <v>12105</v>
      </c>
      <c r="H3140" s="183" t="s">
        <v>13920</v>
      </c>
    </row>
    <row r="3141" spans="1:8">
      <c r="A3141" s="183" t="s">
        <v>13921</v>
      </c>
      <c r="E3141" s="183">
        <v>60</v>
      </c>
      <c r="F3141" s="206">
        <v>1991</v>
      </c>
      <c r="G3141" s="183" t="s">
        <v>12105</v>
      </c>
      <c r="H3141" s="183" t="s">
        <v>13922</v>
      </c>
    </row>
    <row r="3142" spans="1:8">
      <c r="A3142" s="183" t="s">
        <v>13921</v>
      </c>
      <c r="E3142" s="206">
        <v>366</v>
      </c>
      <c r="F3142" s="206">
        <v>1625</v>
      </c>
      <c r="G3142" s="183" t="s">
        <v>12135</v>
      </c>
      <c r="H3142" s="183" t="s">
        <v>13923</v>
      </c>
    </row>
    <row r="3143" spans="1:8">
      <c r="A3143" s="183" t="s">
        <v>13924</v>
      </c>
      <c r="C3143" s="183">
        <v>10000</v>
      </c>
      <c r="D3143" s="696"/>
      <c r="E3143" s="696"/>
      <c r="H3143" s="183" t="s">
        <v>13925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12092</v>
      </c>
      <c r="H3144" s="183" t="s">
        <v>13926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11468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12105</v>
      </c>
      <c r="H3146" s="183" t="s">
        <v>13390</v>
      </c>
    </row>
    <row r="3147" spans="1:8">
      <c r="A3147" s="183" t="s">
        <v>13927</v>
      </c>
      <c r="E3147" s="206">
        <v>135</v>
      </c>
      <c r="F3147" s="206">
        <v>4958</v>
      </c>
      <c r="G3147" s="183" t="s">
        <v>12085</v>
      </c>
      <c r="H3147" s="183" t="s">
        <v>13928</v>
      </c>
    </row>
    <row r="3148" spans="1:8">
      <c r="A3148" s="183" t="s">
        <v>13927</v>
      </c>
      <c r="E3148" s="206">
        <v>210</v>
      </c>
      <c r="F3148" s="206">
        <v>4748</v>
      </c>
      <c r="G3148" s="183" t="s">
        <v>12085</v>
      </c>
      <c r="H3148" s="183" t="s">
        <v>13928</v>
      </c>
    </row>
    <row r="3149" spans="1:8">
      <c r="A3149" s="183" t="s">
        <v>13929</v>
      </c>
      <c r="E3149" s="206">
        <v>189</v>
      </c>
      <c r="F3149" s="206">
        <v>4559</v>
      </c>
      <c r="G3149" s="206" t="s">
        <v>12098</v>
      </c>
      <c r="H3149" s="183" t="s">
        <v>13930</v>
      </c>
    </row>
    <row r="3150" spans="1:8">
      <c r="A3150" s="183" t="s">
        <v>13931</v>
      </c>
      <c r="C3150" s="183">
        <v>17000</v>
      </c>
      <c r="H3150" s="183" t="s">
        <v>13932</v>
      </c>
    </row>
    <row r="3151" spans="1:8">
      <c r="A3151" s="183" t="s">
        <v>13933</v>
      </c>
      <c r="E3151" s="183">
        <v>28</v>
      </c>
      <c r="F3151" s="206">
        <v>4531</v>
      </c>
      <c r="G3151" s="183" t="s">
        <v>12105</v>
      </c>
      <c r="H3151" s="183" t="s">
        <v>13934</v>
      </c>
    </row>
    <row r="3152" spans="1:8">
      <c r="A3152" s="183" t="s">
        <v>13935</v>
      </c>
      <c r="C3152" s="183">
        <v>18000</v>
      </c>
      <c r="D3152" s="696"/>
      <c r="H3152" s="183" t="s">
        <v>13936</v>
      </c>
    </row>
    <row r="3153" spans="1:8">
      <c r="A3153" s="183" t="s">
        <v>13935</v>
      </c>
      <c r="C3153" s="183">
        <v>29647</v>
      </c>
      <c r="H3153" s="183" t="s">
        <v>13937</v>
      </c>
    </row>
    <row r="3154" spans="1:8">
      <c r="A3154" s="183" t="s">
        <v>13938</v>
      </c>
      <c r="C3154" s="183">
        <v>31556</v>
      </c>
      <c r="H3154" s="183" t="s">
        <v>13939</v>
      </c>
    </row>
    <row r="3155" spans="1:8" ht="198">
      <c r="A3155" s="183" t="s">
        <v>13940</v>
      </c>
      <c r="C3155" s="183">
        <v>20030</v>
      </c>
      <c r="H3155" s="694" t="s">
        <v>13941</v>
      </c>
    </row>
    <row r="3156" spans="1:8">
      <c r="A3156" s="183" t="s">
        <v>13942</v>
      </c>
      <c r="E3156" s="183">
        <v>196</v>
      </c>
      <c r="F3156" s="206">
        <v>4335</v>
      </c>
      <c r="G3156" s="183" t="s">
        <v>12105</v>
      </c>
      <c r="H3156" s="183" t="s">
        <v>13943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12074</v>
      </c>
      <c r="H3157" s="183" t="s">
        <v>11265</v>
      </c>
    </row>
    <row r="3158" spans="1:8">
      <c r="A3158" s="183" t="s">
        <v>13944</v>
      </c>
      <c r="C3158" s="183">
        <v>10000</v>
      </c>
      <c r="D3158" s="696">
        <v>10000</v>
      </c>
      <c r="E3158" s="696"/>
      <c r="H3158" s="183" t="s">
        <v>13945</v>
      </c>
    </row>
    <row r="3159" spans="1:8">
      <c r="A3159" s="183" t="s">
        <v>13946</v>
      </c>
      <c r="E3159" s="206">
        <v>364</v>
      </c>
      <c r="F3159" s="206">
        <v>3882</v>
      </c>
      <c r="G3159" s="183" t="s">
        <v>12123</v>
      </c>
      <c r="H3159" s="183" t="s">
        <v>13947</v>
      </c>
    </row>
    <row r="3160" spans="1:8">
      <c r="A3160" s="183" t="s">
        <v>13948</v>
      </c>
      <c r="C3160" s="183">
        <v>8000</v>
      </c>
      <c r="D3160" s="696">
        <v>2000</v>
      </c>
      <c r="E3160" s="696"/>
      <c r="H3160" s="183" t="s">
        <v>13949</v>
      </c>
    </row>
    <row r="3161" spans="1:8" ht="49.5">
      <c r="A3161" s="183" t="s">
        <v>13950</v>
      </c>
      <c r="C3161" s="183">
        <v>16000</v>
      </c>
      <c r="E3161" s="206"/>
      <c r="F3161" s="206"/>
      <c r="H3161" s="694" t="s">
        <v>13951</v>
      </c>
    </row>
    <row r="3162" spans="1:8">
      <c r="A3162" s="183" t="s">
        <v>13952</v>
      </c>
      <c r="E3162" s="206">
        <v>1458</v>
      </c>
      <c r="F3162" s="206">
        <v>2424</v>
      </c>
      <c r="G3162" s="183" t="s">
        <v>12092</v>
      </c>
      <c r="H3162" s="183" t="s">
        <v>13953</v>
      </c>
    </row>
    <row r="3163" spans="1:8" ht="264">
      <c r="A3163" s="183" t="s">
        <v>13954</v>
      </c>
      <c r="C3163" s="183">
        <v>277060</v>
      </c>
      <c r="H3163" s="694" t="s">
        <v>13955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12623</v>
      </c>
      <c r="H3164" s="183" t="s">
        <v>13956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12085</v>
      </c>
      <c r="H3165" s="183" t="s">
        <v>13914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12074</v>
      </c>
      <c r="H3166" s="183" t="s">
        <v>13957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13958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13959</v>
      </c>
    </row>
    <row r="3169" spans="1:8">
      <c r="A3169" s="183" t="s">
        <v>13960</v>
      </c>
      <c r="E3169" s="183">
        <v>200</v>
      </c>
      <c r="F3169" s="206">
        <v>2059</v>
      </c>
      <c r="G3169" s="183" t="s">
        <v>12085</v>
      </c>
      <c r="H3169" s="183" t="s">
        <v>13961</v>
      </c>
    </row>
    <row r="3170" spans="1:8">
      <c r="A3170" s="183" t="s">
        <v>13960</v>
      </c>
      <c r="C3170" s="183">
        <v>17000</v>
      </c>
      <c r="H3170" s="183" t="s">
        <v>13962</v>
      </c>
    </row>
    <row r="3171" spans="1:8">
      <c r="A3171" s="183" t="s">
        <v>13963</v>
      </c>
      <c r="C3171" s="183">
        <v>19000</v>
      </c>
      <c r="D3171" s="696"/>
      <c r="H3171" s="183" t="s">
        <v>13964</v>
      </c>
    </row>
    <row r="3172" spans="1:8">
      <c r="A3172" s="183" t="s">
        <v>13963</v>
      </c>
      <c r="C3172" s="183">
        <v>29647</v>
      </c>
      <c r="H3172" s="183" t="s">
        <v>13965</v>
      </c>
    </row>
    <row r="3173" spans="1:8">
      <c r="A3173" s="183" t="s">
        <v>13963</v>
      </c>
      <c r="E3173" s="206">
        <v>1507</v>
      </c>
      <c r="F3173" s="206">
        <v>552</v>
      </c>
      <c r="G3173" s="206" t="s">
        <v>13966</v>
      </c>
      <c r="H3173" s="183" t="s">
        <v>13967</v>
      </c>
    </row>
    <row r="3174" spans="1:8">
      <c r="A3174" s="183" t="s">
        <v>13968</v>
      </c>
      <c r="C3174" s="183">
        <v>28440</v>
      </c>
      <c r="H3174" s="183" t="s">
        <v>13969</v>
      </c>
    </row>
    <row r="3175" spans="1:8">
      <c r="A3175" s="183" t="s">
        <v>13970</v>
      </c>
      <c r="C3175" s="183">
        <v>61454</v>
      </c>
      <c r="D3175" s="696"/>
      <c r="E3175" s="696"/>
      <c r="H3175" s="183" t="s">
        <v>13971</v>
      </c>
    </row>
    <row r="3176" spans="1:8">
      <c r="A3176" s="183" t="s">
        <v>13972</v>
      </c>
      <c r="D3176" s="183">
        <v>5000</v>
      </c>
      <c r="E3176" s="206"/>
      <c r="F3176" s="206">
        <v>5552</v>
      </c>
      <c r="H3176" s="183" t="s">
        <v>11468</v>
      </c>
    </row>
    <row r="3177" spans="1:8">
      <c r="A3177" s="183" t="s">
        <v>13972</v>
      </c>
      <c r="E3177" s="206">
        <v>220</v>
      </c>
      <c r="F3177" s="206">
        <v>5332</v>
      </c>
      <c r="G3177" s="183" t="s">
        <v>12085</v>
      </c>
      <c r="H3177" s="183" t="s">
        <v>13973</v>
      </c>
    </row>
    <row r="3178" spans="1:8">
      <c r="A3178" s="183" t="s">
        <v>13972</v>
      </c>
      <c r="E3178" s="206">
        <v>190</v>
      </c>
      <c r="F3178" s="206">
        <v>5142</v>
      </c>
      <c r="G3178" s="183" t="s">
        <v>12588</v>
      </c>
      <c r="H3178" s="183" t="s">
        <v>13973</v>
      </c>
    </row>
    <row r="3179" spans="1:8">
      <c r="A3179" s="183" t="s">
        <v>13974</v>
      </c>
      <c r="E3179" s="206">
        <v>1458</v>
      </c>
      <c r="F3179" s="206">
        <v>3684</v>
      </c>
      <c r="G3179" s="183" t="s">
        <v>12092</v>
      </c>
      <c r="H3179" s="183" t="s">
        <v>13975</v>
      </c>
    </row>
    <row r="3180" spans="1:8" ht="33">
      <c r="A3180" s="183" t="s">
        <v>13976</v>
      </c>
      <c r="C3180" s="183">
        <v>6000</v>
      </c>
      <c r="F3180" s="206"/>
      <c r="H3180" s="694" t="s">
        <v>13977</v>
      </c>
    </row>
    <row r="3181" spans="1:8">
      <c r="A3181" s="183" t="s">
        <v>13978</v>
      </c>
      <c r="E3181" s="206">
        <v>79</v>
      </c>
      <c r="F3181" s="206">
        <v>3605</v>
      </c>
      <c r="G3181" s="183" t="s">
        <v>12074</v>
      </c>
      <c r="H3181" s="183" t="s">
        <v>11233</v>
      </c>
    </row>
    <row r="3182" spans="1:8">
      <c r="A3182" s="183" t="s">
        <v>13979</v>
      </c>
      <c r="C3182" s="183">
        <v>17000</v>
      </c>
      <c r="H3182" s="183" t="s">
        <v>13980</v>
      </c>
    </row>
    <row r="3183" spans="1:8">
      <c r="A3183" s="183" t="s">
        <v>13981</v>
      </c>
      <c r="C3183" s="183">
        <v>53000</v>
      </c>
      <c r="D3183" s="696"/>
      <c r="H3183" s="183" t="s">
        <v>13982</v>
      </c>
    </row>
    <row r="3184" spans="1:8">
      <c r="A3184" s="183" t="s">
        <v>13981</v>
      </c>
      <c r="C3184" s="183">
        <v>29647</v>
      </c>
      <c r="H3184" s="183" t="s">
        <v>13983</v>
      </c>
    </row>
    <row r="3185" spans="1:8">
      <c r="A3185" s="183" t="s">
        <v>13984</v>
      </c>
      <c r="C3185" s="183">
        <v>61454</v>
      </c>
      <c r="D3185" s="696"/>
      <c r="E3185" s="696"/>
      <c r="H3185" s="183" t="s">
        <v>13985</v>
      </c>
    </row>
    <row r="3186" spans="1:8">
      <c r="A3186" s="183" t="s">
        <v>13984</v>
      </c>
      <c r="E3186" s="206">
        <v>189</v>
      </c>
      <c r="F3186" s="206">
        <v>3416</v>
      </c>
      <c r="G3186" s="206" t="s">
        <v>12098</v>
      </c>
      <c r="H3186" s="183" t="s">
        <v>13986</v>
      </c>
    </row>
    <row r="3187" spans="1:8">
      <c r="A3187" s="183" t="s">
        <v>13987</v>
      </c>
      <c r="E3187" s="206">
        <v>265</v>
      </c>
      <c r="F3187" s="206">
        <v>3151</v>
      </c>
      <c r="G3187" s="183" t="s">
        <v>12085</v>
      </c>
      <c r="H3187" s="183" t="s">
        <v>13988</v>
      </c>
    </row>
    <row r="3188" spans="1:8">
      <c r="A3188" s="183" t="s">
        <v>13989</v>
      </c>
      <c r="E3188" s="206">
        <v>320</v>
      </c>
      <c r="F3188" s="206">
        <v>2831</v>
      </c>
      <c r="G3188" s="183" t="s">
        <v>12588</v>
      </c>
      <c r="H3188" s="183" t="s">
        <v>13988</v>
      </c>
    </row>
    <row r="3189" spans="1:8">
      <c r="A3189" s="183" t="s">
        <v>13990</v>
      </c>
      <c r="E3189" s="206">
        <v>1458</v>
      </c>
      <c r="F3189" s="206">
        <v>1373</v>
      </c>
      <c r="G3189" s="183" t="s">
        <v>12092</v>
      </c>
      <c r="H3189" s="183" t="s">
        <v>13991</v>
      </c>
    </row>
    <row r="3190" spans="1:8">
      <c r="A3190" s="183" t="s">
        <v>13992</v>
      </c>
      <c r="C3190" s="183">
        <v>17000</v>
      </c>
      <c r="H3190" s="183" t="s">
        <v>13993</v>
      </c>
    </row>
    <row r="3191" spans="1:8">
      <c r="A3191" s="183" t="s">
        <v>13994</v>
      </c>
      <c r="E3191" s="206">
        <v>18</v>
      </c>
      <c r="F3191" s="206">
        <v>1355</v>
      </c>
      <c r="G3191" s="183" t="s">
        <v>12074</v>
      </c>
      <c r="H3191" s="183" t="s">
        <v>13995</v>
      </c>
    </row>
    <row r="3192" spans="1:8">
      <c r="A3192" s="183" t="s">
        <v>13996</v>
      </c>
      <c r="C3192" s="183">
        <v>29647</v>
      </c>
      <c r="H3192" s="183" t="s">
        <v>13997</v>
      </c>
    </row>
    <row r="3193" spans="1:8">
      <c r="A3193" s="183" t="s">
        <v>13998</v>
      </c>
      <c r="C3193" s="183">
        <v>17624</v>
      </c>
      <c r="H3193" s="183" t="s">
        <v>13999</v>
      </c>
    </row>
    <row r="3194" spans="1:8">
      <c r="A3194" s="183" t="s">
        <v>13998</v>
      </c>
      <c r="E3194" s="183">
        <v>196</v>
      </c>
      <c r="F3194" s="206">
        <v>1159</v>
      </c>
      <c r="G3194" s="183" t="s">
        <v>12105</v>
      </c>
      <c r="H3194" s="183" t="s">
        <v>13943</v>
      </c>
    </row>
    <row r="3195" spans="1:8">
      <c r="A3195" s="183" t="s">
        <v>14000</v>
      </c>
      <c r="C3195" s="183">
        <v>61454</v>
      </c>
      <c r="D3195" s="696"/>
      <c r="E3195" s="696"/>
      <c r="H3195" s="183" t="s">
        <v>14001</v>
      </c>
    </row>
    <row r="3196" spans="1:8">
      <c r="A3196" s="183" t="s">
        <v>14000</v>
      </c>
      <c r="C3196" s="183">
        <v>4515</v>
      </c>
      <c r="H3196" s="183" t="s">
        <v>14002</v>
      </c>
    </row>
    <row r="3197" spans="1:8">
      <c r="A3197" s="183" t="s">
        <v>14003</v>
      </c>
      <c r="E3197" s="206">
        <v>195</v>
      </c>
      <c r="F3197" s="206">
        <v>964</v>
      </c>
      <c r="G3197" s="183" t="s">
        <v>12085</v>
      </c>
      <c r="H3197" s="183" t="s">
        <v>14004</v>
      </c>
    </row>
    <row r="3198" spans="1:8">
      <c r="A3198" s="183" t="s">
        <v>14005</v>
      </c>
      <c r="E3198" s="206">
        <v>20</v>
      </c>
      <c r="F3198" s="206">
        <v>944</v>
      </c>
      <c r="G3198" s="183" t="s">
        <v>12085</v>
      </c>
      <c r="H3198" s="183" t="s">
        <v>13471</v>
      </c>
    </row>
    <row r="3199" spans="1:8">
      <c r="A3199" s="183" t="s">
        <v>14006</v>
      </c>
      <c r="D3199" s="183">
        <v>5000</v>
      </c>
      <c r="E3199" s="206"/>
      <c r="F3199" s="206">
        <v>5944</v>
      </c>
      <c r="H3199" s="183" t="s">
        <v>11468</v>
      </c>
    </row>
    <row r="3200" spans="1:8">
      <c r="A3200" s="183" t="s">
        <v>14006</v>
      </c>
      <c r="E3200" s="206">
        <v>1458</v>
      </c>
      <c r="F3200" s="206">
        <v>4486</v>
      </c>
      <c r="G3200" s="183" t="s">
        <v>12092</v>
      </c>
      <c r="H3200" s="183" t="s">
        <v>14007</v>
      </c>
    </row>
    <row r="3201" spans="1:8">
      <c r="A3201" s="183" t="s">
        <v>14008</v>
      </c>
      <c r="E3201" s="183">
        <v>179</v>
      </c>
      <c r="F3201" s="206">
        <v>4307</v>
      </c>
      <c r="G3201" s="183" t="s">
        <v>12074</v>
      </c>
      <c r="H3201" s="183" t="s">
        <v>11265</v>
      </c>
    </row>
    <row r="3202" spans="1:8">
      <c r="A3202" s="183" t="s">
        <v>14009</v>
      </c>
      <c r="E3202" s="183">
        <v>44</v>
      </c>
      <c r="F3202" s="206">
        <v>4263</v>
      </c>
      <c r="G3202" s="183" t="s">
        <v>12105</v>
      </c>
      <c r="H3202" s="183" t="s">
        <v>14010</v>
      </c>
    </row>
    <row r="3203" spans="1:8">
      <c r="A3203" s="183" t="s">
        <v>14011</v>
      </c>
      <c r="C3203" s="183">
        <v>17000</v>
      </c>
      <c r="H3203" s="183" t="s">
        <v>14012</v>
      </c>
    </row>
    <row r="3204" spans="1:8">
      <c r="A3204" s="183" t="s">
        <v>14013</v>
      </c>
      <c r="C3204" s="183">
        <v>29647</v>
      </c>
      <c r="H3204" s="183" t="s">
        <v>14014</v>
      </c>
    </row>
    <row r="3205" spans="1:8">
      <c r="A3205" s="183" t="s">
        <v>14015</v>
      </c>
      <c r="C3205" s="183">
        <v>61454</v>
      </c>
      <c r="D3205" s="696"/>
      <c r="E3205" s="696"/>
      <c r="H3205" s="183" t="s">
        <v>14016</v>
      </c>
    </row>
    <row r="3206" spans="1:8">
      <c r="A3206" s="183" t="s">
        <v>14015</v>
      </c>
      <c r="C3206" s="183">
        <v>21491</v>
      </c>
      <c r="H3206" s="183" t="s">
        <v>14017</v>
      </c>
    </row>
    <row r="3207" spans="1:8">
      <c r="A3207" s="183" t="s">
        <v>14018</v>
      </c>
      <c r="E3207" s="206">
        <v>189</v>
      </c>
      <c r="F3207" s="206">
        <v>4074</v>
      </c>
      <c r="G3207" s="206" t="s">
        <v>12098</v>
      </c>
      <c r="H3207" s="183" t="s">
        <v>14019</v>
      </c>
    </row>
    <row r="3208" spans="1:8">
      <c r="A3208" s="183" t="s">
        <v>14020</v>
      </c>
      <c r="E3208" s="183">
        <v>56</v>
      </c>
      <c r="F3208" s="206">
        <v>4018</v>
      </c>
      <c r="G3208" s="183" t="s">
        <v>12105</v>
      </c>
      <c r="H3208" s="183" t="s">
        <v>14021</v>
      </c>
    </row>
    <row r="3209" spans="1:8">
      <c r="A3209" s="183" t="s">
        <v>14020</v>
      </c>
      <c r="E3209" s="206">
        <v>1458</v>
      </c>
      <c r="F3209" s="206">
        <v>2560</v>
      </c>
      <c r="G3209" s="183" t="s">
        <v>12092</v>
      </c>
      <c r="H3209" s="183" t="s">
        <v>14022</v>
      </c>
    </row>
    <row r="3210" spans="1:8">
      <c r="A3210" s="183" t="s">
        <v>14023</v>
      </c>
      <c r="E3210" s="206">
        <v>18</v>
      </c>
      <c r="F3210" s="206">
        <v>2542</v>
      </c>
      <c r="G3210" s="183" t="s">
        <v>12074</v>
      </c>
      <c r="H3210" s="183" t="s">
        <v>14024</v>
      </c>
    </row>
    <row r="3211" spans="1:8">
      <c r="A3211" s="183" t="s">
        <v>14025</v>
      </c>
      <c r="E3211" s="183">
        <v>60</v>
      </c>
      <c r="F3211" s="206">
        <v>2482</v>
      </c>
      <c r="G3211" s="183" t="s">
        <v>12105</v>
      </c>
      <c r="H3211" s="183" t="s">
        <v>14026</v>
      </c>
    </row>
    <row r="3212" spans="1:8">
      <c r="A3212" s="183" t="s">
        <v>14027</v>
      </c>
      <c r="E3212" s="206">
        <v>200</v>
      </c>
      <c r="F3212" s="206">
        <v>2282</v>
      </c>
      <c r="G3212" s="183" t="s">
        <v>12085</v>
      </c>
      <c r="H3212" s="183" t="s">
        <v>13502</v>
      </c>
    </row>
    <row r="3213" spans="1:8">
      <c r="A3213" s="183" t="s">
        <v>14027</v>
      </c>
      <c r="C3213" s="183">
        <v>18000</v>
      </c>
      <c r="D3213" s="696"/>
      <c r="H3213" s="183" t="s">
        <v>14028</v>
      </c>
    </row>
    <row r="3214" spans="1:8">
      <c r="A3214" s="183" t="s">
        <v>14027</v>
      </c>
      <c r="C3214" s="183">
        <v>29647</v>
      </c>
      <c r="H3214" s="183" t="s">
        <v>14029</v>
      </c>
    </row>
    <row r="3215" spans="1:8">
      <c r="A3215" s="183" t="s">
        <v>14030</v>
      </c>
      <c r="E3215" s="183">
        <v>28</v>
      </c>
      <c r="F3215" s="206">
        <v>2254</v>
      </c>
      <c r="G3215" s="183" t="s">
        <v>12105</v>
      </c>
      <c r="H3215" s="183" t="s">
        <v>14031</v>
      </c>
    </row>
    <row r="3216" spans="1:8" ht="49.5">
      <c r="A3216" s="183" t="s">
        <v>14032</v>
      </c>
      <c r="C3216" s="183">
        <v>30000</v>
      </c>
      <c r="H3216" s="694" t="s">
        <v>14033</v>
      </c>
    </row>
    <row r="3217" spans="1:8">
      <c r="A3217" s="183" t="s">
        <v>14034</v>
      </c>
      <c r="E3217" s="183">
        <v>44</v>
      </c>
      <c r="F3217" s="206">
        <v>2210</v>
      </c>
      <c r="G3217" s="183" t="s">
        <v>12105</v>
      </c>
      <c r="H3217" s="183" t="s">
        <v>14035</v>
      </c>
    </row>
    <row r="3218" spans="1:8">
      <c r="A3218" s="183" t="s">
        <v>14036</v>
      </c>
      <c r="E3218" s="206">
        <v>250</v>
      </c>
      <c r="F3218" s="206">
        <v>1960</v>
      </c>
      <c r="G3218" s="183" t="s">
        <v>12085</v>
      </c>
      <c r="H3218" s="183" t="s">
        <v>14037</v>
      </c>
    </row>
    <row r="3219" spans="1:8">
      <c r="A3219" s="183" t="s">
        <v>14036</v>
      </c>
      <c r="E3219" s="206">
        <v>55</v>
      </c>
      <c r="F3219" s="206">
        <v>1905</v>
      </c>
      <c r="G3219" s="183" t="s">
        <v>12085</v>
      </c>
      <c r="H3219" s="183" t="s">
        <v>14038</v>
      </c>
    </row>
    <row r="3220" spans="1:8">
      <c r="A3220" s="183" t="s">
        <v>14036</v>
      </c>
      <c r="E3220" s="206">
        <v>70</v>
      </c>
      <c r="F3220" s="206">
        <v>1835</v>
      </c>
      <c r="G3220" s="183" t="s">
        <v>12085</v>
      </c>
      <c r="H3220" s="183" t="s">
        <v>14039</v>
      </c>
    </row>
    <row r="3221" spans="1:8">
      <c r="A3221" s="183" t="s">
        <v>14036</v>
      </c>
      <c r="E3221" s="206">
        <v>235</v>
      </c>
      <c r="F3221" s="206">
        <v>1600</v>
      </c>
      <c r="G3221" s="183" t="s">
        <v>12588</v>
      </c>
      <c r="H3221" s="183" t="s">
        <v>14040</v>
      </c>
    </row>
    <row r="3222" spans="1:8">
      <c r="A3222" s="183" t="s">
        <v>14041</v>
      </c>
      <c r="E3222" s="206">
        <v>225</v>
      </c>
      <c r="F3222" s="206">
        <v>1375</v>
      </c>
      <c r="G3222" s="183" t="s">
        <v>12085</v>
      </c>
      <c r="H3222" s="183" t="s">
        <v>14042</v>
      </c>
    </row>
    <row r="3223" spans="1:8">
      <c r="A3223" s="183" t="s">
        <v>14041</v>
      </c>
      <c r="E3223" s="206">
        <v>245</v>
      </c>
      <c r="F3223" s="206">
        <v>1130</v>
      </c>
      <c r="G3223" s="183" t="s">
        <v>12588</v>
      </c>
      <c r="H3223" s="183" t="s">
        <v>14042</v>
      </c>
    </row>
    <row r="3224" spans="1:8">
      <c r="A3224" s="183" t="s">
        <v>14043</v>
      </c>
      <c r="D3224" s="183">
        <v>5000</v>
      </c>
      <c r="E3224" s="206"/>
      <c r="F3224" s="206">
        <v>6130</v>
      </c>
      <c r="H3224" s="183" t="s">
        <v>11468</v>
      </c>
    </row>
    <row r="3225" spans="1:8">
      <c r="A3225" s="183" t="s">
        <v>14044</v>
      </c>
      <c r="E3225" s="206">
        <v>1458</v>
      </c>
      <c r="F3225" s="206">
        <v>4672</v>
      </c>
      <c r="G3225" s="183" t="s">
        <v>12092</v>
      </c>
      <c r="H3225" s="183" t="s">
        <v>14045</v>
      </c>
    </row>
    <row r="3226" spans="1:8">
      <c r="A3226" s="183" t="s">
        <v>14043</v>
      </c>
      <c r="E3226" s="206">
        <v>178</v>
      </c>
      <c r="F3226" s="206">
        <v>4494</v>
      </c>
      <c r="G3226" s="206" t="s">
        <v>12098</v>
      </c>
      <c r="H3226" s="183" t="s">
        <v>14046</v>
      </c>
    </row>
    <row r="3227" spans="1:8">
      <c r="A3227" s="183" t="s">
        <v>14047</v>
      </c>
      <c r="E3227" s="206">
        <v>300</v>
      </c>
      <c r="F3227" s="206">
        <v>4184</v>
      </c>
      <c r="G3227" s="183" t="s">
        <v>12085</v>
      </c>
      <c r="H3227" s="183" t="s">
        <v>14037</v>
      </c>
    </row>
    <row r="3228" spans="1:8">
      <c r="A3228" s="183" t="s">
        <v>14047</v>
      </c>
      <c r="E3228" s="206">
        <v>290</v>
      </c>
      <c r="F3228" s="206">
        <v>3894</v>
      </c>
      <c r="G3228" s="183" t="s">
        <v>12085</v>
      </c>
      <c r="H3228" s="183" t="s">
        <v>14038</v>
      </c>
    </row>
    <row r="3229" spans="1:8">
      <c r="E3229" s="206"/>
      <c r="F3229" s="206"/>
      <c r="H3229" s="696" t="s">
        <v>14048</v>
      </c>
    </row>
    <row r="3230" spans="1:8">
      <c r="A3230" s="183" t="s">
        <v>14049</v>
      </c>
      <c r="C3230" s="183">
        <v>17000</v>
      </c>
      <c r="H3230" s="183" t="s">
        <v>14050</v>
      </c>
    </row>
    <row r="3231" spans="1:8">
      <c r="A3231" s="183" t="s">
        <v>14051</v>
      </c>
      <c r="E3231" s="183">
        <v>756</v>
      </c>
      <c r="F3231" s="206">
        <v>3138</v>
      </c>
      <c r="G3231" s="183" t="s">
        <v>12105</v>
      </c>
      <c r="H3231" s="183" t="s">
        <v>14052</v>
      </c>
    </row>
    <row r="3232" spans="1:8">
      <c r="A3232" s="183" t="s">
        <v>14053</v>
      </c>
      <c r="E3232" s="183">
        <v>44</v>
      </c>
      <c r="F3232" s="206">
        <v>3094</v>
      </c>
      <c r="G3232" s="183" t="s">
        <v>12105</v>
      </c>
      <c r="H3232" s="183" t="s">
        <v>14054</v>
      </c>
    </row>
    <row r="3233" spans="1:8">
      <c r="A3233" s="183" t="s">
        <v>14055</v>
      </c>
      <c r="E3233" s="206">
        <v>1458</v>
      </c>
      <c r="F3233" s="206">
        <v>1636</v>
      </c>
      <c r="G3233" s="183" t="s">
        <v>12092</v>
      </c>
      <c r="H3233" s="183" t="s">
        <v>14056</v>
      </c>
    </row>
    <row r="3234" spans="1:8">
      <c r="A3234" s="183" t="s">
        <v>14057</v>
      </c>
      <c r="E3234" s="206">
        <v>18</v>
      </c>
      <c r="F3234" s="206">
        <v>1618</v>
      </c>
      <c r="G3234" s="183" t="s">
        <v>12074</v>
      </c>
      <c r="H3234" s="183" t="s">
        <v>14058</v>
      </c>
    </row>
    <row r="3235" spans="1:8">
      <c r="A3235" s="183" t="s">
        <v>14057</v>
      </c>
      <c r="E3235" s="183">
        <v>32</v>
      </c>
      <c r="F3235" s="206">
        <v>1586</v>
      </c>
      <c r="G3235" s="183" t="s">
        <v>12085</v>
      </c>
      <c r="H3235" s="183" t="s">
        <v>13961</v>
      </c>
    </row>
    <row r="3236" spans="1:8">
      <c r="E3236" s="206"/>
      <c r="F3236" s="206"/>
      <c r="H3236" s="696" t="s">
        <v>12914</v>
      </c>
    </row>
    <row r="3237" spans="1:8">
      <c r="A3237" s="183" t="s">
        <v>14059</v>
      </c>
      <c r="C3237" s="183">
        <v>17000</v>
      </c>
      <c r="H3237" s="183" t="s">
        <v>14060</v>
      </c>
    </row>
    <row r="3238" spans="1:8">
      <c r="A3238" s="183" t="s">
        <v>14061</v>
      </c>
      <c r="E3238" s="206">
        <v>390</v>
      </c>
      <c r="F3238" s="206">
        <v>1196</v>
      </c>
      <c r="G3238" s="183" t="s">
        <v>12085</v>
      </c>
      <c r="H3238" s="183" t="s">
        <v>14062</v>
      </c>
    </row>
    <row r="3239" spans="1:8">
      <c r="A3239" s="183" t="s">
        <v>14063</v>
      </c>
      <c r="E3239" s="206">
        <v>395</v>
      </c>
      <c r="F3239" s="206">
        <v>801</v>
      </c>
      <c r="G3239" s="183" t="s">
        <v>12588</v>
      </c>
      <c r="H3239" s="183" t="s">
        <v>14062</v>
      </c>
    </row>
    <row r="3240" spans="1:8">
      <c r="A3240" s="183" t="s">
        <v>14063</v>
      </c>
      <c r="D3240" s="183">
        <v>5000</v>
      </c>
      <c r="E3240" s="206"/>
      <c r="F3240" s="206">
        <v>5801</v>
      </c>
      <c r="H3240" s="183" t="s">
        <v>11468</v>
      </c>
    </row>
    <row r="3241" spans="1:8">
      <c r="A3241" s="183" t="s">
        <v>14063</v>
      </c>
      <c r="E3241" s="206">
        <v>410</v>
      </c>
      <c r="F3241" s="206">
        <v>5391</v>
      </c>
      <c r="G3241" s="183" t="s">
        <v>12085</v>
      </c>
      <c r="H3241" s="183" t="s">
        <v>14064</v>
      </c>
    </row>
    <row r="3242" spans="1:8">
      <c r="A3242" s="183" t="s">
        <v>14063</v>
      </c>
      <c r="E3242" s="206">
        <v>405</v>
      </c>
      <c r="F3242" s="206">
        <v>4986</v>
      </c>
      <c r="G3242" s="183" t="s">
        <v>12085</v>
      </c>
      <c r="H3242" s="183" t="s">
        <v>14064</v>
      </c>
    </row>
    <row r="3243" spans="1:8">
      <c r="A3243" s="183" t="s">
        <v>14065</v>
      </c>
      <c r="C3243" s="183">
        <v>516</v>
      </c>
      <c r="F3243" s="206"/>
      <c r="H3243" s="183" t="s">
        <v>14066</v>
      </c>
    </row>
    <row r="3244" spans="1:8">
      <c r="A3244" s="183" t="s">
        <v>14065</v>
      </c>
      <c r="C3244" s="183">
        <v>41154</v>
      </c>
      <c r="H3244" s="183" t="s">
        <v>14067</v>
      </c>
    </row>
    <row r="3245" spans="1:8">
      <c r="A3245" s="183" t="s">
        <v>14065</v>
      </c>
      <c r="C3245" s="183">
        <v>43500</v>
      </c>
      <c r="D3245" s="696"/>
      <c r="H3245" s="183" t="s">
        <v>14068</v>
      </c>
    </row>
    <row r="3246" spans="1:8">
      <c r="A3246" s="183" t="s">
        <v>14065</v>
      </c>
      <c r="C3246" s="183">
        <v>29647</v>
      </c>
      <c r="H3246" s="183" t="s">
        <v>14069</v>
      </c>
    </row>
    <row r="3247" spans="1:8">
      <c r="A3247" s="183" t="s">
        <v>14070</v>
      </c>
      <c r="E3247" s="206">
        <v>390</v>
      </c>
      <c r="F3247" s="206">
        <v>4596</v>
      </c>
      <c r="G3247" s="183" t="s">
        <v>12085</v>
      </c>
      <c r="H3247" s="183" t="s">
        <v>14071</v>
      </c>
    </row>
    <row r="3248" spans="1:8">
      <c r="A3248" s="183" t="s">
        <v>14072</v>
      </c>
      <c r="E3248" s="206">
        <v>420</v>
      </c>
      <c r="F3248" s="206">
        <v>4176</v>
      </c>
      <c r="G3248" s="183" t="s">
        <v>12085</v>
      </c>
      <c r="H3248" s="183" t="s">
        <v>14071</v>
      </c>
    </row>
    <row r="3249" spans="1:9">
      <c r="A3249" s="183" t="s">
        <v>14070</v>
      </c>
      <c r="C3249" s="183">
        <v>41454</v>
      </c>
      <c r="D3249" s="696"/>
      <c r="H3249" s="183" t="s">
        <v>14073</v>
      </c>
    </row>
    <row r="3250" spans="1:9">
      <c r="A3250" s="183" t="s">
        <v>14074</v>
      </c>
      <c r="E3250" s="183">
        <v>244</v>
      </c>
      <c r="F3250" s="206">
        <v>3932</v>
      </c>
      <c r="G3250" s="183" t="s">
        <v>12105</v>
      </c>
      <c r="H3250" s="183" t="s">
        <v>14075</v>
      </c>
    </row>
    <row r="3251" spans="1:9">
      <c r="A3251" s="183" t="s">
        <v>14076</v>
      </c>
      <c r="C3251" s="183">
        <v>22824</v>
      </c>
      <c r="H3251" s="183" t="s">
        <v>14077</v>
      </c>
    </row>
    <row r="3252" spans="1:9">
      <c r="E3252" s="206"/>
      <c r="F3252" s="206"/>
      <c r="H3252" s="696" t="s">
        <v>12914</v>
      </c>
    </row>
    <row r="3253" spans="1:9">
      <c r="A3253" s="183" t="s">
        <v>14078</v>
      </c>
      <c r="E3253" s="183">
        <v>28</v>
      </c>
      <c r="F3253" s="206">
        <v>3904</v>
      </c>
      <c r="G3253" s="183" t="s">
        <v>12105</v>
      </c>
      <c r="H3253" s="183" t="s">
        <v>14079</v>
      </c>
    </row>
    <row r="3254" spans="1:9">
      <c r="A3254" s="183" t="s">
        <v>14080</v>
      </c>
      <c r="E3254" s="183">
        <v>144</v>
      </c>
      <c r="F3254" s="206">
        <v>3760</v>
      </c>
      <c r="G3254" s="183" t="s">
        <v>12105</v>
      </c>
      <c r="H3254" s="183" t="s">
        <v>14081</v>
      </c>
    </row>
    <row r="3255" spans="1:9">
      <c r="A3255" s="183" t="s">
        <v>14082</v>
      </c>
      <c r="E3255" s="206">
        <v>15</v>
      </c>
      <c r="F3255" s="206">
        <v>3745</v>
      </c>
      <c r="G3255" s="183" t="s">
        <v>12749</v>
      </c>
      <c r="H3255" s="183" t="s">
        <v>11385</v>
      </c>
    </row>
    <row r="3256" spans="1:9">
      <c r="A3256" s="183" t="s">
        <v>14080</v>
      </c>
      <c r="E3256" s="206">
        <v>459</v>
      </c>
      <c r="F3256" s="206">
        <v>3286</v>
      </c>
      <c r="G3256" s="183" t="s">
        <v>12135</v>
      </c>
      <c r="H3256" s="183" t="s">
        <v>14083</v>
      </c>
    </row>
    <row r="3257" spans="1:9">
      <c r="A3257" s="183" t="s">
        <v>14084</v>
      </c>
      <c r="E3257" s="183">
        <v>44</v>
      </c>
      <c r="F3257" s="206">
        <v>3242</v>
      </c>
      <c r="G3257" s="183" t="s">
        <v>12105</v>
      </c>
      <c r="H3257" s="183" t="s">
        <v>14085</v>
      </c>
    </row>
    <row r="3258" spans="1:9">
      <c r="A3258" s="183" t="s">
        <v>14086</v>
      </c>
      <c r="C3258" s="183">
        <v>20000</v>
      </c>
      <c r="D3258" s="696"/>
      <c r="H3258" s="183" t="s">
        <v>14073</v>
      </c>
    </row>
    <row r="3259" spans="1:9">
      <c r="E3259" s="206"/>
      <c r="F3259" s="206"/>
      <c r="H3259" s="696" t="s">
        <v>12914</v>
      </c>
    </row>
    <row r="3260" spans="1:9">
      <c r="A3260" s="183" t="s">
        <v>14087</v>
      </c>
      <c r="E3260" s="206">
        <v>1458</v>
      </c>
      <c r="F3260" s="206">
        <v>1784</v>
      </c>
      <c r="G3260" s="183" t="s">
        <v>12092</v>
      </c>
      <c r="H3260" s="183" t="s">
        <v>14088</v>
      </c>
    </row>
    <row r="3261" spans="1:9">
      <c r="A3261" s="183" t="s">
        <v>14089</v>
      </c>
      <c r="E3261" s="206">
        <v>168</v>
      </c>
      <c r="F3261" s="206">
        <v>1616</v>
      </c>
      <c r="G3261" s="206" t="s">
        <v>12098</v>
      </c>
      <c r="H3261" s="183" t="s">
        <v>14090</v>
      </c>
    </row>
    <row r="3262" spans="1:9">
      <c r="A3262" s="183" t="s">
        <v>14091</v>
      </c>
      <c r="C3262" s="183">
        <v>19994</v>
      </c>
      <c r="H3262" s="183" t="s">
        <v>14092</v>
      </c>
    </row>
    <row r="3263" spans="1:9">
      <c r="E3263" s="206"/>
      <c r="F3263" s="206"/>
      <c r="H3263" s="696" t="s">
        <v>12914</v>
      </c>
    </row>
    <row r="3264" spans="1:9">
      <c r="A3264" s="183" t="s">
        <v>14093</v>
      </c>
      <c r="C3264" s="183">
        <v>17000</v>
      </c>
      <c r="H3264" s="183" t="s">
        <v>14094</v>
      </c>
      <c r="I3264" s="183" t="s">
        <v>14095</v>
      </c>
    </row>
    <row r="3265" spans="1:8">
      <c r="A3265" s="183" t="s">
        <v>14096</v>
      </c>
      <c r="C3265" s="183">
        <v>39800</v>
      </c>
      <c r="D3265" s="696"/>
      <c r="H3265" s="183" t="s">
        <v>14068</v>
      </c>
    </row>
    <row r="3266" spans="1:8">
      <c r="A3266" s="183" t="s">
        <v>14096</v>
      </c>
      <c r="C3266" s="183">
        <v>29647</v>
      </c>
      <c r="H3266" s="183" t="s">
        <v>14097</v>
      </c>
    </row>
    <row r="3267" spans="1:8">
      <c r="A3267" s="183" t="s">
        <v>14098</v>
      </c>
      <c r="C3267" s="183">
        <v>18907</v>
      </c>
      <c r="H3267" s="183" t="s">
        <v>14099</v>
      </c>
    </row>
    <row r="3268" spans="1:8">
      <c r="A3268" s="183" t="s">
        <v>14098</v>
      </c>
      <c r="C3268" s="183">
        <v>50000</v>
      </c>
      <c r="D3268" s="696"/>
      <c r="H3268" s="183" t="s">
        <v>14100</v>
      </c>
    </row>
    <row r="3269" spans="1:8">
      <c r="A3269" s="183" t="s">
        <v>14101</v>
      </c>
      <c r="C3269" s="183">
        <v>61454</v>
      </c>
      <c r="D3269" s="696"/>
      <c r="H3269" s="183" t="s">
        <v>14102</v>
      </c>
    </row>
    <row r="3270" spans="1:8">
      <c r="A3270" s="183" t="s">
        <v>14103</v>
      </c>
      <c r="E3270" s="206">
        <v>110</v>
      </c>
      <c r="F3270" s="206">
        <v>1506</v>
      </c>
      <c r="G3270" s="183" t="s">
        <v>12123</v>
      </c>
      <c r="H3270" s="183" t="s">
        <v>13947</v>
      </c>
    </row>
    <row r="3271" spans="1:8">
      <c r="A3271" s="183" t="s">
        <v>14104</v>
      </c>
      <c r="E3271" s="206">
        <v>1458</v>
      </c>
      <c r="F3271" s="206">
        <v>48</v>
      </c>
      <c r="G3271" s="183" t="s">
        <v>12092</v>
      </c>
      <c r="H3271" s="183" t="s">
        <v>14105</v>
      </c>
    </row>
    <row r="3272" spans="1:8">
      <c r="A3272" s="183" t="s">
        <v>14106</v>
      </c>
      <c r="E3272" s="206">
        <v>18</v>
      </c>
      <c r="F3272" s="206">
        <v>30</v>
      </c>
      <c r="G3272" s="183" t="s">
        <v>12623</v>
      </c>
      <c r="H3272" s="183" t="s">
        <v>14107</v>
      </c>
    </row>
    <row r="3273" spans="1:8">
      <c r="A3273" s="183" t="s">
        <v>14108</v>
      </c>
      <c r="D3273" s="183">
        <v>5000</v>
      </c>
      <c r="E3273" s="206"/>
      <c r="F3273" s="206">
        <v>5030</v>
      </c>
      <c r="H3273" s="183" t="s">
        <v>12848</v>
      </c>
    </row>
    <row r="3274" spans="1:8">
      <c r="A3274" s="183" t="s">
        <v>14108</v>
      </c>
      <c r="E3274" s="183">
        <v>324</v>
      </c>
      <c r="F3274" s="206">
        <v>4706</v>
      </c>
      <c r="G3274" s="183" t="s">
        <v>12105</v>
      </c>
      <c r="H3274" s="183" t="s">
        <v>14109</v>
      </c>
    </row>
    <row r="3275" spans="1:8">
      <c r="E3275" s="206"/>
      <c r="F3275" s="206"/>
      <c r="H3275" s="696" t="s">
        <v>12914</v>
      </c>
    </row>
    <row r="3276" spans="1:8">
      <c r="A3276" s="183" t="s">
        <v>14110</v>
      </c>
      <c r="C3276" s="183">
        <v>20000</v>
      </c>
      <c r="H3276" s="183" t="s">
        <v>14111</v>
      </c>
    </row>
    <row r="3277" spans="1:8">
      <c r="A3277" s="183" t="s">
        <v>14112</v>
      </c>
      <c r="C3277" s="183">
        <v>7500</v>
      </c>
      <c r="D3277" s="696"/>
      <c r="H3277" s="183" t="s">
        <v>14113</v>
      </c>
    </row>
    <row r="3278" spans="1:8">
      <c r="A3278" s="183" t="s">
        <v>14112</v>
      </c>
      <c r="C3278" s="183">
        <v>29647</v>
      </c>
      <c r="H3278" s="183" t="s">
        <v>14114</v>
      </c>
    </row>
    <row r="3279" spans="1:8">
      <c r="A3279" s="183" t="s">
        <v>14115</v>
      </c>
      <c r="C3279" s="183">
        <v>8137</v>
      </c>
      <c r="H3279" s="183" t="s">
        <v>14116</v>
      </c>
    </row>
    <row r="3280" spans="1:8">
      <c r="A3280" s="183" t="s">
        <v>14117</v>
      </c>
      <c r="C3280" s="183">
        <v>10670</v>
      </c>
      <c r="H3280" s="183" t="s">
        <v>14118</v>
      </c>
    </row>
    <row r="3281" spans="1:8">
      <c r="A3281" s="183" t="s">
        <v>14119</v>
      </c>
      <c r="C3281" s="183">
        <v>60000</v>
      </c>
      <c r="D3281" s="696"/>
      <c r="H3281" s="183" t="s">
        <v>14100</v>
      </c>
    </row>
    <row r="3282" spans="1:8">
      <c r="A3282" s="183" t="s">
        <v>14120</v>
      </c>
      <c r="E3282" s="183">
        <v>28</v>
      </c>
      <c r="F3282" s="206">
        <v>4678</v>
      </c>
      <c r="G3282" s="183" t="s">
        <v>12105</v>
      </c>
      <c r="H3282" s="183" t="s">
        <v>14121</v>
      </c>
    </row>
    <row r="3283" spans="1:8">
      <c r="A3283" s="183" t="s">
        <v>14122</v>
      </c>
      <c r="E3283" s="206">
        <v>105</v>
      </c>
      <c r="F3283" s="206">
        <v>4573</v>
      </c>
      <c r="G3283" s="183" t="s">
        <v>12623</v>
      </c>
      <c r="H3283" s="183" t="s">
        <v>14123</v>
      </c>
    </row>
    <row r="3284" spans="1:8" ht="231">
      <c r="A3284" s="183" t="s">
        <v>14124</v>
      </c>
      <c r="C3284" s="183">
        <v>104030</v>
      </c>
      <c r="H3284" s="694" t="s">
        <v>14125</v>
      </c>
    </row>
    <row r="3285" spans="1:8">
      <c r="A3285" s="183" t="s">
        <v>14124</v>
      </c>
      <c r="C3285" s="183">
        <v>31454</v>
      </c>
      <c r="D3285" s="696" t="s">
        <v>14126</v>
      </c>
      <c r="H3285" s="183" t="s">
        <v>14127</v>
      </c>
    </row>
    <row r="3286" spans="1:8">
      <c r="A3286" s="183" t="s">
        <v>14124</v>
      </c>
      <c r="E3286" s="206">
        <v>178</v>
      </c>
      <c r="F3286" s="206">
        <v>4395</v>
      </c>
      <c r="G3286" s="206" t="s">
        <v>12098</v>
      </c>
      <c r="H3286" s="183" t="s">
        <v>14128</v>
      </c>
    </row>
    <row r="3287" spans="1:8">
      <c r="A3287" s="183" t="s">
        <v>14129</v>
      </c>
      <c r="E3287" s="206">
        <v>1458</v>
      </c>
      <c r="F3287" s="206">
        <v>2937</v>
      </c>
      <c r="G3287" s="183" t="s">
        <v>12552</v>
      </c>
      <c r="H3287" s="183" t="s">
        <v>14130</v>
      </c>
    </row>
    <row r="3288" spans="1:8">
      <c r="E3288" s="206"/>
      <c r="F3288" s="206"/>
      <c r="H3288" s="696" t="s">
        <v>12914</v>
      </c>
    </row>
    <row r="3289" spans="1:8">
      <c r="A3289" s="183" t="s">
        <v>14131</v>
      </c>
      <c r="C3289" s="696">
        <v>20030</v>
      </c>
      <c r="H3289" s="183" t="s">
        <v>14132</v>
      </c>
    </row>
    <row r="3290" spans="1:8">
      <c r="A3290" s="183" t="s">
        <v>14133</v>
      </c>
      <c r="E3290" s="206">
        <v>50</v>
      </c>
      <c r="F3290" s="206">
        <v>2887</v>
      </c>
      <c r="G3290" s="704"/>
      <c r="H3290" s="183" t="s">
        <v>14134</v>
      </c>
    </row>
    <row r="3291" spans="1:8">
      <c r="A3291" s="183" t="s">
        <v>14133</v>
      </c>
      <c r="C3291" s="183">
        <v>29647</v>
      </c>
      <c r="H3291" s="183" t="s">
        <v>14135</v>
      </c>
    </row>
    <row r="3292" spans="1:8">
      <c r="A3292" s="183" t="s">
        <v>14136</v>
      </c>
      <c r="C3292" s="183">
        <v>30000</v>
      </c>
      <c r="D3292" s="696"/>
      <c r="H3292" s="183" t="s">
        <v>14137</v>
      </c>
    </row>
    <row r="3293" spans="1:8" ht="148.5">
      <c r="A3293" s="183" t="s">
        <v>14136</v>
      </c>
      <c r="C3293" s="183">
        <v>114521</v>
      </c>
      <c r="H3293" s="694" t="s">
        <v>14138</v>
      </c>
    </row>
    <row r="3294" spans="1:8">
      <c r="A3294" s="183" t="s">
        <v>14136</v>
      </c>
      <c r="E3294" s="183">
        <v>36</v>
      </c>
      <c r="F3294" s="206">
        <v>2851</v>
      </c>
      <c r="G3294" s="183" t="s">
        <v>11095</v>
      </c>
      <c r="H3294" s="183" t="s">
        <v>14139</v>
      </c>
    </row>
    <row r="3295" spans="1:8">
      <c r="A3295" s="183" t="s">
        <v>14136</v>
      </c>
      <c r="C3295" s="183">
        <v>29647</v>
      </c>
      <c r="H3295" s="183" t="s">
        <v>14135</v>
      </c>
    </row>
    <row r="3296" spans="1:8">
      <c r="A3296" s="183" t="s">
        <v>14136</v>
      </c>
      <c r="C3296" s="183">
        <v>61454</v>
      </c>
      <c r="D3296" s="696"/>
      <c r="H3296" s="183" t="s">
        <v>14140</v>
      </c>
    </row>
    <row r="3297" spans="1:11">
      <c r="A3297" s="183" t="s">
        <v>14136</v>
      </c>
      <c r="C3297" s="183">
        <v>3832</v>
      </c>
      <c r="D3297" s="696"/>
      <c r="H3297" s="183" t="s">
        <v>14141</v>
      </c>
    </row>
    <row r="3298" spans="1:11">
      <c r="A3298" s="183" t="s">
        <v>14142</v>
      </c>
      <c r="C3298" s="183">
        <v>44648</v>
      </c>
      <c r="H3298" s="183" t="s">
        <v>14143</v>
      </c>
    </row>
    <row r="3299" spans="1:11">
      <c r="A3299" s="183" t="s">
        <v>14144</v>
      </c>
      <c r="E3299" s="206">
        <v>250</v>
      </c>
      <c r="F3299" s="206">
        <v>2601</v>
      </c>
      <c r="G3299" s="183" t="s">
        <v>12588</v>
      </c>
      <c r="H3299" s="183" t="s">
        <v>13669</v>
      </c>
    </row>
    <row r="3300" spans="1:11">
      <c r="A3300" s="183" t="s">
        <v>14144</v>
      </c>
      <c r="E3300" s="206">
        <v>280</v>
      </c>
      <c r="F3300" s="206">
        <v>2321</v>
      </c>
      <c r="G3300" s="183" t="s">
        <v>12085</v>
      </c>
      <c r="H3300" s="183" t="s">
        <v>13670</v>
      </c>
    </row>
    <row r="3301" spans="1:11">
      <c r="A3301" s="183" t="s">
        <v>14145</v>
      </c>
      <c r="E3301" s="183">
        <v>84</v>
      </c>
      <c r="F3301" s="206">
        <v>2237</v>
      </c>
      <c r="G3301" s="183" t="s">
        <v>12105</v>
      </c>
      <c r="H3301" s="183" t="s">
        <v>14146</v>
      </c>
    </row>
    <row r="3302" spans="1:11">
      <c r="E3302" s="206"/>
      <c r="F3302" s="206"/>
      <c r="H3302" s="696" t="s">
        <v>12914</v>
      </c>
    </row>
    <row r="3303" spans="1:11">
      <c r="A3303" s="183" t="s">
        <v>14147</v>
      </c>
      <c r="E3303" s="206">
        <v>200</v>
      </c>
      <c r="F3303" s="206">
        <v>2037</v>
      </c>
      <c r="G3303" s="183" t="s">
        <v>12085</v>
      </c>
      <c r="H3303" s="183" t="s">
        <v>14148</v>
      </c>
    </row>
    <row r="3304" spans="1:11">
      <c r="A3304" s="183" t="s">
        <v>14149</v>
      </c>
      <c r="E3304" s="206">
        <v>200</v>
      </c>
      <c r="F3304" s="206">
        <v>1837</v>
      </c>
      <c r="G3304" s="183" t="s">
        <v>12588</v>
      </c>
      <c r="H3304" s="183" t="s">
        <v>14150</v>
      </c>
    </row>
    <row r="3305" spans="1:11">
      <c r="A3305" s="183" t="s">
        <v>14151</v>
      </c>
      <c r="E3305" s="206">
        <v>235</v>
      </c>
      <c r="F3305" s="206">
        <v>1602</v>
      </c>
      <c r="G3305" s="183" t="s">
        <v>12085</v>
      </c>
      <c r="H3305" s="183" t="s">
        <v>14152</v>
      </c>
    </row>
    <row r="3306" spans="1:11">
      <c r="A3306" s="183" t="s">
        <v>14151</v>
      </c>
      <c r="E3306" s="206">
        <v>240</v>
      </c>
      <c r="F3306" s="206">
        <v>1362</v>
      </c>
      <c r="G3306" s="183" t="s">
        <v>12085</v>
      </c>
      <c r="H3306" s="183" t="s">
        <v>14152</v>
      </c>
    </row>
    <row r="3307" spans="1:11">
      <c r="A3307" s="183" t="s">
        <v>14151</v>
      </c>
      <c r="D3307" s="183">
        <v>2900</v>
      </c>
      <c r="E3307" s="206"/>
      <c r="F3307" s="206">
        <v>4262</v>
      </c>
      <c r="H3307" s="183" t="s">
        <v>14153</v>
      </c>
    </row>
    <row r="3308" spans="1:11">
      <c r="A3308" s="183" t="s">
        <v>14151</v>
      </c>
      <c r="E3308" s="206">
        <v>255</v>
      </c>
      <c r="F3308" s="206">
        <v>4007</v>
      </c>
      <c r="G3308" s="183" t="s">
        <v>12074</v>
      </c>
      <c r="H3308" s="183" t="s">
        <v>14154</v>
      </c>
    </row>
    <row r="3309" spans="1:11">
      <c r="A3309" s="183" t="s">
        <v>14155</v>
      </c>
      <c r="E3309" s="206">
        <v>18</v>
      </c>
      <c r="F3309" s="206">
        <v>3989</v>
      </c>
      <c r="G3309" s="183" t="s">
        <v>12074</v>
      </c>
      <c r="H3309" s="183" t="s">
        <v>14156</v>
      </c>
    </row>
    <row r="3310" spans="1:11">
      <c r="A3310" s="183" t="s">
        <v>14157</v>
      </c>
      <c r="D3310" s="183">
        <v>5000</v>
      </c>
      <c r="E3310" s="206"/>
      <c r="F3310" s="206">
        <v>8989</v>
      </c>
      <c r="H3310" s="183" t="s">
        <v>11468</v>
      </c>
    </row>
    <row r="3311" spans="1:11">
      <c r="A3311" s="183" t="s">
        <v>14158</v>
      </c>
      <c r="E3311" s="206">
        <v>1458</v>
      </c>
      <c r="F3311" s="206">
        <v>7531</v>
      </c>
      <c r="G3311" s="183" t="s">
        <v>12092</v>
      </c>
      <c r="H3311" s="183" t="s">
        <v>14159</v>
      </c>
    </row>
    <row r="3312" spans="1:11">
      <c r="A3312" s="183" t="s">
        <v>14160</v>
      </c>
      <c r="C3312" s="183">
        <v>20000</v>
      </c>
      <c r="H3312" s="183" t="s">
        <v>14161</v>
      </c>
      <c r="K3312" s="183" t="s">
        <v>14162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12085</v>
      </c>
      <c r="H3313" s="183" t="s">
        <v>13623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12085</v>
      </c>
      <c r="H3314" s="183" t="s">
        <v>13623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12085</v>
      </c>
      <c r="H3315" s="183" t="s">
        <v>14163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12085</v>
      </c>
      <c r="H3316" s="183" t="s">
        <v>14164</v>
      </c>
    </row>
    <row r="3317" spans="1:8">
      <c r="A3317" s="183" t="s">
        <v>14165</v>
      </c>
      <c r="C3317" s="183">
        <v>16800</v>
      </c>
      <c r="H3317" s="710" t="s">
        <v>14166</v>
      </c>
    </row>
    <row r="3318" spans="1:8">
      <c r="A3318" s="183" t="s">
        <v>14167</v>
      </c>
      <c r="C3318" s="183">
        <v>29647</v>
      </c>
      <c r="H3318" s="183" t="s">
        <v>14168</v>
      </c>
    </row>
    <row r="3319" spans="1:8">
      <c r="A3319" s="183" t="s">
        <v>14169</v>
      </c>
      <c r="C3319" s="183">
        <v>61454</v>
      </c>
      <c r="D3319" s="696"/>
      <c r="H3319" s="183" t="s">
        <v>14170</v>
      </c>
    </row>
    <row r="3320" spans="1:8">
      <c r="A3320" s="183" t="s">
        <v>14169</v>
      </c>
      <c r="C3320" s="183">
        <v>18000</v>
      </c>
      <c r="D3320" s="696"/>
      <c r="H3320" s="183" t="s">
        <v>14171</v>
      </c>
    </row>
    <row r="3321" spans="1:8">
      <c r="A3321" s="183" t="s">
        <v>14172</v>
      </c>
      <c r="C3321" s="183">
        <v>34335</v>
      </c>
      <c r="H3321" s="183" t="s">
        <v>14173</v>
      </c>
    </row>
    <row r="3322" spans="1:8">
      <c r="E3322" s="206"/>
      <c r="F3322" s="206"/>
      <c r="H3322" s="696" t="s">
        <v>12914</v>
      </c>
    </row>
    <row r="3323" spans="1:8">
      <c r="A3323" s="183" t="s">
        <v>14174</v>
      </c>
      <c r="C3323" s="206">
        <v>15000</v>
      </c>
      <c r="D3323" s="696"/>
      <c r="E3323" s="696"/>
      <c r="H3323" s="206" t="s">
        <v>14175</v>
      </c>
    </row>
    <row r="3324" spans="1:8">
      <c r="A3324" s="183" t="s">
        <v>14176</v>
      </c>
      <c r="E3324" s="206">
        <v>100</v>
      </c>
      <c r="F3324" s="206">
        <v>6906</v>
      </c>
      <c r="G3324" s="183" t="s">
        <v>12074</v>
      </c>
      <c r="H3324" s="183" t="s">
        <v>14177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12085</v>
      </c>
      <c r="H3325" s="183" t="s">
        <v>14178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12085</v>
      </c>
      <c r="H3326" s="183" t="s">
        <v>14178</v>
      </c>
    </row>
    <row r="3327" spans="1:8">
      <c r="A3327" s="183" t="s">
        <v>14179</v>
      </c>
      <c r="E3327" s="183">
        <v>60</v>
      </c>
      <c r="F3327" s="206">
        <v>6371</v>
      </c>
      <c r="G3327" s="183" t="s">
        <v>12105</v>
      </c>
      <c r="H3327" s="183" t="s">
        <v>14180</v>
      </c>
    </row>
    <row r="3328" spans="1:8" ht="49.5">
      <c r="A3328" s="183" t="s">
        <v>14181</v>
      </c>
      <c r="E3328" s="183">
        <v>1800</v>
      </c>
      <c r="F3328" s="206">
        <v>4571</v>
      </c>
      <c r="G3328" s="695"/>
      <c r="H3328" s="694" t="s">
        <v>14182</v>
      </c>
    </row>
    <row r="3329" spans="1:11">
      <c r="A3329" s="183" t="s">
        <v>14183</v>
      </c>
      <c r="E3329" s="206">
        <v>1458</v>
      </c>
      <c r="F3329" s="206">
        <v>3113</v>
      </c>
      <c r="G3329" s="183" t="s">
        <v>12092</v>
      </c>
      <c r="H3329" s="183" t="s">
        <v>14184</v>
      </c>
    </row>
    <row r="3330" spans="1:11">
      <c r="A3330" s="183" t="s">
        <v>14185</v>
      </c>
      <c r="C3330" s="183">
        <v>20000</v>
      </c>
      <c r="H3330" s="183" t="s">
        <v>14186</v>
      </c>
      <c r="K3330" s="183" t="s">
        <v>14187</v>
      </c>
    </row>
    <row r="3331" spans="1:11">
      <c r="A3331" s="183" t="s">
        <v>14185</v>
      </c>
      <c r="E3331" s="206">
        <v>189</v>
      </c>
      <c r="F3331" s="206">
        <v>2924</v>
      </c>
      <c r="G3331" s="206" t="s">
        <v>12098</v>
      </c>
      <c r="H3331" s="183" t="s">
        <v>14188</v>
      </c>
    </row>
    <row r="3332" spans="1:11">
      <c r="A3332" s="183" t="s">
        <v>14189</v>
      </c>
      <c r="C3332" s="183">
        <v>29647</v>
      </c>
      <c r="H3332" s="183" t="s">
        <v>14190</v>
      </c>
    </row>
    <row r="3333" spans="1:11">
      <c r="A3333" s="183" t="s">
        <v>14185</v>
      </c>
      <c r="C3333" s="183">
        <v>12000</v>
      </c>
      <c r="D3333" s="696"/>
      <c r="H3333" s="183" t="s">
        <v>14191</v>
      </c>
    </row>
    <row r="3334" spans="1:11">
      <c r="A3334" s="183" t="s">
        <v>14192</v>
      </c>
      <c r="C3334" s="183">
        <v>15090</v>
      </c>
      <c r="H3334" s="183" t="s">
        <v>14193</v>
      </c>
    </row>
    <row r="3335" spans="1:11">
      <c r="A3335" s="183" t="s">
        <v>14194</v>
      </c>
      <c r="C3335" s="183">
        <v>61454</v>
      </c>
      <c r="D3335" s="696"/>
      <c r="H3335" s="183" t="s">
        <v>14195</v>
      </c>
    </row>
    <row r="3336" spans="1:11">
      <c r="A3336" s="183" t="s">
        <v>14196</v>
      </c>
      <c r="E3336" s="183">
        <v>228</v>
      </c>
      <c r="F3336" s="206">
        <v>2696</v>
      </c>
      <c r="G3336" s="183" t="s">
        <v>12105</v>
      </c>
      <c r="H3336" s="183" t="s">
        <v>14197</v>
      </c>
    </row>
    <row r="3337" spans="1:11">
      <c r="A3337" s="183" t="s">
        <v>14198</v>
      </c>
      <c r="E3337" s="183">
        <v>360</v>
      </c>
      <c r="F3337" s="206">
        <v>2336</v>
      </c>
      <c r="G3337" s="183" t="s">
        <v>12105</v>
      </c>
      <c r="H3337" s="183" t="s">
        <v>14199</v>
      </c>
    </row>
    <row r="3338" spans="1:11">
      <c r="A3338" s="183" t="s">
        <v>14200</v>
      </c>
      <c r="E3338" s="183">
        <v>28</v>
      </c>
      <c r="F3338" s="206">
        <v>2308</v>
      </c>
      <c r="G3338" s="183" t="s">
        <v>12105</v>
      </c>
      <c r="H3338" s="183" t="s">
        <v>14201</v>
      </c>
    </row>
    <row r="3339" spans="1:11">
      <c r="A3339" s="183" t="s">
        <v>14202</v>
      </c>
      <c r="E3339" s="183">
        <v>44</v>
      </c>
      <c r="F3339" s="206">
        <v>2264</v>
      </c>
      <c r="G3339" s="183" t="s">
        <v>11095</v>
      </c>
      <c r="H3339" s="183" t="s">
        <v>14203</v>
      </c>
    </row>
    <row r="3340" spans="1:11">
      <c r="A3340" s="183" t="s">
        <v>14202</v>
      </c>
      <c r="E3340" s="206">
        <v>120</v>
      </c>
      <c r="F3340" s="206">
        <v>2144</v>
      </c>
      <c r="G3340" s="183" t="s">
        <v>12135</v>
      </c>
      <c r="H3340" s="183" t="s">
        <v>12136</v>
      </c>
    </row>
    <row r="3341" spans="1:11">
      <c r="A3341" s="183" t="s">
        <v>14204</v>
      </c>
      <c r="E3341" s="183">
        <v>44</v>
      </c>
      <c r="F3341" s="206">
        <v>2100</v>
      </c>
      <c r="G3341" s="183" t="s">
        <v>11095</v>
      </c>
      <c r="H3341" s="183" t="s">
        <v>14205</v>
      </c>
    </row>
    <row r="3342" spans="1:11">
      <c r="A3342" s="183" t="s">
        <v>14206</v>
      </c>
      <c r="E3342" s="183">
        <v>125</v>
      </c>
      <c r="F3342" s="206">
        <v>1975</v>
      </c>
      <c r="G3342" s="183" t="s">
        <v>12708</v>
      </c>
      <c r="H3342" s="183" t="s">
        <v>11345</v>
      </c>
    </row>
    <row r="3343" spans="1:11">
      <c r="E3343" s="206"/>
      <c r="F3343" s="206"/>
      <c r="H3343" s="696" t="s">
        <v>12914</v>
      </c>
    </row>
    <row r="3344" spans="1:11">
      <c r="A3344" s="183" t="s">
        <v>14207</v>
      </c>
      <c r="E3344" s="206">
        <v>1458</v>
      </c>
      <c r="F3344" s="206">
        <v>517</v>
      </c>
      <c r="G3344" s="183" t="s">
        <v>12092</v>
      </c>
      <c r="H3344" s="183" t="s">
        <v>14208</v>
      </c>
    </row>
    <row r="3345" spans="1:11">
      <c r="A3345" s="183" t="s">
        <v>14209</v>
      </c>
      <c r="E3345" s="206">
        <v>18</v>
      </c>
      <c r="F3345" s="206">
        <v>499</v>
      </c>
      <c r="G3345" s="183" t="s">
        <v>12074</v>
      </c>
      <c r="H3345" s="183" t="s">
        <v>14210</v>
      </c>
    </row>
    <row r="3346" spans="1:11">
      <c r="A3346" s="183" t="s">
        <v>14209</v>
      </c>
      <c r="E3346" s="183">
        <v>32</v>
      </c>
      <c r="F3346" s="206">
        <v>467</v>
      </c>
      <c r="G3346" s="183" t="s">
        <v>12085</v>
      </c>
      <c r="H3346" s="183" t="s">
        <v>14211</v>
      </c>
    </row>
    <row r="3347" spans="1:11">
      <c r="A3347" s="183" t="s">
        <v>14212</v>
      </c>
      <c r="C3347" s="183">
        <v>20000</v>
      </c>
      <c r="H3347" s="183" t="s">
        <v>14213</v>
      </c>
      <c r="K3347" s="183" t="s">
        <v>14162</v>
      </c>
    </row>
    <row r="3348" spans="1:11">
      <c r="A3348" s="183" t="s">
        <v>8921</v>
      </c>
      <c r="C3348" s="183">
        <v>29647</v>
      </c>
      <c r="H3348" s="183" t="s">
        <v>14214</v>
      </c>
    </row>
    <row r="3349" spans="1:11">
      <c r="A3349" s="183" t="s">
        <v>8921</v>
      </c>
      <c r="C3349" s="183">
        <v>61454</v>
      </c>
      <c r="D3349" s="696"/>
      <c r="H3349" s="183" t="s">
        <v>14215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12105</v>
      </c>
      <c r="H3350" s="183" t="s">
        <v>14216</v>
      </c>
    </row>
    <row r="3351" spans="1:11">
      <c r="A3351" s="183" t="s">
        <v>14217</v>
      </c>
      <c r="C3351" s="183">
        <v>400</v>
      </c>
      <c r="H3351" s="183" t="s">
        <v>14218</v>
      </c>
    </row>
    <row r="3352" spans="1:11">
      <c r="A3352" s="183" t="s">
        <v>14219</v>
      </c>
      <c r="C3352" s="183">
        <v>17387</v>
      </c>
      <c r="H3352" s="183" t="s">
        <v>14220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14221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11468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12085</v>
      </c>
      <c r="H3355" s="183" t="s">
        <v>13510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12085</v>
      </c>
      <c r="H3356" s="183" t="s">
        <v>13510</v>
      </c>
    </row>
    <row r="3357" spans="1:11">
      <c r="A3357" s="183" t="s">
        <v>14222</v>
      </c>
      <c r="E3357" s="206">
        <v>120</v>
      </c>
      <c r="F3357" s="206">
        <v>5002</v>
      </c>
      <c r="G3357" s="183" t="s">
        <v>12085</v>
      </c>
      <c r="H3357" s="183" t="s">
        <v>13510</v>
      </c>
    </row>
    <row r="3358" spans="1:11">
      <c r="A3358" s="183" t="s">
        <v>14223</v>
      </c>
      <c r="E3358" s="206">
        <v>16</v>
      </c>
      <c r="F3358" s="206">
        <v>4986</v>
      </c>
      <c r="G3358" s="183" t="s">
        <v>12085</v>
      </c>
      <c r="H3358" s="183" t="s">
        <v>13510</v>
      </c>
    </row>
    <row r="3359" spans="1:11" ht="181.15" customHeight="1">
      <c r="A3359" s="183" t="s">
        <v>14224</v>
      </c>
      <c r="C3359" s="711">
        <v>92120</v>
      </c>
      <c r="E3359" s="206"/>
      <c r="F3359" s="206"/>
      <c r="H3359" s="694" t="s">
        <v>14225</v>
      </c>
    </row>
    <row r="3360" spans="1:11">
      <c r="A3360" s="183" t="s">
        <v>14226</v>
      </c>
      <c r="E3360" s="206">
        <v>1458</v>
      </c>
      <c r="F3360" s="206">
        <v>3528</v>
      </c>
      <c r="G3360" s="183" t="s">
        <v>12092</v>
      </c>
      <c r="H3360" s="183" t="s">
        <v>14227</v>
      </c>
    </row>
    <row r="3361" spans="1:11">
      <c r="A3361" s="183" t="s">
        <v>14228</v>
      </c>
      <c r="E3361" s="206">
        <v>87</v>
      </c>
      <c r="F3361" s="206">
        <v>3441</v>
      </c>
      <c r="G3361" s="183" t="s">
        <v>12135</v>
      </c>
      <c r="H3361" s="183" t="s">
        <v>14229</v>
      </c>
    </row>
    <row r="3362" spans="1:11">
      <c r="A3362" s="183" t="s">
        <v>14230</v>
      </c>
      <c r="C3362" s="183">
        <v>20000</v>
      </c>
      <c r="H3362" s="183" t="s">
        <v>14231</v>
      </c>
      <c r="K3362" s="183" t="s">
        <v>14162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12098</v>
      </c>
      <c r="H3363" s="183" t="s">
        <v>14232</v>
      </c>
    </row>
    <row r="3364" spans="1:11">
      <c r="A3364" s="183" t="s">
        <v>14233</v>
      </c>
      <c r="C3364" s="183">
        <v>29647</v>
      </c>
      <c r="H3364" s="183" t="s">
        <v>14234</v>
      </c>
    </row>
    <row r="3365" spans="1:11">
      <c r="A3365" s="183" t="s">
        <v>14233</v>
      </c>
      <c r="C3365" s="183">
        <v>61454</v>
      </c>
      <c r="D3365" s="696"/>
      <c r="H3365" s="183" t="s">
        <v>14235</v>
      </c>
    </row>
    <row r="3366" spans="1:11">
      <c r="A3366" s="183" t="s">
        <v>14233</v>
      </c>
      <c r="C3366" s="183">
        <v>12000</v>
      </c>
      <c r="D3366" s="696"/>
      <c r="H3366" s="183" t="s">
        <v>14236</v>
      </c>
    </row>
    <row r="3367" spans="1:11">
      <c r="A3367" s="183" t="s">
        <v>8948</v>
      </c>
      <c r="C3367" s="183">
        <v>9375</v>
      </c>
      <c r="H3367" s="183" t="s">
        <v>14237</v>
      </c>
    </row>
    <row r="3368" spans="1:11">
      <c r="A3368" s="183" t="s">
        <v>14238</v>
      </c>
      <c r="E3368" s="206">
        <v>208</v>
      </c>
      <c r="F3368" s="206">
        <v>3065</v>
      </c>
      <c r="G3368" s="183" t="s">
        <v>12074</v>
      </c>
      <c r="H3368" s="183" t="s">
        <v>14239</v>
      </c>
    </row>
    <row r="3369" spans="1:11">
      <c r="A3369" s="183" t="s">
        <v>14240</v>
      </c>
      <c r="E3369" s="183">
        <v>60</v>
      </c>
      <c r="F3369" s="206">
        <v>3005</v>
      </c>
      <c r="G3369" s="183" t="s">
        <v>12105</v>
      </c>
      <c r="H3369" s="183" t="s">
        <v>14241</v>
      </c>
    </row>
    <row r="3370" spans="1:11" ht="33">
      <c r="A3370" s="183" t="s">
        <v>14242</v>
      </c>
      <c r="C3370" s="183">
        <v>6600</v>
      </c>
      <c r="H3370" s="697" t="s">
        <v>14243</v>
      </c>
    </row>
    <row r="3371" spans="1:11" ht="49.5">
      <c r="A3371" s="183" t="s">
        <v>8956</v>
      </c>
      <c r="C3371" s="206">
        <v>1468</v>
      </c>
      <c r="F3371" s="206"/>
      <c r="G3371" s="183" t="s">
        <v>12092</v>
      </c>
      <c r="H3371" s="694" t="s">
        <v>14244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12708</v>
      </c>
      <c r="H3372" s="183" t="s">
        <v>14245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12074</v>
      </c>
      <c r="H3373" s="183" t="s">
        <v>14246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11096</v>
      </c>
      <c r="H3374" s="183" t="s">
        <v>11316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12074</v>
      </c>
      <c r="H3375" s="183" t="s">
        <v>14247</v>
      </c>
    </row>
    <row r="3376" spans="1:11">
      <c r="A3376" s="183" t="s">
        <v>14248</v>
      </c>
      <c r="E3376" s="183">
        <v>60</v>
      </c>
      <c r="F3376" s="206">
        <v>2444</v>
      </c>
      <c r="G3376" s="183" t="s">
        <v>12105</v>
      </c>
      <c r="H3376" s="183" t="s">
        <v>14249</v>
      </c>
    </row>
    <row r="3377" spans="1:11">
      <c r="A3377" s="183" t="s">
        <v>14250</v>
      </c>
      <c r="C3377" s="183">
        <v>20010</v>
      </c>
      <c r="H3377" s="183" t="s">
        <v>14251</v>
      </c>
      <c r="K3377" s="183" t="s">
        <v>14187</v>
      </c>
    </row>
    <row r="3378" spans="1:11">
      <c r="E3378" s="206"/>
      <c r="F3378" s="206"/>
      <c r="H3378" s="696" t="s">
        <v>12914</v>
      </c>
    </row>
    <row r="3379" spans="1:11">
      <c r="A3379" s="183" t="s">
        <v>14252</v>
      </c>
      <c r="C3379" s="183">
        <v>29647</v>
      </c>
      <c r="H3379" s="183" t="s">
        <v>14253</v>
      </c>
    </row>
    <row r="3380" spans="1:11">
      <c r="A3380" s="183" t="s">
        <v>14252</v>
      </c>
      <c r="C3380" s="183">
        <v>61454</v>
      </c>
      <c r="D3380" s="696"/>
      <c r="H3380" s="183" t="s">
        <v>14254</v>
      </c>
    </row>
    <row r="3381" spans="1:11">
      <c r="A3381" s="183" t="s">
        <v>14252</v>
      </c>
      <c r="C3381" s="183">
        <v>5569</v>
      </c>
      <c r="H3381" s="183" t="s">
        <v>14255</v>
      </c>
    </row>
    <row r="3382" spans="1:11">
      <c r="H3382" s="706" t="s">
        <v>14256</v>
      </c>
    </row>
    <row r="3383" spans="1:11">
      <c r="H3383" s="699"/>
    </row>
    <row r="3384" spans="1:11" s="483" customFormat="1">
      <c r="A3384" s="329" t="s">
        <v>14257</v>
      </c>
      <c r="E3384" s="483">
        <v>120</v>
      </c>
      <c r="F3384" s="329">
        <v>2324</v>
      </c>
      <c r="G3384" s="483" t="s">
        <v>12105</v>
      </c>
      <c r="H3384" s="329" t="s">
        <v>14258</v>
      </c>
    </row>
    <row r="3385" spans="1:11" s="483" customFormat="1">
      <c r="A3385" s="329" t="s">
        <v>14257</v>
      </c>
      <c r="E3385" s="483">
        <v>44</v>
      </c>
      <c r="F3385" s="329">
        <v>2280</v>
      </c>
      <c r="G3385" s="483" t="s">
        <v>12105</v>
      </c>
      <c r="H3385" s="329" t="s">
        <v>14259</v>
      </c>
    </row>
    <row r="3386" spans="1:11" s="483" customFormat="1">
      <c r="A3386" s="329" t="s">
        <v>10769</v>
      </c>
      <c r="E3386" s="483">
        <v>572</v>
      </c>
      <c r="F3386" s="329">
        <v>1708</v>
      </c>
      <c r="G3386" s="483" t="s">
        <v>11101</v>
      </c>
      <c r="H3386" s="329" t="s">
        <v>14260</v>
      </c>
    </row>
    <row r="3387" spans="1:11">
      <c r="A3387" s="183" t="s">
        <v>14261</v>
      </c>
      <c r="E3387" s="206">
        <v>110</v>
      </c>
      <c r="F3387" s="693">
        <v>1598</v>
      </c>
      <c r="G3387" s="183" t="s">
        <v>12085</v>
      </c>
      <c r="H3387" s="183" t="s">
        <v>13698</v>
      </c>
    </row>
    <row r="3388" spans="1:11">
      <c r="A3388" s="183" t="s">
        <v>11093</v>
      </c>
      <c r="E3388" s="206">
        <v>140</v>
      </c>
      <c r="F3388" s="693">
        <v>1458</v>
      </c>
      <c r="G3388" s="183" t="s">
        <v>11096</v>
      </c>
      <c r="H3388" s="183" t="s">
        <v>14262</v>
      </c>
    </row>
    <row r="3389" spans="1:11" s="483" customFormat="1">
      <c r="A3389" s="329" t="s">
        <v>14263</v>
      </c>
      <c r="E3389" s="483">
        <v>44</v>
      </c>
      <c r="F3389" s="329">
        <v>1414</v>
      </c>
      <c r="G3389" s="483" t="s">
        <v>12105</v>
      </c>
      <c r="H3389" s="329" t="s">
        <v>14264</v>
      </c>
    </row>
    <row r="3390" spans="1:11" ht="49.5">
      <c r="A3390" s="329" t="s">
        <v>11094</v>
      </c>
      <c r="C3390" s="206">
        <v>1468</v>
      </c>
      <c r="F3390" s="206"/>
      <c r="G3390" s="183" t="s">
        <v>11103</v>
      </c>
      <c r="H3390" s="694" t="s">
        <v>14265</v>
      </c>
    </row>
    <row r="3391" spans="1:11">
      <c r="A3391" s="183" t="s">
        <v>14266</v>
      </c>
      <c r="E3391" s="206">
        <v>500</v>
      </c>
      <c r="F3391" s="206">
        <v>914</v>
      </c>
      <c r="G3391" s="183" t="s">
        <v>12085</v>
      </c>
      <c r="H3391" s="183" t="s">
        <v>11097</v>
      </c>
    </row>
    <row r="3392" spans="1:11">
      <c r="A3392" s="183" t="s">
        <v>14267</v>
      </c>
      <c r="E3392" s="206">
        <v>500</v>
      </c>
      <c r="F3392" s="206">
        <v>414</v>
      </c>
      <c r="G3392" s="183" t="s">
        <v>12588</v>
      </c>
      <c r="H3392" s="183" t="s">
        <v>14268</v>
      </c>
    </row>
    <row r="3393" spans="1:11">
      <c r="A3393" s="183" t="s">
        <v>14269</v>
      </c>
      <c r="E3393" s="206">
        <v>200</v>
      </c>
      <c r="F3393" s="206">
        <v>214</v>
      </c>
      <c r="G3393" s="695"/>
      <c r="H3393" s="183" t="s">
        <v>14270</v>
      </c>
    </row>
    <row r="3394" spans="1:11" ht="66">
      <c r="A3394" s="183" t="s">
        <v>14271</v>
      </c>
      <c r="C3394" s="696" t="s">
        <v>14272</v>
      </c>
      <c r="D3394" s="696"/>
      <c r="H3394" s="694" t="s">
        <v>11098</v>
      </c>
    </row>
    <row r="3395" spans="1:11">
      <c r="A3395" s="183" t="s">
        <v>14269</v>
      </c>
      <c r="C3395" s="696">
        <v>61454</v>
      </c>
      <c r="H3395" s="183" t="s">
        <v>14273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14274</v>
      </c>
    </row>
    <row r="3397" spans="1:11">
      <c r="A3397" s="183" t="s">
        <v>14275</v>
      </c>
      <c r="C3397" s="183">
        <v>20010</v>
      </c>
      <c r="H3397" s="183" t="s">
        <v>14276</v>
      </c>
      <c r="K3397" s="183" t="s">
        <v>14277</v>
      </c>
    </row>
    <row r="3398" spans="1:11">
      <c r="A3398" s="183" t="s">
        <v>14278</v>
      </c>
      <c r="E3398" s="696">
        <v>178</v>
      </c>
      <c r="F3398" s="206">
        <v>602</v>
      </c>
      <c r="G3398" s="206" t="s">
        <v>13055</v>
      </c>
      <c r="H3398" s="183" t="s">
        <v>15261</v>
      </c>
    </row>
    <row r="3399" spans="1:11">
      <c r="A3399" s="183" t="s">
        <v>14280</v>
      </c>
      <c r="C3399" s="183">
        <v>29647</v>
      </c>
      <c r="H3399" s="183" t="s">
        <v>14281</v>
      </c>
    </row>
    <row r="3400" spans="1:11">
      <c r="A3400" s="183" t="s">
        <v>14280</v>
      </c>
      <c r="C3400" s="183">
        <v>39500</v>
      </c>
      <c r="D3400" s="696"/>
      <c r="H3400" s="183" t="s">
        <v>11100</v>
      </c>
    </row>
    <row r="3401" spans="1:11">
      <c r="A3401" s="183" t="s">
        <v>14280</v>
      </c>
      <c r="C3401" s="183">
        <v>36441</v>
      </c>
      <c r="H3401" s="183" t="s">
        <v>14282</v>
      </c>
    </row>
    <row r="3402" spans="1:11">
      <c r="A3402" s="183" t="s">
        <v>14280</v>
      </c>
      <c r="D3402" s="183">
        <v>5000</v>
      </c>
      <c r="E3402" s="206"/>
      <c r="F3402" s="206">
        <v>5602</v>
      </c>
      <c r="H3402" s="183" t="s">
        <v>11516</v>
      </c>
    </row>
    <row r="3403" spans="1:11">
      <c r="A3403" s="183" t="s">
        <v>14280</v>
      </c>
      <c r="E3403" s="183">
        <v>112</v>
      </c>
      <c r="F3403" s="206">
        <v>5490</v>
      </c>
      <c r="G3403" s="183" t="s">
        <v>11095</v>
      </c>
      <c r="H3403" s="183" t="s">
        <v>14283</v>
      </c>
    </row>
    <row r="3404" spans="1:11">
      <c r="A3404" s="183" t="s">
        <v>14280</v>
      </c>
      <c r="E3404" s="206">
        <v>120</v>
      </c>
      <c r="F3404" s="206">
        <v>5370</v>
      </c>
      <c r="G3404" s="183" t="s">
        <v>11133</v>
      </c>
      <c r="H3404" s="183" t="s">
        <v>12136</v>
      </c>
    </row>
    <row r="3405" spans="1:11">
      <c r="A3405" s="183" t="s">
        <v>11102</v>
      </c>
      <c r="E3405" s="183">
        <v>32</v>
      </c>
      <c r="F3405" s="206">
        <v>5338</v>
      </c>
      <c r="G3405" s="183" t="s">
        <v>12085</v>
      </c>
      <c r="H3405" s="183" t="s">
        <v>14284</v>
      </c>
    </row>
    <row r="3406" spans="1:11">
      <c r="E3406" s="206"/>
      <c r="F3406" s="206"/>
      <c r="H3406" s="696" t="s">
        <v>14285</v>
      </c>
    </row>
    <row r="3407" spans="1:11">
      <c r="A3407" s="183" t="s">
        <v>14286</v>
      </c>
      <c r="E3407" s="183">
        <v>28</v>
      </c>
      <c r="F3407" s="206">
        <v>5310</v>
      </c>
      <c r="G3407" s="183" t="s">
        <v>12105</v>
      </c>
      <c r="H3407" s="183" t="s">
        <v>14287</v>
      </c>
    </row>
    <row r="3408" spans="1:11" ht="49.5">
      <c r="A3408" s="183" t="s">
        <v>14288</v>
      </c>
      <c r="C3408" s="206">
        <v>1468</v>
      </c>
      <c r="F3408" s="206"/>
      <c r="G3408" s="183" t="s">
        <v>12092</v>
      </c>
      <c r="H3408" s="694" t="s">
        <v>14289</v>
      </c>
    </row>
    <row r="3409" spans="1:8">
      <c r="A3409" s="183" t="s">
        <v>10774</v>
      </c>
      <c r="E3409" s="206">
        <v>18</v>
      </c>
      <c r="F3409" s="206">
        <v>5292</v>
      </c>
      <c r="G3409" s="183" t="s">
        <v>11115</v>
      </c>
      <c r="H3409" s="183" t="s">
        <v>14290</v>
      </c>
    </row>
    <row r="3410" spans="1:8">
      <c r="A3410" s="183" t="s">
        <v>10774</v>
      </c>
      <c r="E3410" s="183">
        <v>100</v>
      </c>
      <c r="F3410" s="206">
        <v>5192</v>
      </c>
      <c r="G3410" s="183" t="s">
        <v>11096</v>
      </c>
      <c r="H3410" s="183" t="s">
        <v>11114</v>
      </c>
    </row>
    <row r="3411" spans="1:8">
      <c r="A3411" s="183" t="s">
        <v>11104</v>
      </c>
      <c r="E3411" s="206">
        <v>275</v>
      </c>
      <c r="F3411" s="206">
        <v>4917</v>
      </c>
      <c r="G3411" s="183" t="s">
        <v>12085</v>
      </c>
      <c r="H3411" s="183" t="s">
        <v>14291</v>
      </c>
    </row>
    <row r="3412" spans="1:8">
      <c r="A3412" s="183" t="s">
        <v>11104</v>
      </c>
      <c r="E3412" s="206">
        <v>275</v>
      </c>
      <c r="F3412" s="206">
        <v>4642</v>
      </c>
      <c r="G3412" s="183" t="s">
        <v>12085</v>
      </c>
      <c r="H3412" s="183" t="s">
        <v>14291</v>
      </c>
    </row>
    <row r="3413" spans="1:8">
      <c r="A3413" s="183" t="s">
        <v>14292</v>
      </c>
      <c r="C3413" s="183">
        <v>29647</v>
      </c>
      <c r="H3413" s="183" t="s">
        <v>14293</v>
      </c>
    </row>
    <row r="3414" spans="1:8">
      <c r="A3414" s="183" t="s">
        <v>11107</v>
      </c>
      <c r="C3414" s="183">
        <v>22500</v>
      </c>
      <c r="D3414" s="696"/>
      <c r="H3414" s="183" t="s">
        <v>14294</v>
      </c>
    </row>
    <row r="3415" spans="1:8">
      <c r="A3415" s="183" t="s">
        <v>11105</v>
      </c>
      <c r="C3415" s="206">
        <v>61454</v>
      </c>
      <c r="H3415" s="183" t="s">
        <v>14295</v>
      </c>
    </row>
    <row r="3416" spans="1:8">
      <c r="A3416" s="183" t="s">
        <v>11105</v>
      </c>
      <c r="C3416" s="183">
        <v>800</v>
      </c>
      <c r="H3416" s="183" t="s">
        <v>11106</v>
      </c>
    </row>
    <row r="3417" spans="1:8">
      <c r="A3417" s="183" t="s">
        <v>14292</v>
      </c>
      <c r="C3417" s="183">
        <v>16602</v>
      </c>
      <c r="H3417" s="183" t="s">
        <v>14296</v>
      </c>
    </row>
    <row r="3418" spans="1:8">
      <c r="A3418" s="183" t="s">
        <v>14297</v>
      </c>
      <c r="C3418" s="183">
        <v>23835</v>
      </c>
      <c r="H3418" s="183" t="s">
        <v>14298</v>
      </c>
    </row>
    <row r="3419" spans="1:8">
      <c r="A3419" s="183" t="s">
        <v>14299</v>
      </c>
      <c r="C3419" s="183">
        <v>26000</v>
      </c>
      <c r="H3419" s="183" t="s">
        <v>11108</v>
      </c>
    </row>
    <row r="3420" spans="1:8">
      <c r="A3420" s="183" t="s">
        <v>14300</v>
      </c>
      <c r="B3420" s="183">
        <v>26000</v>
      </c>
      <c r="H3420" s="183" t="s">
        <v>14301</v>
      </c>
    </row>
    <row r="3421" spans="1:8">
      <c r="A3421" s="183" t="s">
        <v>14302</v>
      </c>
      <c r="E3421" s="206">
        <v>325</v>
      </c>
      <c r="F3421" s="206">
        <v>4317</v>
      </c>
      <c r="G3421" s="183" t="s">
        <v>12588</v>
      </c>
      <c r="H3421" s="183" t="s">
        <v>13705</v>
      </c>
    </row>
    <row r="3422" spans="1:8">
      <c r="A3422" s="183" t="s">
        <v>14303</v>
      </c>
      <c r="E3422" s="206">
        <v>285</v>
      </c>
      <c r="F3422" s="206">
        <v>4032</v>
      </c>
      <c r="G3422" s="183" t="s">
        <v>12085</v>
      </c>
      <c r="H3422" s="183" t="s">
        <v>14304</v>
      </c>
    </row>
    <row r="3423" spans="1:8" ht="49.5">
      <c r="A3423" s="183" t="s">
        <v>11109</v>
      </c>
      <c r="C3423" s="206">
        <v>1468</v>
      </c>
      <c r="F3423" s="206"/>
      <c r="G3423" s="183" t="s">
        <v>12092</v>
      </c>
      <c r="H3423" s="694" t="s">
        <v>14305</v>
      </c>
    </row>
    <row r="3424" spans="1:8">
      <c r="A3424" s="183" t="s">
        <v>14306</v>
      </c>
      <c r="E3424" s="206">
        <v>178</v>
      </c>
      <c r="F3424" s="206">
        <v>3854</v>
      </c>
      <c r="G3424" s="206" t="s">
        <v>11099</v>
      </c>
      <c r="H3424" s="183" t="s">
        <v>14307</v>
      </c>
    </row>
    <row r="3425" spans="1:11">
      <c r="A3425" s="183" t="s">
        <v>14306</v>
      </c>
      <c r="E3425" s="183">
        <v>44</v>
      </c>
      <c r="F3425" s="206">
        <v>3810</v>
      </c>
      <c r="G3425" s="183" t="s">
        <v>12105</v>
      </c>
      <c r="H3425" s="183" t="s">
        <v>14308</v>
      </c>
    </row>
    <row r="3426" spans="1:11">
      <c r="E3426" s="206"/>
      <c r="F3426" s="206"/>
      <c r="H3426" s="696" t="s">
        <v>14285</v>
      </c>
    </row>
    <row r="3427" spans="1:11">
      <c r="A3427" s="183" t="s">
        <v>14309</v>
      </c>
      <c r="E3427" s="183">
        <v>60</v>
      </c>
      <c r="F3427" s="206">
        <v>3750</v>
      </c>
      <c r="G3427" s="183" t="s">
        <v>11101</v>
      </c>
      <c r="H3427" s="183" t="s">
        <v>14310</v>
      </c>
    </row>
    <row r="3428" spans="1:11">
      <c r="A3428" s="183" t="s">
        <v>14311</v>
      </c>
      <c r="C3428" s="183">
        <v>20000</v>
      </c>
      <c r="H3428" s="183" t="s">
        <v>14312</v>
      </c>
    </row>
    <row r="3429" spans="1:11">
      <c r="A3429" s="183" t="s">
        <v>14313</v>
      </c>
      <c r="C3429" s="183">
        <v>20010</v>
      </c>
      <c r="H3429" s="183" t="s">
        <v>14314</v>
      </c>
      <c r="K3429" s="183" t="s">
        <v>14187</v>
      </c>
    </row>
    <row r="3430" spans="1:11">
      <c r="A3430" s="183" t="s">
        <v>14315</v>
      </c>
      <c r="C3430" s="183">
        <v>29647</v>
      </c>
      <c r="H3430" s="183" t="s">
        <v>14316</v>
      </c>
    </row>
    <row r="3431" spans="1:11">
      <c r="A3431" s="183" t="s">
        <v>11111</v>
      </c>
      <c r="C3431" s="183">
        <v>18000</v>
      </c>
      <c r="D3431" s="696"/>
      <c r="H3431" s="183" t="s">
        <v>14294</v>
      </c>
    </row>
    <row r="3432" spans="1:11">
      <c r="A3432" s="183" t="s">
        <v>14317</v>
      </c>
      <c r="C3432" s="206">
        <v>1000</v>
      </c>
      <c r="H3432" s="183" t="s">
        <v>14318</v>
      </c>
    </row>
    <row r="3433" spans="1:11">
      <c r="A3433" s="183" t="s">
        <v>11111</v>
      </c>
      <c r="C3433" s="206">
        <v>60454</v>
      </c>
      <c r="H3433" s="183" t="s">
        <v>14318</v>
      </c>
    </row>
    <row r="3434" spans="1:11">
      <c r="A3434" s="183" t="s">
        <v>11111</v>
      </c>
      <c r="C3434" s="183">
        <v>11285</v>
      </c>
      <c r="H3434" s="183" t="s">
        <v>14319</v>
      </c>
    </row>
    <row r="3435" spans="1:11">
      <c r="A3435" s="183" t="s">
        <v>11111</v>
      </c>
      <c r="E3435" s="183">
        <v>112</v>
      </c>
      <c r="F3435" s="206">
        <v>3638</v>
      </c>
      <c r="G3435" s="183" t="s">
        <v>11095</v>
      </c>
      <c r="H3435" s="183" t="s">
        <v>14320</v>
      </c>
    </row>
    <row r="3436" spans="1:11">
      <c r="A3436" s="183" t="s">
        <v>14321</v>
      </c>
      <c r="E3436" s="183">
        <v>60</v>
      </c>
      <c r="F3436" s="206">
        <v>3578</v>
      </c>
      <c r="G3436" s="183" t="s">
        <v>11095</v>
      </c>
      <c r="H3436" s="183" t="s">
        <v>14322</v>
      </c>
    </row>
    <row r="3437" spans="1:11">
      <c r="A3437" s="183" t="s">
        <v>14323</v>
      </c>
      <c r="E3437" s="183">
        <v>75</v>
      </c>
      <c r="F3437" s="206">
        <v>3503</v>
      </c>
      <c r="G3437" s="183" t="s">
        <v>14324</v>
      </c>
      <c r="H3437" s="183" t="s">
        <v>14325</v>
      </c>
    </row>
    <row r="3438" spans="1:11">
      <c r="E3438" s="206"/>
      <c r="F3438" s="206"/>
      <c r="H3438" s="696" t="s">
        <v>14048</v>
      </c>
    </row>
    <row r="3439" spans="1:11" ht="49.5">
      <c r="A3439" s="183" t="s">
        <v>11113</v>
      </c>
      <c r="C3439" s="206">
        <v>1468</v>
      </c>
      <c r="F3439" s="206"/>
      <c r="G3439" s="183" t="s">
        <v>11103</v>
      </c>
      <c r="H3439" s="694" t="s">
        <v>14326</v>
      </c>
    </row>
    <row r="3440" spans="1:11">
      <c r="A3440" s="183" t="s">
        <v>11113</v>
      </c>
      <c r="C3440" s="183">
        <v>10000</v>
      </c>
      <c r="H3440" s="183" t="s">
        <v>14327</v>
      </c>
    </row>
    <row r="3441" spans="1:11">
      <c r="A3441" s="183" t="s">
        <v>14328</v>
      </c>
      <c r="E3441" s="183">
        <v>230</v>
      </c>
      <c r="F3441" s="206">
        <v>3273</v>
      </c>
      <c r="G3441" s="183" t="s">
        <v>12123</v>
      </c>
      <c r="H3441" s="183" t="s">
        <v>14329</v>
      </c>
    </row>
    <row r="3442" spans="1:11">
      <c r="A3442" s="183" t="s">
        <v>14330</v>
      </c>
      <c r="E3442" s="183">
        <v>100</v>
      </c>
      <c r="F3442" s="206">
        <v>3173</v>
      </c>
      <c r="G3442" s="183" t="s">
        <v>11096</v>
      </c>
      <c r="H3442" s="183" t="s">
        <v>11316</v>
      </c>
    </row>
    <row r="3443" spans="1:11">
      <c r="A3443" s="183" t="s">
        <v>14331</v>
      </c>
      <c r="E3443" s="206">
        <v>18</v>
      </c>
      <c r="F3443" s="206">
        <v>3155</v>
      </c>
      <c r="G3443" s="183" t="s">
        <v>11115</v>
      </c>
      <c r="H3443" s="183" t="s">
        <v>14332</v>
      </c>
    </row>
    <row r="3444" spans="1:11">
      <c r="A3444" s="183" t="s">
        <v>11116</v>
      </c>
      <c r="C3444" s="183">
        <v>20010</v>
      </c>
      <c r="H3444" s="183" t="s">
        <v>11117</v>
      </c>
      <c r="K3444" s="183" t="s">
        <v>14277</v>
      </c>
    </row>
    <row r="3445" spans="1:11">
      <c r="A3445" s="183" t="s">
        <v>11118</v>
      </c>
      <c r="E3445" s="206">
        <v>2700</v>
      </c>
      <c r="F3445" s="206">
        <v>455</v>
      </c>
      <c r="G3445" s="183" t="s">
        <v>11115</v>
      </c>
      <c r="H3445" s="183" t="s">
        <v>11119</v>
      </c>
    </row>
    <row r="3446" spans="1:11">
      <c r="A3446" s="183" t="s">
        <v>14333</v>
      </c>
      <c r="D3446" s="183">
        <v>5000</v>
      </c>
      <c r="E3446" s="206"/>
      <c r="F3446" s="206">
        <v>5455</v>
      </c>
      <c r="H3446" s="183" t="s">
        <v>11468</v>
      </c>
    </row>
    <row r="3447" spans="1:11">
      <c r="A3447" s="183" t="s">
        <v>11120</v>
      </c>
      <c r="E3447" s="183">
        <v>60</v>
      </c>
      <c r="F3447" s="206">
        <v>5395</v>
      </c>
      <c r="G3447" s="183" t="s">
        <v>11095</v>
      </c>
      <c r="H3447" s="183" t="s">
        <v>14334</v>
      </c>
    </row>
    <row r="3448" spans="1:11">
      <c r="A3448" s="183" t="s">
        <v>11121</v>
      </c>
      <c r="C3448" s="183">
        <v>29647</v>
      </c>
      <c r="H3448" s="183" t="s">
        <v>14335</v>
      </c>
    </row>
    <row r="3449" spans="1:11">
      <c r="A3449" s="183" t="s">
        <v>11121</v>
      </c>
      <c r="C3449" s="206">
        <v>61454</v>
      </c>
      <c r="H3449" s="183" t="s">
        <v>14336</v>
      </c>
    </row>
    <row r="3450" spans="1:11">
      <c r="A3450" s="183" t="s">
        <v>11122</v>
      </c>
      <c r="C3450" s="183">
        <v>2148</v>
      </c>
      <c r="H3450" s="183" t="s">
        <v>14337</v>
      </c>
    </row>
    <row r="3451" spans="1:11">
      <c r="A3451" s="183" t="s">
        <v>11123</v>
      </c>
      <c r="E3451" s="183">
        <v>60</v>
      </c>
      <c r="F3451" s="206">
        <v>5335</v>
      </c>
      <c r="G3451" s="183" t="s">
        <v>11101</v>
      </c>
      <c r="H3451" s="183" t="s">
        <v>14338</v>
      </c>
    </row>
    <row r="3452" spans="1:11">
      <c r="A3452" s="183" t="s">
        <v>11124</v>
      </c>
      <c r="E3452" s="183">
        <v>30</v>
      </c>
      <c r="F3452" s="206">
        <v>5305</v>
      </c>
      <c r="G3452" s="183" t="s">
        <v>14324</v>
      </c>
      <c r="H3452" s="183" t="s">
        <v>14325</v>
      </c>
    </row>
    <row r="3453" spans="1:11" ht="49.5">
      <c r="A3453" s="183" t="s">
        <v>14339</v>
      </c>
      <c r="C3453" s="206">
        <v>1468</v>
      </c>
      <c r="F3453" s="206"/>
      <c r="G3453" s="183" t="s">
        <v>12092</v>
      </c>
      <c r="H3453" s="694" t="s">
        <v>14340</v>
      </c>
    </row>
    <row r="3454" spans="1:11">
      <c r="A3454" s="183" t="s">
        <v>14341</v>
      </c>
      <c r="C3454" s="183">
        <v>24674</v>
      </c>
      <c r="H3454" s="183" t="s">
        <v>14342</v>
      </c>
    </row>
    <row r="3455" spans="1:11">
      <c r="A3455" s="183" t="s">
        <v>14343</v>
      </c>
      <c r="E3455" s="206">
        <v>189</v>
      </c>
      <c r="F3455" s="206">
        <v>5116</v>
      </c>
      <c r="G3455" s="206" t="s">
        <v>11099</v>
      </c>
      <c r="H3455" s="183" t="s">
        <v>14344</v>
      </c>
    </row>
    <row r="3456" spans="1:11">
      <c r="A3456" s="183" t="s">
        <v>14345</v>
      </c>
      <c r="E3456" s="206">
        <v>138</v>
      </c>
      <c r="F3456" s="206">
        <v>4978</v>
      </c>
      <c r="G3456" s="183" t="s">
        <v>11115</v>
      </c>
      <c r="H3456" s="183" t="s">
        <v>14346</v>
      </c>
    </row>
    <row r="3457" spans="1:11">
      <c r="A3457" s="183" t="s">
        <v>14347</v>
      </c>
      <c r="E3457" s="183">
        <v>44</v>
      </c>
      <c r="F3457" s="206">
        <v>4934</v>
      </c>
      <c r="G3457" s="183" t="s">
        <v>14348</v>
      </c>
      <c r="H3457" s="183" t="s">
        <v>14349</v>
      </c>
    </row>
    <row r="3458" spans="1:11">
      <c r="A3458" s="183" t="s">
        <v>11125</v>
      </c>
      <c r="E3458" s="206">
        <v>100</v>
      </c>
      <c r="F3458" s="206">
        <v>4834</v>
      </c>
      <c r="G3458" s="183" t="s">
        <v>12085</v>
      </c>
      <c r="H3458" s="183" t="s">
        <v>14350</v>
      </c>
    </row>
    <row r="3459" spans="1:11" ht="33">
      <c r="A3459" s="183" t="s">
        <v>11126</v>
      </c>
      <c r="C3459" s="183">
        <v>12000</v>
      </c>
      <c r="E3459" s="206"/>
      <c r="F3459" s="206"/>
      <c r="H3459" s="694" t="s">
        <v>14351</v>
      </c>
    </row>
    <row r="3460" spans="1:11">
      <c r="A3460" s="183" t="s">
        <v>14352</v>
      </c>
      <c r="C3460" s="183">
        <v>20010</v>
      </c>
      <c r="H3460" s="183" t="s">
        <v>14353</v>
      </c>
      <c r="K3460" s="183" t="s">
        <v>14162</v>
      </c>
    </row>
    <row r="3461" spans="1:11" ht="49.5">
      <c r="A3461" s="183" t="s">
        <v>14354</v>
      </c>
      <c r="C3461" s="206">
        <v>130010</v>
      </c>
      <c r="D3461" s="696"/>
      <c r="H3461" s="694" t="s">
        <v>11127</v>
      </c>
    </row>
    <row r="3462" spans="1:11">
      <c r="A3462" s="183" t="s">
        <v>11014</v>
      </c>
      <c r="E3462" s="183">
        <v>250</v>
      </c>
      <c r="F3462" s="183">
        <v>4584</v>
      </c>
      <c r="H3462" s="183" t="s">
        <v>14355</v>
      </c>
    </row>
    <row r="3463" spans="1:11">
      <c r="A3463" s="183" t="s">
        <v>14356</v>
      </c>
      <c r="C3463" s="206">
        <v>19800</v>
      </c>
      <c r="H3463" s="183" t="s">
        <v>14357</v>
      </c>
    </row>
    <row r="3464" spans="1:11">
      <c r="A3464" s="183" t="s">
        <v>14356</v>
      </c>
      <c r="C3464" s="183">
        <v>29575</v>
      </c>
      <c r="H3464" s="183" t="s">
        <v>14358</v>
      </c>
    </row>
    <row r="3465" spans="1:11">
      <c r="A3465" s="183" t="s">
        <v>11129</v>
      </c>
      <c r="C3465" s="206">
        <v>61280</v>
      </c>
      <c r="H3465" s="183" t="s">
        <v>14359</v>
      </c>
    </row>
    <row r="3466" spans="1:11">
      <c r="A3466" s="183" t="s">
        <v>14360</v>
      </c>
      <c r="C3466" s="183">
        <v>317</v>
      </c>
      <c r="H3466" s="183" t="s">
        <v>14361</v>
      </c>
    </row>
    <row r="3467" spans="1:11">
      <c r="A3467" s="183" t="s">
        <v>14362</v>
      </c>
      <c r="C3467" s="183">
        <v>283</v>
      </c>
      <c r="H3467" s="183" t="s">
        <v>14363</v>
      </c>
    </row>
    <row r="3468" spans="1:11">
      <c r="A3468" s="183" t="s">
        <v>14364</v>
      </c>
      <c r="E3468" s="206">
        <v>18</v>
      </c>
      <c r="F3468" s="206">
        <v>4566</v>
      </c>
      <c r="G3468" s="183" t="s">
        <v>11115</v>
      </c>
      <c r="H3468" s="183" t="s">
        <v>11130</v>
      </c>
    </row>
    <row r="3469" spans="1:11">
      <c r="A3469" s="183" t="s">
        <v>11131</v>
      </c>
      <c r="E3469" s="696">
        <v>260</v>
      </c>
      <c r="F3469" s="206">
        <v>4306</v>
      </c>
      <c r="G3469" s="183" t="s">
        <v>14365</v>
      </c>
      <c r="H3469" s="183" t="s">
        <v>13760</v>
      </c>
    </row>
    <row r="3470" spans="1:11">
      <c r="A3470" s="183" t="s">
        <v>14366</v>
      </c>
      <c r="E3470" s="696">
        <v>270</v>
      </c>
      <c r="F3470" s="206">
        <v>4036</v>
      </c>
      <c r="G3470" s="183" t="s">
        <v>11096</v>
      </c>
      <c r="H3470" s="183" t="s">
        <v>11132</v>
      </c>
    </row>
    <row r="3471" spans="1:11">
      <c r="A3471" s="183" t="s">
        <v>11131</v>
      </c>
      <c r="E3471" s="206">
        <v>235</v>
      </c>
      <c r="F3471" s="206">
        <v>3801</v>
      </c>
      <c r="G3471" s="183" t="s">
        <v>11133</v>
      </c>
      <c r="H3471" s="183" t="s">
        <v>14367</v>
      </c>
    </row>
    <row r="3472" spans="1:11">
      <c r="A3472" s="183" t="s">
        <v>11131</v>
      </c>
      <c r="E3472" s="183">
        <v>720</v>
      </c>
      <c r="F3472" s="206">
        <v>3081</v>
      </c>
      <c r="G3472" s="183" t="s">
        <v>11095</v>
      </c>
      <c r="H3472" s="183" t="s">
        <v>14368</v>
      </c>
    </row>
    <row r="3473" spans="1:11">
      <c r="A3473" s="183" t="s">
        <v>14369</v>
      </c>
      <c r="E3473" s="183">
        <v>88</v>
      </c>
      <c r="F3473" s="206">
        <v>2993</v>
      </c>
      <c r="G3473" s="183" t="s">
        <v>12105</v>
      </c>
      <c r="H3473" s="183" t="s">
        <v>14370</v>
      </c>
    </row>
    <row r="3474" spans="1:11" ht="99">
      <c r="A3474" s="183" t="s">
        <v>14371</v>
      </c>
      <c r="C3474" s="206">
        <v>150010</v>
      </c>
      <c r="D3474" s="696"/>
      <c r="H3474" s="694" t="s">
        <v>11134</v>
      </c>
    </row>
    <row r="3475" spans="1:11" ht="49.5">
      <c r="A3475" s="183" t="s">
        <v>14372</v>
      </c>
      <c r="C3475" s="206">
        <v>1468</v>
      </c>
      <c r="F3475" s="206"/>
      <c r="G3475" s="183" t="s">
        <v>11103</v>
      </c>
      <c r="H3475" s="694" t="s">
        <v>14373</v>
      </c>
    </row>
    <row r="3476" spans="1:11">
      <c r="A3476" s="183" t="s">
        <v>14374</v>
      </c>
      <c r="E3476" s="183">
        <v>92</v>
      </c>
      <c r="F3476" s="206">
        <v>2901</v>
      </c>
      <c r="G3476" s="183" t="s">
        <v>11101</v>
      </c>
      <c r="H3476" s="183" t="s">
        <v>11136</v>
      </c>
    </row>
    <row r="3477" spans="1:11">
      <c r="A3477" s="183" t="s">
        <v>14375</v>
      </c>
      <c r="C3477" s="183">
        <v>20010</v>
      </c>
      <c r="H3477" s="183" t="s">
        <v>14376</v>
      </c>
      <c r="K3477" s="183" t="s">
        <v>14377</v>
      </c>
    </row>
    <row r="3478" spans="1:11" ht="132">
      <c r="A3478" s="183" t="s">
        <v>14375</v>
      </c>
      <c r="C3478" s="696">
        <v>4010</v>
      </c>
      <c r="D3478" s="696" t="s">
        <v>14378</v>
      </c>
      <c r="H3478" s="697" t="s">
        <v>14379</v>
      </c>
    </row>
    <row r="3479" spans="1:11">
      <c r="A3479" s="183" t="s">
        <v>14380</v>
      </c>
      <c r="E3479" s="183">
        <v>28</v>
      </c>
      <c r="F3479" s="206">
        <v>2873</v>
      </c>
      <c r="G3479" s="183" t="s">
        <v>11135</v>
      </c>
      <c r="H3479" s="183" t="s">
        <v>13805</v>
      </c>
    </row>
    <row r="3480" spans="1:11">
      <c r="A3480" s="183" t="s">
        <v>14381</v>
      </c>
      <c r="C3480" s="206">
        <v>21000</v>
      </c>
      <c r="H3480" s="183" t="s">
        <v>14382</v>
      </c>
    </row>
    <row r="3481" spans="1:11">
      <c r="A3481" s="183" t="s">
        <v>14381</v>
      </c>
      <c r="C3481" s="183">
        <v>29575</v>
      </c>
      <c r="H3481" s="183" t="s">
        <v>14383</v>
      </c>
    </row>
    <row r="3482" spans="1:11">
      <c r="A3482" s="183" t="s">
        <v>11139</v>
      </c>
      <c r="C3482" s="206">
        <v>31280</v>
      </c>
      <c r="D3482" s="206"/>
      <c r="H3482" s="183" t="s">
        <v>14384</v>
      </c>
    </row>
    <row r="3483" spans="1:11">
      <c r="A3483" s="183" t="s">
        <v>14385</v>
      </c>
      <c r="C3483" s="206">
        <v>11000</v>
      </c>
      <c r="D3483" s="206"/>
      <c r="H3483" s="183" t="s">
        <v>14386</v>
      </c>
    </row>
    <row r="3484" spans="1:11">
      <c r="A3484" s="183" t="s">
        <v>11140</v>
      </c>
      <c r="E3484" s="206">
        <v>430</v>
      </c>
      <c r="F3484" s="206">
        <v>2443</v>
      </c>
      <c r="G3484" s="183" t="s">
        <v>12588</v>
      </c>
      <c r="H3484" s="183" t="s">
        <v>13808</v>
      </c>
    </row>
    <row r="3485" spans="1:11">
      <c r="A3485" s="183" t="s">
        <v>14387</v>
      </c>
      <c r="E3485" s="206">
        <v>410</v>
      </c>
      <c r="F3485" s="206">
        <v>2033</v>
      </c>
      <c r="G3485" s="183" t="s">
        <v>12588</v>
      </c>
      <c r="H3485" s="183" t="s">
        <v>14388</v>
      </c>
    </row>
    <row r="3486" spans="1:11">
      <c r="A3486" s="183" t="s">
        <v>11141</v>
      </c>
      <c r="C3486" s="183">
        <v>10725</v>
      </c>
      <c r="H3486" s="183" t="s">
        <v>14389</v>
      </c>
    </row>
    <row r="3487" spans="1:11" ht="165">
      <c r="A3487" s="183" t="s">
        <v>11141</v>
      </c>
      <c r="C3487" s="206">
        <v>7004</v>
      </c>
      <c r="D3487" s="696"/>
      <c r="H3487" s="694" t="s">
        <v>14390</v>
      </c>
      <c r="J3487" s="694"/>
    </row>
    <row r="3488" spans="1:11">
      <c r="A3488" s="183" t="s">
        <v>11141</v>
      </c>
      <c r="D3488" s="183">
        <v>5000</v>
      </c>
      <c r="E3488" s="206"/>
      <c r="F3488" s="206">
        <v>7033</v>
      </c>
      <c r="H3488" s="183" t="s">
        <v>14391</v>
      </c>
    </row>
    <row r="3489" spans="1:11">
      <c r="A3489" s="183" t="s">
        <v>14392</v>
      </c>
      <c r="E3489" s="183">
        <v>28</v>
      </c>
      <c r="F3489" s="206">
        <v>7005</v>
      </c>
      <c r="G3489" s="183" t="s">
        <v>14348</v>
      </c>
      <c r="H3489" s="183" t="s">
        <v>14393</v>
      </c>
    </row>
    <row r="3490" spans="1:11" ht="99">
      <c r="A3490" s="183" t="s">
        <v>14392</v>
      </c>
      <c r="C3490" s="206">
        <v>7510</v>
      </c>
      <c r="D3490" s="696"/>
      <c r="H3490" s="697" t="s">
        <v>14394</v>
      </c>
    </row>
    <row r="3491" spans="1:11">
      <c r="A3491" s="183" t="s">
        <v>14395</v>
      </c>
      <c r="C3491" s="206">
        <v>23342</v>
      </c>
      <c r="D3491" s="206"/>
      <c r="H3491" s="183" t="s">
        <v>14396</v>
      </c>
    </row>
    <row r="3492" spans="1:11">
      <c r="A3492" s="183" t="s">
        <v>14397</v>
      </c>
      <c r="C3492" s="206">
        <v>19000</v>
      </c>
      <c r="D3492" s="696"/>
      <c r="H3492" s="183" t="s">
        <v>14398</v>
      </c>
    </row>
    <row r="3493" spans="1:11">
      <c r="A3493" s="183" t="s">
        <v>14399</v>
      </c>
      <c r="E3493" s="183">
        <v>56</v>
      </c>
      <c r="F3493" s="206">
        <v>6949</v>
      </c>
      <c r="G3493" s="183" t="s">
        <v>14348</v>
      </c>
      <c r="H3493" s="183" t="s">
        <v>14400</v>
      </c>
    </row>
    <row r="3494" spans="1:11" ht="115.5">
      <c r="A3494" s="183" t="s">
        <v>14401</v>
      </c>
      <c r="C3494" s="206">
        <v>18171</v>
      </c>
      <c r="D3494" s="696"/>
      <c r="H3494" s="694" t="s">
        <v>14402</v>
      </c>
      <c r="J3494" s="694"/>
    </row>
    <row r="3495" spans="1:11">
      <c r="A3495" s="183" t="s">
        <v>11143</v>
      </c>
      <c r="E3495" s="183">
        <v>112</v>
      </c>
      <c r="F3495" s="206">
        <v>6837</v>
      </c>
      <c r="G3495" s="183" t="s">
        <v>11135</v>
      </c>
      <c r="H3495" s="183" t="s">
        <v>11144</v>
      </c>
    </row>
    <row r="3496" spans="1:11" ht="49.5">
      <c r="A3496" s="183" t="s">
        <v>10869</v>
      </c>
      <c r="C3496" s="206">
        <v>1468</v>
      </c>
      <c r="F3496" s="206"/>
      <c r="G3496" s="183" t="s">
        <v>12092</v>
      </c>
      <c r="H3496" s="694" t="s">
        <v>14403</v>
      </c>
    </row>
    <row r="3497" spans="1:11">
      <c r="A3497" s="183" t="s">
        <v>14404</v>
      </c>
      <c r="E3497" s="183">
        <v>44</v>
      </c>
      <c r="F3497" s="206">
        <v>6793</v>
      </c>
      <c r="G3497" s="183" t="s">
        <v>11135</v>
      </c>
      <c r="H3497" s="183" t="s">
        <v>14405</v>
      </c>
    </row>
    <row r="3498" spans="1:11">
      <c r="A3498" s="183" t="s">
        <v>14406</v>
      </c>
      <c r="E3498" s="206">
        <v>178</v>
      </c>
      <c r="F3498" s="206">
        <v>6615</v>
      </c>
      <c r="G3498" s="206" t="s">
        <v>14407</v>
      </c>
      <c r="H3498" s="183" t="s">
        <v>14408</v>
      </c>
    </row>
    <row r="3499" spans="1:11">
      <c r="A3499" s="183" t="s">
        <v>14409</v>
      </c>
      <c r="C3499" s="183">
        <v>20010</v>
      </c>
      <c r="H3499" s="183" t="s">
        <v>14410</v>
      </c>
      <c r="K3499" s="183" t="s">
        <v>14377</v>
      </c>
    </row>
    <row r="3500" spans="1:11">
      <c r="A3500" s="183" t="s">
        <v>14411</v>
      </c>
      <c r="E3500" s="183">
        <v>56</v>
      </c>
      <c r="F3500" s="206">
        <v>6559</v>
      </c>
      <c r="G3500" s="183" t="s">
        <v>12105</v>
      </c>
      <c r="H3500" s="183" t="s">
        <v>14412</v>
      </c>
    </row>
    <row r="3501" spans="1:11">
      <c r="A3501" s="183" t="s">
        <v>14413</v>
      </c>
      <c r="E3501" s="183">
        <v>28</v>
      </c>
      <c r="F3501" s="206">
        <v>6531</v>
      </c>
      <c r="G3501" s="183" t="s">
        <v>12105</v>
      </c>
      <c r="H3501" s="183" t="s">
        <v>14414</v>
      </c>
    </row>
    <row r="3502" spans="1:11">
      <c r="A3502" s="183" t="s">
        <v>10819</v>
      </c>
      <c r="C3502" s="206">
        <v>18000</v>
      </c>
      <c r="H3502" s="183" t="s">
        <v>14415</v>
      </c>
    </row>
    <row r="3503" spans="1:11">
      <c r="A3503" s="183" t="s">
        <v>10819</v>
      </c>
      <c r="C3503" s="183">
        <v>29575</v>
      </c>
      <c r="H3503" s="183" t="s">
        <v>14416</v>
      </c>
    </row>
    <row r="3504" spans="1:11">
      <c r="A3504" s="183" t="s">
        <v>10819</v>
      </c>
      <c r="C3504" s="206">
        <v>61280</v>
      </c>
      <c r="D3504" s="206"/>
      <c r="H3504" s="183" t="s">
        <v>14417</v>
      </c>
    </row>
    <row r="3505" spans="1:11">
      <c r="A3505" s="183" t="s">
        <v>14418</v>
      </c>
      <c r="C3505" s="183">
        <v>4988</v>
      </c>
      <c r="H3505" s="183" t="s">
        <v>14419</v>
      </c>
    </row>
    <row r="3506" spans="1:11">
      <c r="A3506" s="183" t="s">
        <v>14420</v>
      </c>
      <c r="E3506" s="183">
        <v>28</v>
      </c>
      <c r="F3506" s="206">
        <v>6503</v>
      </c>
      <c r="G3506" s="183" t="s">
        <v>11101</v>
      </c>
      <c r="H3506" s="183" t="s">
        <v>14421</v>
      </c>
    </row>
    <row r="3507" spans="1:11" ht="132">
      <c r="A3507" s="183" t="s">
        <v>14420</v>
      </c>
      <c r="C3507" s="206">
        <v>160000</v>
      </c>
      <c r="D3507" s="696"/>
      <c r="H3507" s="694" t="s">
        <v>14422</v>
      </c>
      <c r="J3507" s="694"/>
    </row>
    <row r="3508" spans="1:11">
      <c r="A3508" s="183" t="s">
        <v>11147</v>
      </c>
      <c r="E3508" s="206">
        <v>680</v>
      </c>
      <c r="F3508" s="206">
        <v>5823</v>
      </c>
      <c r="G3508" s="183" t="s">
        <v>11096</v>
      </c>
      <c r="H3508" s="183" t="s">
        <v>11149</v>
      </c>
    </row>
    <row r="3509" spans="1:11">
      <c r="A3509" s="183" t="s">
        <v>11147</v>
      </c>
      <c r="E3509" s="206">
        <v>620</v>
      </c>
      <c r="F3509" s="206">
        <v>5203</v>
      </c>
      <c r="G3509" s="183" t="s">
        <v>12588</v>
      </c>
      <c r="H3509" s="183" t="s">
        <v>14423</v>
      </c>
    </row>
    <row r="3510" spans="1:11" ht="49.5">
      <c r="A3510" s="183" t="s">
        <v>14424</v>
      </c>
      <c r="C3510" s="206">
        <v>1468</v>
      </c>
      <c r="F3510" s="206"/>
      <c r="G3510" s="183" t="s">
        <v>12552</v>
      </c>
      <c r="H3510" s="694" t="s">
        <v>14425</v>
      </c>
    </row>
    <row r="3511" spans="1:11">
      <c r="A3511" s="183" t="s">
        <v>10940</v>
      </c>
      <c r="E3511" s="206">
        <v>18</v>
      </c>
      <c r="F3511" s="698">
        <v>5185</v>
      </c>
      <c r="G3511" s="183" t="s">
        <v>14426</v>
      </c>
      <c r="H3511" s="183" t="s">
        <v>14427</v>
      </c>
    </row>
    <row r="3512" spans="1:11">
      <c r="A3512" s="183" t="s">
        <v>10940</v>
      </c>
      <c r="E3512" s="206">
        <v>100</v>
      </c>
      <c r="F3512" s="206">
        <v>5085</v>
      </c>
      <c r="G3512" s="183" t="s">
        <v>11096</v>
      </c>
      <c r="H3512" s="183" t="s">
        <v>13693</v>
      </c>
    </row>
    <row r="3513" spans="1:11" s="704" customFormat="1" ht="3.6" customHeight="1">
      <c r="E3513" s="708"/>
      <c r="F3513" s="708"/>
    </row>
    <row r="3514" spans="1:11">
      <c r="A3514" s="183" t="s">
        <v>14428</v>
      </c>
      <c r="C3514" s="183">
        <v>20010</v>
      </c>
      <c r="H3514" s="183" t="s">
        <v>14429</v>
      </c>
      <c r="K3514" s="183" t="s">
        <v>14277</v>
      </c>
    </row>
    <row r="3515" spans="1:11">
      <c r="A3515" s="183" t="s">
        <v>14430</v>
      </c>
      <c r="C3515" s="206">
        <v>31000</v>
      </c>
      <c r="H3515" s="183" t="s">
        <v>14431</v>
      </c>
    </row>
    <row r="3516" spans="1:11">
      <c r="A3516" s="183" t="s">
        <v>14432</v>
      </c>
      <c r="C3516" s="183">
        <v>29575</v>
      </c>
      <c r="H3516" s="183" t="s">
        <v>14433</v>
      </c>
    </row>
    <row r="3517" spans="1:11">
      <c r="A3517" s="183" t="s">
        <v>14434</v>
      </c>
      <c r="C3517" s="183">
        <v>15830</v>
      </c>
      <c r="H3517" s="183" t="s">
        <v>14435</v>
      </c>
    </row>
    <row r="3518" spans="1:11">
      <c r="A3518" s="183" t="s">
        <v>14436</v>
      </c>
      <c r="C3518" s="206">
        <v>41280</v>
      </c>
      <c r="D3518" s="206"/>
      <c r="E3518" s="696"/>
      <c r="H3518" s="206" t="s">
        <v>14437</v>
      </c>
    </row>
    <row r="3519" spans="1:11">
      <c r="A3519" s="183" t="s">
        <v>14438</v>
      </c>
      <c r="C3519" s="206">
        <v>20000</v>
      </c>
      <c r="D3519" s="206"/>
      <c r="E3519" s="696"/>
      <c r="H3519" s="206" t="s">
        <v>14439</v>
      </c>
    </row>
    <row r="3520" spans="1:11">
      <c r="A3520" s="183" t="s">
        <v>14438</v>
      </c>
      <c r="C3520" s="183">
        <v>16930</v>
      </c>
      <c r="H3520" s="183" t="s">
        <v>14440</v>
      </c>
    </row>
    <row r="3521" spans="1:11">
      <c r="A3521" s="183" t="s">
        <v>14441</v>
      </c>
      <c r="C3521" s="183">
        <v>43064</v>
      </c>
      <c r="H3521" s="183" t="s">
        <v>14442</v>
      </c>
    </row>
    <row r="3522" spans="1:11" ht="33">
      <c r="A3522" s="183" t="s">
        <v>14443</v>
      </c>
      <c r="C3522" s="183">
        <v>8888</v>
      </c>
      <c r="H3522" s="694" t="s">
        <v>14444</v>
      </c>
    </row>
    <row r="3523" spans="1:11" ht="113.45" customHeight="1">
      <c r="A3523" s="183" t="s">
        <v>14445</v>
      </c>
      <c r="C3523" s="206">
        <v>62100</v>
      </c>
      <c r="D3523" s="696"/>
      <c r="H3523" s="694" t="s">
        <v>14446</v>
      </c>
      <c r="J3523" s="694"/>
    </row>
    <row r="3524" spans="1:11" ht="49.5">
      <c r="A3524" s="183" t="s">
        <v>14447</v>
      </c>
      <c r="C3524" s="206">
        <v>1468</v>
      </c>
      <c r="F3524" s="206"/>
      <c r="G3524" s="183" t="s">
        <v>11103</v>
      </c>
      <c r="H3524" s="694" t="s">
        <v>14448</v>
      </c>
    </row>
    <row r="3525" spans="1:11">
      <c r="A3525" s="183" t="s">
        <v>14449</v>
      </c>
      <c r="E3525" s="206">
        <v>199</v>
      </c>
      <c r="F3525" s="206">
        <v>4886</v>
      </c>
      <c r="G3525" s="206" t="s">
        <v>14407</v>
      </c>
      <c r="H3525" s="183" t="s">
        <v>14450</v>
      </c>
    </row>
    <row r="3526" spans="1:11">
      <c r="A3526" s="183" t="s">
        <v>14451</v>
      </c>
      <c r="C3526" s="183">
        <v>20010</v>
      </c>
      <c r="H3526" s="183" t="s">
        <v>14452</v>
      </c>
      <c r="K3526" s="183" t="s">
        <v>14162</v>
      </c>
    </row>
    <row r="3527" spans="1:11">
      <c r="A3527" s="183" t="s">
        <v>14453</v>
      </c>
      <c r="E3527" s="183">
        <v>384</v>
      </c>
      <c r="F3527" s="206">
        <v>4502</v>
      </c>
      <c r="G3527" s="183" t="s">
        <v>11101</v>
      </c>
      <c r="H3527" s="183" t="s">
        <v>14454</v>
      </c>
    </row>
    <row r="3528" spans="1:11" ht="33">
      <c r="A3528" s="183" t="s">
        <v>14455</v>
      </c>
      <c r="C3528" s="183">
        <v>26000</v>
      </c>
      <c r="H3528" s="694" t="s">
        <v>14456</v>
      </c>
    </row>
    <row r="3529" spans="1:11" ht="33">
      <c r="A3529" s="183" t="s">
        <v>14455</v>
      </c>
      <c r="E3529" s="712">
        <v>3575</v>
      </c>
      <c r="F3529" s="696">
        <v>927</v>
      </c>
      <c r="H3529" s="706" t="s">
        <v>14457</v>
      </c>
    </row>
    <row r="3530" spans="1:11">
      <c r="A3530" s="183" t="s">
        <v>14458</v>
      </c>
      <c r="E3530" s="183">
        <v>88</v>
      </c>
      <c r="F3530" s="206">
        <v>839</v>
      </c>
      <c r="G3530" s="183" t="s">
        <v>11101</v>
      </c>
      <c r="H3530" s="183" t="s">
        <v>14459</v>
      </c>
    </row>
    <row r="3531" spans="1:11">
      <c r="A3531" s="183" t="s">
        <v>14460</v>
      </c>
      <c r="E3531" s="206">
        <v>175</v>
      </c>
      <c r="F3531" s="206">
        <v>664</v>
      </c>
      <c r="G3531" s="183" t="s">
        <v>11096</v>
      </c>
      <c r="H3531" s="183" t="s">
        <v>13928</v>
      </c>
    </row>
    <row r="3532" spans="1:11">
      <c r="A3532" s="183" t="s">
        <v>14461</v>
      </c>
      <c r="E3532" s="206">
        <v>135</v>
      </c>
      <c r="F3532" s="206">
        <v>529</v>
      </c>
      <c r="G3532" s="183" t="s">
        <v>12085</v>
      </c>
      <c r="H3532" s="183" t="s">
        <v>14462</v>
      </c>
    </row>
    <row r="3533" spans="1:11">
      <c r="A3533" s="183" t="s">
        <v>14463</v>
      </c>
      <c r="C3533" s="206">
        <v>31280</v>
      </c>
      <c r="D3533" s="696"/>
      <c r="E3533" s="696"/>
      <c r="H3533" s="206" t="s">
        <v>14464</v>
      </c>
    </row>
    <row r="3534" spans="1:11" ht="49.5">
      <c r="A3534" s="183" t="s">
        <v>14465</v>
      </c>
      <c r="C3534" s="206">
        <v>1468</v>
      </c>
      <c r="F3534" s="206"/>
      <c r="G3534" s="183" t="s">
        <v>11103</v>
      </c>
      <c r="H3534" s="694" t="s">
        <v>14466</v>
      </c>
    </row>
    <row r="3535" spans="1:11">
      <c r="A3535" s="183" t="s">
        <v>10870</v>
      </c>
      <c r="E3535" s="206">
        <v>18</v>
      </c>
      <c r="F3535" s="713">
        <v>511</v>
      </c>
      <c r="G3535" s="183" t="s">
        <v>12623</v>
      </c>
      <c r="H3535" s="183" t="s">
        <v>14467</v>
      </c>
    </row>
    <row r="3536" spans="1:11">
      <c r="A3536" s="183" t="s">
        <v>10870</v>
      </c>
      <c r="E3536" s="183">
        <v>40</v>
      </c>
      <c r="F3536" s="206">
        <v>471</v>
      </c>
      <c r="G3536" s="183" t="s">
        <v>12588</v>
      </c>
      <c r="H3536" s="183" t="s">
        <v>14468</v>
      </c>
    </row>
    <row r="3537" spans="1:11">
      <c r="A3537" s="183" t="s">
        <v>14469</v>
      </c>
      <c r="C3537" s="183">
        <v>20010</v>
      </c>
      <c r="H3537" s="183" t="s">
        <v>14470</v>
      </c>
      <c r="K3537" s="183" t="s">
        <v>14277</v>
      </c>
    </row>
    <row r="3538" spans="1:11">
      <c r="A3538" s="183" t="s">
        <v>14471</v>
      </c>
      <c r="E3538" s="206">
        <v>324</v>
      </c>
      <c r="F3538" s="183">
        <v>147</v>
      </c>
      <c r="H3538" s="183" t="s">
        <v>14472</v>
      </c>
      <c r="K3538" s="183" t="s">
        <v>14277</v>
      </c>
    </row>
    <row r="3539" spans="1:11">
      <c r="A3539" s="183" t="s">
        <v>14473</v>
      </c>
      <c r="C3539" s="206">
        <v>30000</v>
      </c>
      <c r="D3539" s="696"/>
      <c r="E3539" s="696"/>
      <c r="H3539" s="206" t="s">
        <v>14474</v>
      </c>
    </row>
    <row r="3540" spans="1:11">
      <c r="A3540" s="183" t="s">
        <v>14475</v>
      </c>
      <c r="C3540" s="183">
        <v>760</v>
      </c>
      <c r="H3540" s="183" t="s">
        <v>14476</v>
      </c>
    </row>
    <row r="3541" spans="1:11">
      <c r="A3541" s="183" t="s">
        <v>14475</v>
      </c>
      <c r="C3541" s="183">
        <v>18010</v>
      </c>
      <c r="H3541" s="183" t="s">
        <v>14477</v>
      </c>
    </row>
    <row r="3542" spans="1:11">
      <c r="A3542" s="183" t="s">
        <v>14478</v>
      </c>
      <c r="D3542" s="183">
        <v>5000</v>
      </c>
      <c r="E3542" s="206"/>
      <c r="F3542" s="206">
        <v>5147</v>
      </c>
      <c r="H3542" s="183" t="s">
        <v>11516</v>
      </c>
    </row>
    <row r="3543" spans="1:11">
      <c r="A3543" s="183" t="s">
        <v>14473</v>
      </c>
      <c r="E3543" s="183">
        <v>72</v>
      </c>
      <c r="F3543" s="206">
        <v>5075</v>
      </c>
      <c r="G3543" s="183" t="s">
        <v>11101</v>
      </c>
      <c r="H3543" s="183" t="s">
        <v>14479</v>
      </c>
    </row>
    <row r="3544" spans="1:11">
      <c r="A3544" s="183" t="s">
        <v>14480</v>
      </c>
      <c r="C3544" s="206">
        <v>18000</v>
      </c>
      <c r="H3544" s="183" t="s">
        <v>14481</v>
      </c>
    </row>
    <row r="3545" spans="1:11">
      <c r="A3545" s="183" t="s">
        <v>14482</v>
      </c>
      <c r="C3545" s="183">
        <v>29575</v>
      </c>
      <c r="H3545" s="183" t="s">
        <v>14483</v>
      </c>
    </row>
    <row r="3546" spans="1:11">
      <c r="A3546" s="183" t="s">
        <v>14482</v>
      </c>
      <c r="C3546" s="713">
        <v>18000</v>
      </c>
      <c r="D3546" s="206"/>
      <c r="H3546" s="183" t="s">
        <v>14484</v>
      </c>
    </row>
    <row r="3547" spans="1:11">
      <c r="A3547" s="183" t="s">
        <v>14485</v>
      </c>
      <c r="C3547" s="713">
        <v>33280</v>
      </c>
      <c r="H3547" s="183" t="s">
        <v>14486</v>
      </c>
    </row>
    <row r="3548" spans="1:11">
      <c r="A3548" s="183" t="s">
        <v>14487</v>
      </c>
      <c r="E3548" s="206">
        <v>120</v>
      </c>
      <c r="F3548" s="206">
        <v>4955</v>
      </c>
      <c r="G3548" s="183" t="s">
        <v>14488</v>
      </c>
      <c r="H3548" s="183" t="s">
        <v>14489</v>
      </c>
    </row>
    <row r="3549" spans="1:11">
      <c r="A3549" s="183" t="s">
        <v>14490</v>
      </c>
      <c r="E3549" s="206">
        <v>275</v>
      </c>
      <c r="F3549" s="206">
        <v>4680</v>
      </c>
      <c r="G3549" s="183" t="s">
        <v>12085</v>
      </c>
      <c r="H3549" s="183" t="s">
        <v>14491</v>
      </c>
    </row>
    <row r="3550" spans="1:11">
      <c r="A3550" s="183" t="s">
        <v>14492</v>
      </c>
      <c r="E3550" s="696">
        <v>290</v>
      </c>
      <c r="F3550" s="206">
        <v>4390</v>
      </c>
      <c r="G3550" s="183" t="s">
        <v>11096</v>
      </c>
      <c r="H3550" s="183" t="s">
        <v>13988</v>
      </c>
    </row>
    <row r="3551" spans="1:11">
      <c r="A3551" s="183" t="s">
        <v>14493</v>
      </c>
      <c r="E3551" s="183">
        <v>74</v>
      </c>
      <c r="F3551" s="206">
        <v>4316</v>
      </c>
      <c r="G3551" s="183" t="s">
        <v>11101</v>
      </c>
      <c r="H3551" s="183" t="s">
        <v>14494</v>
      </c>
    </row>
    <row r="3552" spans="1:11">
      <c r="A3552" s="183" t="s">
        <v>14495</v>
      </c>
      <c r="E3552" s="206">
        <v>120</v>
      </c>
      <c r="F3552" s="206">
        <v>4196</v>
      </c>
      <c r="G3552" s="183" t="s">
        <v>14426</v>
      </c>
      <c r="H3552" s="183" t="s">
        <v>14346</v>
      </c>
    </row>
    <row r="3553" spans="1:11">
      <c r="A3553" s="183" t="s">
        <v>14496</v>
      </c>
      <c r="C3553" s="183">
        <v>19416</v>
      </c>
      <c r="H3553" s="183" t="s">
        <v>14497</v>
      </c>
    </row>
    <row r="3554" spans="1:11" ht="49.5">
      <c r="A3554" s="183" t="s">
        <v>14498</v>
      </c>
      <c r="C3554" s="206">
        <v>1468</v>
      </c>
      <c r="F3554" s="206"/>
      <c r="G3554" s="183" t="s">
        <v>12092</v>
      </c>
      <c r="H3554" s="694" t="s">
        <v>14499</v>
      </c>
    </row>
    <row r="3555" spans="1:11">
      <c r="A3555" s="183" t="s">
        <v>14500</v>
      </c>
      <c r="C3555" s="713">
        <v>10000</v>
      </c>
      <c r="H3555" s="183" t="s">
        <v>14501</v>
      </c>
    </row>
    <row r="3556" spans="1:11">
      <c r="A3556" s="183" t="s">
        <v>14502</v>
      </c>
      <c r="C3556" s="183">
        <v>20010</v>
      </c>
      <c r="H3556" s="183" t="s">
        <v>14503</v>
      </c>
      <c r="K3556" s="183" t="s">
        <v>14277</v>
      </c>
    </row>
    <row r="3557" spans="1:11">
      <c r="A3557" s="183" t="s">
        <v>14504</v>
      </c>
      <c r="C3557" s="206">
        <v>12000</v>
      </c>
      <c r="H3557" s="183" t="s">
        <v>14505</v>
      </c>
    </row>
    <row r="3558" spans="1:11">
      <c r="A3558" s="183" t="s">
        <v>14506</v>
      </c>
      <c r="C3558" s="183">
        <v>29575</v>
      </c>
      <c r="H3558" s="183" t="s">
        <v>14507</v>
      </c>
    </row>
    <row r="3559" spans="1:11">
      <c r="A3559" s="183" t="s">
        <v>14508</v>
      </c>
      <c r="C3559" s="713">
        <v>31280</v>
      </c>
      <c r="D3559" s="714">
        <v>30000</v>
      </c>
      <c r="H3559" s="183" t="s">
        <v>14509</v>
      </c>
    </row>
    <row r="3560" spans="1:11">
      <c r="A3560" s="183" t="s">
        <v>14510</v>
      </c>
      <c r="E3560" s="206">
        <v>199</v>
      </c>
      <c r="F3560" s="206">
        <v>3997</v>
      </c>
      <c r="G3560" s="206" t="s">
        <v>12098</v>
      </c>
      <c r="H3560" s="183" t="s">
        <v>14511</v>
      </c>
    </row>
    <row r="3561" spans="1:11">
      <c r="A3561" s="183" t="s">
        <v>14510</v>
      </c>
      <c r="E3561" s="183">
        <v>60</v>
      </c>
      <c r="F3561" s="206">
        <v>3937</v>
      </c>
      <c r="G3561" s="183" t="s">
        <v>11101</v>
      </c>
      <c r="H3561" s="183" t="s">
        <v>14512</v>
      </c>
    </row>
    <row r="3562" spans="1:11">
      <c r="A3562" s="183" t="s">
        <v>14513</v>
      </c>
      <c r="C3562" s="713">
        <v>30000</v>
      </c>
      <c r="D3562" s="715"/>
      <c r="H3562" s="183" t="s">
        <v>14514</v>
      </c>
    </row>
    <row r="3563" spans="1:11">
      <c r="A3563" s="183" t="s">
        <v>14515</v>
      </c>
      <c r="E3563" s="206">
        <v>18</v>
      </c>
      <c r="F3563" s="206">
        <v>3919</v>
      </c>
      <c r="G3563" s="183" t="s">
        <v>11115</v>
      </c>
      <c r="H3563" s="183" t="s">
        <v>14516</v>
      </c>
    </row>
    <row r="3564" spans="1:11">
      <c r="A3564" s="183" t="s">
        <v>14517</v>
      </c>
      <c r="E3564" s="183">
        <v>40</v>
      </c>
      <c r="F3564" s="206">
        <v>3879</v>
      </c>
      <c r="G3564" s="183" t="s">
        <v>11096</v>
      </c>
      <c r="H3564" s="183" t="s">
        <v>14518</v>
      </c>
    </row>
    <row r="3565" spans="1:11">
      <c r="A3565" s="183" t="s">
        <v>14519</v>
      </c>
      <c r="C3565" s="183">
        <v>557</v>
      </c>
      <c r="H3565" s="183" t="s">
        <v>14520</v>
      </c>
    </row>
    <row r="3566" spans="1:11" ht="49.5">
      <c r="A3566" s="183" t="s">
        <v>14521</v>
      </c>
      <c r="C3566" s="206">
        <v>1468</v>
      </c>
      <c r="F3566" s="206"/>
      <c r="G3566" s="183" t="s">
        <v>11103</v>
      </c>
      <c r="H3566" s="694" t="s">
        <v>14522</v>
      </c>
    </row>
    <row r="3567" spans="1:11">
      <c r="A3567" s="183" t="s">
        <v>14523</v>
      </c>
      <c r="B3567" s="696">
        <v>100000</v>
      </c>
    </row>
    <row r="3568" spans="1:11">
      <c r="A3568" s="183" t="s">
        <v>14524</v>
      </c>
      <c r="C3568" s="696">
        <v>20010</v>
      </c>
      <c r="H3568" s="183" t="s">
        <v>14525</v>
      </c>
      <c r="K3568" s="183" t="s">
        <v>14277</v>
      </c>
    </row>
    <row r="3569" spans="1:11">
      <c r="A3569" s="183" t="s">
        <v>14526</v>
      </c>
      <c r="C3569" s="696">
        <v>29575</v>
      </c>
      <c r="H3569" s="183" t="s">
        <v>14527</v>
      </c>
    </row>
    <row r="3570" spans="1:11">
      <c r="A3570" s="183" t="s">
        <v>14526</v>
      </c>
      <c r="C3570" s="696">
        <v>26000</v>
      </c>
      <c r="H3570" s="183" t="s">
        <v>14528</v>
      </c>
    </row>
    <row r="3571" spans="1:11">
      <c r="A3571" s="183" t="s">
        <v>14526</v>
      </c>
      <c r="C3571" s="712">
        <v>24415</v>
      </c>
      <c r="D3571" s="715">
        <v>36865</v>
      </c>
      <c r="E3571" s="696"/>
      <c r="H3571" s="183" t="s">
        <v>14529</v>
      </c>
    </row>
    <row r="3572" spans="1:11">
      <c r="A3572" s="183" t="s">
        <v>14530</v>
      </c>
      <c r="E3572" s="183">
        <v>70</v>
      </c>
      <c r="F3572" s="206">
        <v>3809</v>
      </c>
      <c r="G3572" s="183" t="s">
        <v>11096</v>
      </c>
      <c r="H3572" s="183" t="s">
        <v>14531</v>
      </c>
    </row>
    <row r="3573" spans="1:11" ht="66">
      <c r="A3573" s="183" t="s">
        <v>14532</v>
      </c>
      <c r="E3573" s="206">
        <v>551</v>
      </c>
      <c r="F3573" s="206">
        <v>3258</v>
      </c>
      <c r="G3573" s="183" t="s">
        <v>14348</v>
      </c>
      <c r="H3573" s="694" t="s">
        <v>14533</v>
      </c>
    </row>
    <row r="3574" spans="1:11">
      <c r="A3574" s="183" t="s">
        <v>14534</v>
      </c>
      <c r="C3574" s="183">
        <v>11206</v>
      </c>
      <c r="H3574" s="183" t="s">
        <v>14535</v>
      </c>
    </row>
    <row r="3575" spans="1:11">
      <c r="A3575" s="183" t="s">
        <v>14534</v>
      </c>
      <c r="E3575" s="206">
        <v>69</v>
      </c>
      <c r="F3575" s="206">
        <v>3189</v>
      </c>
      <c r="G3575" s="183" t="s">
        <v>14488</v>
      </c>
      <c r="H3575" s="183" t="s">
        <v>14536</v>
      </c>
    </row>
    <row r="3576" spans="1:11">
      <c r="A3576" s="183" t="s">
        <v>14537</v>
      </c>
      <c r="E3576" s="183">
        <v>196</v>
      </c>
      <c r="F3576" s="206">
        <v>2993</v>
      </c>
      <c r="G3576" s="183" t="s">
        <v>14348</v>
      </c>
      <c r="H3576" s="183" t="s">
        <v>14538</v>
      </c>
    </row>
    <row r="3577" spans="1:11" ht="49.5">
      <c r="A3577" s="183" t="s">
        <v>14539</v>
      </c>
      <c r="C3577" s="206">
        <v>1468</v>
      </c>
      <c r="F3577" s="206"/>
      <c r="G3577" s="183" t="s">
        <v>12092</v>
      </c>
      <c r="H3577" s="694" t="s">
        <v>14540</v>
      </c>
    </row>
    <row r="3578" spans="1:11">
      <c r="A3578" s="183" t="s">
        <v>14541</v>
      </c>
      <c r="C3578" s="183">
        <v>3366</v>
      </c>
      <c r="H3578" s="183" t="s">
        <v>14542</v>
      </c>
    </row>
    <row r="3579" spans="1:11">
      <c r="A3579" s="183" t="s">
        <v>14543</v>
      </c>
      <c r="C3579" s="183">
        <v>40030</v>
      </c>
      <c r="H3579" s="183" t="s">
        <v>14544</v>
      </c>
    </row>
    <row r="3580" spans="1:11">
      <c r="A3580" s="183" t="s">
        <v>14545</v>
      </c>
      <c r="E3580" s="183">
        <v>588</v>
      </c>
      <c r="F3580" s="206">
        <v>2405</v>
      </c>
      <c r="G3580" s="183" t="s">
        <v>11101</v>
      </c>
      <c r="H3580" s="183" t="s">
        <v>14546</v>
      </c>
    </row>
    <row r="3581" spans="1:11">
      <c r="E3581" s="206"/>
      <c r="F3581" s="206"/>
      <c r="H3581" s="696" t="s">
        <v>14285</v>
      </c>
    </row>
    <row r="3582" spans="1:11">
      <c r="A3582" s="183" t="s">
        <v>14547</v>
      </c>
      <c r="C3582" s="206">
        <v>20010</v>
      </c>
      <c r="H3582" s="183" t="s">
        <v>14548</v>
      </c>
      <c r="K3582" s="183" t="s">
        <v>14277</v>
      </c>
    </row>
    <row r="3583" spans="1:11">
      <c r="A3583" s="183" t="s">
        <v>14549</v>
      </c>
      <c r="E3583" s="206">
        <v>185</v>
      </c>
      <c r="F3583" s="206">
        <v>2220</v>
      </c>
      <c r="G3583" s="206" t="s">
        <v>13055</v>
      </c>
      <c r="H3583" s="183" t="s">
        <v>14550</v>
      </c>
    </row>
    <row r="3584" spans="1:11">
      <c r="A3584" s="183" t="s">
        <v>14551</v>
      </c>
      <c r="E3584" s="183">
        <v>44</v>
      </c>
      <c r="F3584" s="206">
        <v>2176</v>
      </c>
      <c r="G3584" s="183" t="s">
        <v>11095</v>
      </c>
      <c r="H3584" s="183" t="s">
        <v>14552</v>
      </c>
    </row>
    <row r="3585" spans="1:8">
      <c r="E3585" s="206"/>
      <c r="F3585" s="206"/>
      <c r="H3585" s="696" t="s">
        <v>14553</v>
      </c>
    </row>
    <row r="3586" spans="1:8">
      <c r="A3586" s="183" t="s">
        <v>14554</v>
      </c>
      <c r="E3586" s="183">
        <v>120</v>
      </c>
      <c r="F3586" s="206">
        <v>2056</v>
      </c>
      <c r="G3586" s="183" t="s">
        <v>14365</v>
      </c>
      <c r="H3586" s="183" t="s">
        <v>14555</v>
      </c>
    </row>
    <row r="3587" spans="1:8">
      <c r="A3587" s="183" t="s">
        <v>14554</v>
      </c>
      <c r="E3587" s="183">
        <v>110</v>
      </c>
      <c r="F3587" s="206">
        <v>1946</v>
      </c>
      <c r="G3587" s="183" t="s">
        <v>14365</v>
      </c>
      <c r="H3587" s="183" t="s">
        <v>14531</v>
      </c>
    </row>
    <row r="3588" spans="1:8">
      <c r="A3588" s="183" t="s">
        <v>14556</v>
      </c>
      <c r="E3588" s="183">
        <v>215</v>
      </c>
      <c r="F3588" s="206">
        <v>1731</v>
      </c>
      <c r="G3588" s="183" t="s">
        <v>11096</v>
      </c>
      <c r="H3588" s="183" t="s">
        <v>14557</v>
      </c>
    </row>
    <row r="3589" spans="1:8">
      <c r="A3589" s="183" t="s">
        <v>14556</v>
      </c>
      <c r="E3589" s="183">
        <v>220</v>
      </c>
      <c r="F3589" s="206">
        <v>1511</v>
      </c>
      <c r="G3589" s="183" t="s">
        <v>12588</v>
      </c>
      <c r="H3589" s="183" t="s">
        <v>14558</v>
      </c>
    </row>
    <row r="3590" spans="1:8">
      <c r="A3590" s="183" t="s">
        <v>14559</v>
      </c>
      <c r="C3590" s="206">
        <v>36000</v>
      </c>
      <c r="H3590" s="183" t="s">
        <v>14560</v>
      </c>
    </row>
    <row r="3591" spans="1:8">
      <c r="A3591" s="183" t="s">
        <v>14561</v>
      </c>
      <c r="C3591" s="183">
        <v>29575</v>
      </c>
      <c r="H3591" s="183" t="s">
        <v>14562</v>
      </c>
    </row>
    <row r="3592" spans="1:8">
      <c r="A3592" s="183" t="s">
        <v>14561</v>
      </c>
      <c r="C3592" s="713">
        <v>36865</v>
      </c>
      <c r="D3592" s="715"/>
      <c r="E3592" s="696"/>
      <c r="H3592" s="183" t="s">
        <v>14563</v>
      </c>
    </row>
    <row r="3593" spans="1:8">
      <c r="C3593" s="712">
        <v>61280</v>
      </c>
      <c r="D3593" s="715"/>
      <c r="E3593" s="696"/>
      <c r="H3593" s="696" t="s">
        <v>14564</v>
      </c>
    </row>
    <row r="3594" spans="1:8">
      <c r="A3594" s="183" t="s">
        <v>14561</v>
      </c>
      <c r="C3594" s="183">
        <v>400</v>
      </c>
      <c r="H3594" s="183" t="s">
        <v>14565</v>
      </c>
    </row>
    <row r="3595" spans="1:8">
      <c r="A3595" s="183" t="s">
        <v>14561</v>
      </c>
      <c r="C3595" s="183">
        <v>16957</v>
      </c>
      <c r="H3595" s="183" t="s">
        <v>14566</v>
      </c>
    </row>
    <row r="3596" spans="1:8">
      <c r="A3596" s="183" t="s">
        <v>14567</v>
      </c>
      <c r="C3596" s="183">
        <v>101010</v>
      </c>
      <c r="H3596" s="183" t="s">
        <v>14568</v>
      </c>
    </row>
    <row r="3597" spans="1:8">
      <c r="A3597" s="183" t="s">
        <v>14569</v>
      </c>
      <c r="E3597" s="183">
        <v>160</v>
      </c>
      <c r="F3597" s="206">
        <v>1351</v>
      </c>
      <c r="G3597" s="183" t="s">
        <v>14348</v>
      </c>
      <c r="H3597" s="183" t="s">
        <v>14570</v>
      </c>
    </row>
    <row r="3598" spans="1:8">
      <c r="A3598" s="183" t="s">
        <v>14571</v>
      </c>
      <c r="C3598" s="713"/>
      <c r="D3598" s="714"/>
      <c r="E3598" s="183">
        <v>610</v>
      </c>
      <c r="F3598" s="183">
        <v>741</v>
      </c>
      <c r="H3598" s="183" t="s">
        <v>14572</v>
      </c>
    </row>
    <row r="3599" spans="1:8">
      <c r="E3599" s="206"/>
      <c r="F3599" s="206"/>
      <c r="H3599" s="696" t="s">
        <v>14285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14573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158" workbookViewId="0">
      <selection activeCell="B165" sqref="B165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17" t="s">
        <v>8875</v>
      </c>
      <c r="B2" s="717">
        <v>70</v>
      </c>
      <c r="C2" s="717" t="s">
        <v>12187</v>
      </c>
      <c r="D2" s="717" t="s">
        <v>14580</v>
      </c>
    </row>
    <row r="3" spans="1:4" ht="16.149999999999999" customHeight="1">
      <c r="A3" s="717" t="s">
        <v>8875</v>
      </c>
      <c r="B3" s="717">
        <v>70</v>
      </c>
      <c r="C3" s="717" t="s">
        <v>12187</v>
      </c>
      <c r="D3" s="717" t="s">
        <v>14580</v>
      </c>
    </row>
    <row r="4" spans="1:4" ht="16.149999999999999" customHeight="1">
      <c r="A4" s="717" t="s">
        <v>8875</v>
      </c>
      <c r="B4" s="717">
        <v>195</v>
      </c>
      <c r="C4" s="717" t="s">
        <v>12187</v>
      </c>
      <c r="D4" s="717" t="s">
        <v>14585</v>
      </c>
    </row>
    <row r="5" spans="1:4" ht="16.149999999999999" customHeight="1">
      <c r="A5" s="717" t="s">
        <v>8875</v>
      </c>
      <c r="B5" s="717">
        <v>190</v>
      </c>
      <c r="C5" s="717" t="s">
        <v>12187</v>
      </c>
      <c r="D5" s="717" t="s">
        <v>14585</v>
      </c>
    </row>
    <row r="6" spans="1:4" ht="16.149999999999999" customHeight="1">
      <c r="A6" s="717" t="s">
        <v>8889</v>
      </c>
      <c r="B6" s="717">
        <v>365</v>
      </c>
      <c r="C6" s="717" t="s">
        <v>12187</v>
      </c>
      <c r="D6" s="717" t="s">
        <v>14588</v>
      </c>
    </row>
    <row r="7" spans="1:4" ht="16.149999999999999" customHeight="1">
      <c r="A7" s="717" t="s">
        <v>8889</v>
      </c>
      <c r="B7" s="717">
        <v>110</v>
      </c>
      <c r="C7" s="717" t="s">
        <v>12187</v>
      </c>
      <c r="D7" s="717" t="s">
        <v>14588</v>
      </c>
    </row>
    <row r="8" spans="1:4" ht="16.149999999999999" customHeight="1">
      <c r="A8" s="717" t="s">
        <v>14606</v>
      </c>
      <c r="B8" s="717">
        <v>32</v>
      </c>
      <c r="C8" s="717" t="s">
        <v>12187</v>
      </c>
      <c r="D8" s="717" t="s">
        <v>14584</v>
      </c>
    </row>
    <row r="9" spans="1:4" ht="16.149999999999999" customHeight="1">
      <c r="A9" s="717" t="s">
        <v>8931</v>
      </c>
      <c r="B9" s="717">
        <v>130</v>
      </c>
      <c r="C9" s="717" t="s">
        <v>12187</v>
      </c>
      <c r="D9" s="717" t="s">
        <v>14579</v>
      </c>
    </row>
    <row r="10" spans="1:4" ht="16.149999999999999" customHeight="1">
      <c r="A10" s="717" t="s">
        <v>8931</v>
      </c>
      <c r="B10" s="717">
        <v>115</v>
      </c>
      <c r="C10" s="717" t="s">
        <v>14365</v>
      </c>
      <c r="D10" s="717" t="s">
        <v>14579</v>
      </c>
    </row>
    <row r="11" spans="1:4" ht="16.149999999999999" customHeight="1">
      <c r="A11" s="717" t="s">
        <v>14610</v>
      </c>
      <c r="B11" s="717">
        <v>120</v>
      </c>
      <c r="C11" s="717" t="s">
        <v>12187</v>
      </c>
      <c r="D11" s="717" t="s">
        <v>14579</v>
      </c>
    </row>
    <row r="12" spans="1:4" ht="16.149999999999999" customHeight="1">
      <c r="A12" s="717" t="s">
        <v>14610</v>
      </c>
      <c r="B12" s="717">
        <v>16</v>
      </c>
      <c r="C12" s="717" t="s">
        <v>12187</v>
      </c>
      <c r="D12" s="717" t="s">
        <v>14579</v>
      </c>
    </row>
    <row r="13" spans="1:4" ht="16.149999999999999" customHeight="1">
      <c r="A13" s="717" t="s">
        <v>8959</v>
      </c>
      <c r="B13" s="717">
        <v>100</v>
      </c>
      <c r="C13" s="717" t="s">
        <v>12187</v>
      </c>
      <c r="D13" s="717" t="s">
        <v>14578</v>
      </c>
    </row>
    <row r="14" spans="1:4" ht="16.149999999999999" customHeight="1">
      <c r="A14" s="717" t="s">
        <v>14631</v>
      </c>
      <c r="B14" s="717">
        <v>110</v>
      </c>
      <c r="C14" s="717" t="s">
        <v>12187</v>
      </c>
      <c r="D14" s="717" t="s">
        <v>14262</v>
      </c>
    </row>
    <row r="15" spans="1:4" ht="16.149999999999999" customHeight="1">
      <c r="A15" s="717" t="s">
        <v>14632</v>
      </c>
      <c r="B15" s="717">
        <v>140</v>
      </c>
      <c r="C15" s="717" t="s">
        <v>11096</v>
      </c>
      <c r="D15" s="717" t="s">
        <v>14581</v>
      </c>
    </row>
    <row r="16" spans="1:4" ht="16.149999999999999" customHeight="1">
      <c r="A16" s="717" t="s">
        <v>14636</v>
      </c>
      <c r="B16" s="717">
        <v>500</v>
      </c>
      <c r="C16" s="717" t="s">
        <v>14365</v>
      </c>
      <c r="D16" s="717" t="s">
        <v>14637</v>
      </c>
    </row>
    <row r="17" spans="1:4" ht="16.149999999999999" customHeight="1">
      <c r="A17" s="717" t="s">
        <v>14636</v>
      </c>
      <c r="B17" s="717">
        <v>500</v>
      </c>
      <c r="C17" s="717" t="s">
        <v>11096</v>
      </c>
      <c r="D17" s="717" t="s">
        <v>11097</v>
      </c>
    </row>
    <row r="18" spans="1:4" ht="16.149999999999999" customHeight="1">
      <c r="A18" s="717" t="s">
        <v>10774</v>
      </c>
      <c r="B18" s="717">
        <v>100</v>
      </c>
      <c r="C18" s="717" t="s">
        <v>11096</v>
      </c>
      <c r="D18" s="717" t="s">
        <v>14578</v>
      </c>
    </row>
    <row r="19" spans="1:4" ht="16.149999999999999" customHeight="1">
      <c r="A19" s="717" t="s">
        <v>14646</v>
      </c>
      <c r="B19" s="717">
        <v>275</v>
      </c>
      <c r="C19" s="717" t="s">
        <v>12187</v>
      </c>
      <c r="D19" s="717" t="s">
        <v>14647</v>
      </c>
    </row>
    <row r="20" spans="1:4" ht="16.149999999999999" customHeight="1">
      <c r="A20" s="717" t="s">
        <v>14646</v>
      </c>
      <c r="B20" s="717">
        <v>275</v>
      </c>
      <c r="C20" s="717" t="s">
        <v>11096</v>
      </c>
      <c r="D20" s="717" t="s">
        <v>14647</v>
      </c>
    </row>
    <row r="21" spans="1:4" ht="16.149999999999999" customHeight="1">
      <c r="A21" s="717" t="s">
        <v>14303</v>
      </c>
      <c r="B21" s="717">
        <v>325</v>
      </c>
      <c r="C21" s="717" t="s">
        <v>12187</v>
      </c>
      <c r="D21" s="717" t="s">
        <v>14304</v>
      </c>
    </row>
    <row r="22" spans="1:4" ht="16.149999999999999" customHeight="1">
      <c r="A22" s="717" t="s">
        <v>14303</v>
      </c>
      <c r="B22" s="717">
        <v>285</v>
      </c>
      <c r="C22" s="717" t="s">
        <v>11096</v>
      </c>
      <c r="D22" s="717" t="s">
        <v>14304</v>
      </c>
    </row>
    <row r="23" spans="1:4" ht="16.149999999999999" customHeight="1">
      <c r="A23" s="717" t="s">
        <v>11102</v>
      </c>
      <c r="B23" s="717">
        <v>32</v>
      </c>
      <c r="C23" s="717" t="s">
        <v>12187</v>
      </c>
      <c r="D23" s="717" t="s">
        <v>14642</v>
      </c>
    </row>
    <row r="24" spans="1:4" ht="16.149999999999999" customHeight="1">
      <c r="A24" s="717" t="s">
        <v>14655</v>
      </c>
      <c r="B24" s="717">
        <v>100</v>
      </c>
      <c r="C24" s="717" t="s">
        <v>11096</v>
      </c>
      <c r="D24" s="717" t="s">
        <v>11114</v>
      </c>
    </row>
    <row r="25" spans="1:4" ht="16.149999999999999" customHeight="1">
      <c r="A25" s="717" t="s">
        <v>11125</v>
      </c>
      <c r="B25" s="717">
        <v>100</v>
      </c>
      <c r="C25" s="717" t="s">
        <v>11096</v>
      </c>
      <c r="D25" s="717" t="s">
        <v>14661</v>
      </c>
    </row>
    <row r="26" spans="1:4" ht="16.149999999999999" customHeight="1">
      <c r="A26" s="717" t="s">
        <v>11131</v>
      </c>
      <c r="B26" s="717">
        <v>260</v>
      </c>
      <c r="C26" s="717" t="s">
        <v>11096</v>
      </c>
      <c r="D26" s="717" t="s">
        <v>11132</v>
      </c>
    </row>
    <row r="27" spans="1:4" ht="16.149999999999999" customHeight="1">
      <c r="A27" s="717" t="s">
        <v>11131</v>
      </c>
      <c r="B27" s="717">
        <v>270</v>
      </c>
      <c r="C27" s="717" t="s">
        <v>11096</v>
      </c>
      <c r="D27" s="717" t="s">
        <v>11132</v>
      </c>
    </row>
    <row r="28" spans="1:4" ht="16.149999999999999" customHeight="1">
      <c r="A28" s="717" t="s">
        <v>14385</v>
      </c>
      <c r="B28" s="717">
        <v>430</v>
      </c>
      <c r="C28" s="717" t="s">
        <v>12187</v>
      </c>
      <c r="D28" s="717" t="s">
        <v>14583</v>
      </c>
    </row>
    <row r="29" spans="1:4" ht="16.149999999999999" customHeight="1">
      <c r="A29" s="717" t="s">
        <v>14385</v>
      </c>
      <c r="B29" s="717">
        <v>410</v>
      </c>
      <c r="C29" s="717" t="s">
        <v>11096</v>
      </c>
      <c r="D29" s="717" t="s">
        <v>14388</v>
      </c>
    </row>
    <row r="30" spans="1:4" ht="16.149999999999999" customHeight="1">
      <c r="A30" s="717" t="s">
        <v>11147</v>
      </c>
      <c r="B30" s="717">
        <v>680</v>
      </c>
      <c r="C30" s="717" t="s">
        <v>14365</v>
      </c>
      <c r="D30" s="717" t="s">
        <v>11148</v>
      </c>
    </row>
    <row r="31" spans="1:4" ht="16.149999999999999" customHeight="1">
      <c r="A31" s="717" t="s">
        <v>11147</v>
      </c>
      <c r="B31" s="717">
        <v>620</v>
      </c>
      <c r="C31" s="717" t="s">
        <v>11096</v>
      </c>
      <c r="D31" s="717" t="s">
        <v>11149</v>
      </c>
    </row>
    <row r="32" spans="1:4" ht="16.149999999999999" customHeight="1">
      <c r="A32" s="717" t="s">
        <v>10940</v>
      </c>
      <c r="B32" s="717">
        <v>100</v>
      </c>
      <c r="C32" s="717" t="s">
        <v>11096</v>
      </c>
      <c r="D32" s="717" t="s">
        <v>14676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14591</v>
      </c>
      <c r="B34" s="717">
        <v>1458</v>
      </c>
      <c r="C34" s="717" t="s">
        <v>12232</v>
      </c>
      <c r="D34" s="717" t="s">
        <v>14592</v>
      </c>
    </row>
    <row r="35" spans="1:4" s="717" customFormat="1" ht="16.149999999999999" customHeight="1">
      <c r="A35" s="717" t="s">
        <v>14606</v>
      </c>
      <c r="B35" s="717">
        <v>1458</v>
      </c>
      <c r="C35" s="717" t="s">
        <v>12232</v>
      </c>
      <c r="D35" s="717" t="s">
        <v>14607</v>
      </c>
    </row>
    <row r="36" spans="1:4" s="717" customFormat="1" ht="16.149999999999999" customHeight="1">
      <c r="A36" s="717" t="s">
        <v>14611</v>
      </c>
      <c r="B36" s="717">
        <v>1458</v>
      </c>
      <c r="C36" s="717" t="s">
        <v>12232</v>
      </c>
      <c r="D36" s="717" t="s">
        <v>14612</v>
      </c>
    </row>
    <row r="37" spans="1:4" s="717" customFormat="1" ht="16.149999999999999" customHeight="1">
      <c r="A37" s="717" t="s">
        <v>8956</v>
      </c>
      <c r="C37" s="717" t="s">
        <v>14577</v>
      </c>
      <c r="D37" s="718" t="s">
        <v>14677</v>
      </c>
    </row>
    <row r="38" spans="1:4" s="717" customFormat="1" ht="16.149999999999999" customHeight="1">
      <c r="A38" s="481" t="s">
        <v>14633</v>
      </c>
      <c r="C38" s="717" t="s">
        <v>11103</v>
      </c>
      <c r="D38" s="718" t="s">
        <v>14678</v>
      </c>
    </row>
    <row r="39" spans="1:4" s="717" customFormat="1" ht="16.149999999999999" customHeight="1">
      <c r="A39" s="717" t="s">
        <v>14644</v>
      </c>
      <c r="C39" s="717" t="s">
        <v>11103</v>
      </c>
      <c r="D39" s="718" t="s">
        <v>14679</v>
      </c>
    </row>
    <row r="40" spans="1:4" s="717" customFormat="1" ht="16.149999999999999" customHeight="1">
      <c r="A40" s="717" t="s">
        <v>11109</v>
      </c>
      <c r="C40" s="717" t="s">
        <v>11103</v>
      </c>
      <c r="D40" s="718" t="s">
        <v>14680</v>
      </c>
    </row>
    <row r="41" spans="1:4" s="717" customFormat="1" ht="16.149999999999999" customHeight="1">
      <c r="A41" s="717" t="s">
        <v>14652</v>
      </c>
      <c r="C41" s="717" t="s">
        <v>11103</v>
      </c>
      <c r="D41" s="718" t="s">
        <v>14681</v>
      </c>
    </row>
    <row r="42" spans="1:4" s="717" customFormat="1" ht="16.149999999999999" customHeight="1">
      <c r="A42" s="717" t="s">
        <v>14658</v>
      </c>
      <c r="C42" s="717" t="s">
        <v>11103</v>
      </c>
      <c r="D42" s="718" t="s">
        <v>14340</v>
      </c>
    </row>
    <row r="43" spans="1:4" s="717" customFormat="1" ht="16.149999999999999" customHeight="1">
      <c r="A43" s="717" t="s">
        <v>14372</v>
      </c>
      <c r="C43" s="717" t="s">
        <v>14666</v>
      </c>
      <c r="D43" s="718" t="s">
        <v>14373</v>
      </c>
    </row>
    <row r="44" spans="1:4" s="717" customFormat="1" ht="16.149999999999999" customHeight="1">
      <c r="A44" s="717" t="s">
        <v>10869</v>
      </c>
      <c r="C44" s="717" t="s">
        <v>14666</v>
      </c>
      <c r="D44" s="718" t="s">
        <v>11145</v>
      </c>
    </row>
    <row r="45" spans="1:4" s="717" customFormat="1" ht="16.149999999999999" customHeight="1">
      <c r="A45" s="717" t="s">
        <v>14424</v>
      </c>
      <c r="C45" s="717" t="s">
        <v>11103</v>
      </c>
      <c r="D45" s="718" t="s">
        <v>14674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14593</v>
      </c>
      <c r="B47" s="717">
        <v>189</v>
      </c>
      <c r="C47" s="717" t="s">
        <v>12326</v>
      </c>
      <c r="D47" s="717" t="s">
        <v>14594</v>
      </c>
    </row>
    <row r="48" spans="1:4" s="717" customFormat="1" ht="16.149999999999999" customHeight="1">
      <c r="A48" s="717" t="s">
        <v>8942</v>
      </c>
      <c r="B48" s="717">
        <v>168</v>
      </c>
      <c r="C48" s="717" t="s">
        <v>12326</v>
      </c>
      <c r="D48" s="717" t="s">
        <v>14615</v>
      </c>
    </row>
    <row r="49" spans="1:4" s="717" customFormat="1" ht="16.149999999999999" customHeight="1">
      <c r="A49" s="717" t="s">
        <v>14639</v>
      </c>
      <c r="B49" s="829">
        <v>178</v>
      </c>
      <c r="C49" s="717" t="s">
        <v>12326</v>
      </c>
      <c r="D49" s="717" t="s">
        <v>14279</v>
      </c>
    </row>
    <row r="50" spans="1:4" s="717" customFormat="1" ht="16.149999999999999" customHeight="1">
      <c r="A50" s="717" t="s">
        <v>11109</v>
      </c>
      <c r="B50" s="717">
        <v>178</v>
      </c>
      <c r="C50" s="717" t="s">
        <v>12326</v>
      </c>
      <c r="D50" s="717" t="s">
        <v>14648</v>
      </c>
    </row>
    <row r="51" spans="1:4" s="717" customFormat="1" ht="16.149999999999999" customHeight="1">
      <c r="A51" s="717" t="s">
        <v>14343</v>
      </c>
      <c r="B51" s="717">
        <v>189</v>
      </c>
      <c r="C51" s="717" t="s">
        <v>11099</v>
      </c>
      <c r="D51" s="717" t="s">
        <v>14659</v>
      </c>
    </row>
    <row r="52" spans="1:4" s="717" customFormat="1" ht="16.149999999999999" customHeight="1">
      <c r="A52" s="717" t="s">
        <v>14671</v>
      </c>
      <c r="B52" s="717">
        <v>178</v>
      </c>
      <c r="C52" s="717" t="s">
        <v>11099</v>
      </c>
      <c r="D52" s="717" t="s">
        <v>14408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14604</v>
      </c>
      <c r="B54" s="717">
        <v>125</v>
      </c>
      <c r="C54" s="717" t="s">
        <v>12277</v>
      </c>
      <c r="D54" s="717" t="s">
        <v>14605</v>
      </c>
    </row>
    <row r="55" spans="1:4" s="717" customFormat="1" ht="16.149999999999999" customHeight="1">
      <c r="A55" s="717" t="s">
        <v>8956</v>
      </c>
      <c r="B55" s="717">
        <v>140</v>
      </c>
      <c r="C55" s="717" t="s">
        <v>14324</v>
      </c>
      <c r="D55" s="717" t="s">
        <v>14621</v>
      </c>
    </row>
    <row r="56" spans="1:4" s="717" customFormat="1" ht="16.149999999999999" customHeight="1">
      <c r="A56" s="717" t="s">
        <v>14323</v>
      </c>
      <c r="B56" s="717">
        <v>75</v>
      </c>
      <c r="C56" s="717" t="s">
        <v>14651</v>
      </c>
      <c r="D56" s="717" t="s">
        <v>14605</v>
      </c>
    </row>
    <row r="57" spans="1:4" s="717" customFormat="1" ht="16.149999999999999" customHeight="1">
      <c r="A57" s="717" t="s">
        <v>14654</v>
      </c>
      <c r="B57" s="717">
        <v>230</v>
      </c>
      <c r="C57" s="717" t="s">
        <v>14324</v>
      </c>
      <c r="D57" s="717" t="s">
        <v>14329</v>
      </c>
    </row>
    <row r="58" spans="1:4" s="717" customFormat="1" ht="16.149999999999999" customHeight="1">
      <c r="A58" s="717" t="s">
        <v>11124</v>
      </c>
      <c r="B58" s="717">
        <v>30</v>
      </c>
      <c r="C58" s="717" t="s">
        <v>14324</v>
      </c>
      <c r="D58" s="717" t="s">
        <v>14325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14586</v>
      </c>
      <c r="B60" s="717">
        <v>100</v>
      </c>
      <c r="C60" s="717" t="s">
        <v>12307</v>
      </c>
      <c r="D60" s="717" t="s">
        <v>14587</v>
      </c>
    </row>
    <row r="61" spans="1:4" s="717" customFormat="1" ht="16.149999999999999" customHeight="1">
      <c r="A61" s="717" t="s">
        <v>14606</v>
      </c>
      <c r="B61" s="717">
        <v>18</v>
      </c>
      <c r="C61" s="717" t="s">
        <v>12307</v>
      </c>
      <c r="D61" s="717" t="s">
        <v>14608</v>
      </c>
    </row>
    <row r="62" spans="1:4" s="717" customFormat="1" ht="16.149999999999999" customHeight="1">
      <c r="A62" s="717" t="s">
        <v>14616</v>
      </c>
      <c r="B62" s="717">
        <v>208</v>
      </c>
      <c r="C62" s="717" t="s">
        <v>12307</v>
      </c>
      <c r="D62" s="717" t="s">
        <v>14617</v>
      </c>
    </row>
    <row r="63" spans="1:4" s="717" customFormat="1" ht="16.149999999999999" customHeight="1">
      <c r="A63" s="717" t="s">
        <v>8959</v>
      </c>
      <c r="B63" s="717">
        <v>18</v>
      </c>
      <c r="C63" s="717" t="s">
        <v>12307</v>
      </c>
      <c r="D63" s="717" t="s">
        <v>14622</v>
      </c>
    </row>
    <row r="64" spans="1:4" s="717" customFormat="1" ht="16.149999999999999" customHeight="1">
      <c r="A64" s="717" t="s">
        <v>8959</v>
      </c>
      <c r="B64" s="717">
        <v>243</v>
      </c>
      <c r="C64" s="717" t="s">
        <v>12307</v>
      </c>
      <c r="D64" s="717" t="s">
        <v>14623</v>
      </c>
    </row>
    <row r="65" spans="1:4" s="717" customFormat="1" ht="16.149999999999999" customHeight="1">
      <c r="A65" s="717" t="s">
        <v>10774</v>
      </c>
      <c r="B65" s="717">
        <v>18</v>
      </c>
      <c r="C65" s="717" t="s">
        <v>11115</v>
      </c>
      <c r="D65" s="717" t="s">
        <v>14645</v>
      </c>
    </row>
    <row r="66" spans="1:4" s="717" customFormat="1" ht="16.149999999999999" customHeight="1">
      <c r="A66" s="717" t="s">
        <v>14331</v>
      </c>
      <c r="B66" s="717">
        <v>18</v>
      </c>
      <c r="C66" s="717" t="s">
        <v>12307</v>
      </c>
      <c r="D66" s="717" t="s">
        <v>14656</v>
      </c>
    </row>
    <row r="67" spans="1:4" s="717" customFormat="1" ht="16.149999999999999" customHeight="1">
      <c r="A67" s="717" t="s">
        <v>11118</v>
      </c>
      <c r="B67" s="717">
        <v>2700</v>
      </c>
      <c r="C67" s="717" t="s">
        <v>11115</v>
      </c>
      <c r="D67" s="717" t="s">
        <v>14657</v>
      </c>
    </row>
    <row r="68" spans="1:4" s="717" customFormat="1" ht="16.149999999999999" customHeight="1">
      <c r="A68" s="717" t="s">
        <v>14343</v>
      </c>
      <c r="B68" s="717">
        <v>138</v>
      </c>
      <c r="C68" s="717" t="s">
        <v>11115</v>
      </c>
      <c r="D68" s="717" t="s">
        <v>14576</v>
      </c>
    </row>
    <row r="69" spans="1:4" s="717" customFormat="1" ht="16.149999999999999" customHeight="1">
      <c r="A69" s="717" t="s">
        <v>14662</v>
      </c>
      <c r="B69" s="717">
        <v>18</v>
      </c>
      <c r="C69" s="717" t="s">
        <v>11115</v>
      </c>
      <c r="D69" s="717" t="s">
        <v>11130</v>
      </c>
    </row>
    <row r="70" spans="1:4" s="717" customFormat="1" ht="16.149999999999999" customHeight="1">
      <c r="A70" s="717" t="s">
        <v>10940</v>
      </c>
      <c r="B70" s="717">
        <v>18</v>
      </c>
      <c r="C70" s="717" t="s">
        <v>11115</v>
      </c>
      <c r="D70" s="717" t="s">
        <v>14675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14598</v>
      </c>
      <c r="B72" s="717">
        <v>120</v>
      </c>
      <c r="C72" s="717" t="s">
        <v>12275</v>
      </c>
      <c r="D72" s="717" t="s">
        <v>14601</v>
      </c>
    </row>
    <row r="73" spans="1:4" s="717" customFormat="1" ht="16.149999999999999" customHeight="1">
      <c r="A73" s="717" t="s">
        <v>14613</v>
      </c>
      <c r="B73" s="717">
        <v>87</v>
      </c>
      <c r="C73" s="717" t="s">
        <v>12275</v>
      </c>
      <c r="D73" s="717" t="s">
        <v>14614</v>
      </c>
    </row>
    <row r="74" spans="1:4" s="717" customFormat="1" ht="16.149999999999999" customHeight="1">
      <c r="A74" s="717" t="s">
        <v>11102</v>
      </c>
      <c r="B74" s="717">
        <v>120</v>
      </c>
      <c r="C74" s="717" t="s">
        <v>12275</v>
      </c>
      <c r="D74" s="717" t="s">
        <v>14601</v>
      </c>
    </row>
    <row r="75" spans="1:4" s="717" customFormat="1" ht="16.149999999999999" customHeight="1">
      <c r="A75" s="717" t="s">
        <v>11131</v>
      </c>
      <c r="B75" s="717">
        <v>235</v>
      </c>
      <c r="C75" s="717" t="s">
        <v>11133</v>
      </c>
      <c r="D75" s="717" t="s">
        <v>14663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14589</v>
      </c>
      <c r="B77" s="717">
        <v>60</v>
      </c>
      <c r="C77" s="717" t="s">
        <v>12116</v>
      </c>
      <c r="D77" s="717" t="s">
        <v>14590</v>
      </c>
    </row>
    <row r="78" spans="1:4" s="717" customFormat="1" ht="16.149999999999999" customHeight="1">
      <c r="A78" s="717" t="s">
        <v>14595</v>
      </c>
      <c r="B78" s="717">
        <v>228</v>
      </c>
      <c r="C78" s="717" t="s">
        <v>12116</v>
      </c>
      <c r="D78" s="717" t="s">
        <v>14596</v>
      </c>
    </row>
    <row r="79" spans="1:4" s="717" customFormat="1" ht="16.149999999999999" customHeight="1">
      <c r="A79" s="717" t="s">
        <v>14595</v>
      </c>
      <c r="B79" s="717">
        <v>360</v>
      </c>
      <c r="C79" s="717" t="s">
        <v>12116</v>
      </c>
      <c r="D79" s="717" t="s">
        <v>14597</v>
      </c>
    </row>
    <row r="80" spans="1:4" s="717" customFormat="1" ht="16.149999999999999" customHeight="1">
      <c r="A80" s="717" t="s">
        <v>14598</v>
      </c>
      <c r="B80" s="717">
        <v>28</v>
      </c>
      <c r="C80" s="717" t="s">
        <v>12116</v>
      </c>
      <c r="D80" s="717" t="s">
        <v>14599</v>
      </c>
    </row>
    <row r="81" spans="1:4" s="717" customFormat="1" ht="16.149999999999999" customHeight="1">
      <c r="A81" s="717" t="s">
        <v>14598</v>
      </c>
      <c r="B81" s="717">
        <v>44</v>
      </c>
      <c r="C81" s="717" t="s">
        <v>12116</v>
      </c>
      <c r="D81" s="717" t="s">
        <v>14600</v>
      </c>
    </row>
    <row r="82" spans="1:4" s="717" customFormat="1" ht="16.149999999999999" customHeight="1">
      <c r="A82" s="717" t="s">
        <v>14602</v>
      </c>
      <c r="B82" s="717">
        <v>44</v>
      </c>
      <c r="C82" s="717" t="s">
        <v>12116</v>
      </c>
      <c r="D82" s="717" t="s">
        <v>14603</v>
      </c>
    </row>
    <row r="83" spans="1:4" s="717" customFormat="1" ht="16.149999999999999" customHeight="1">
      <c r="A83" s="717" t="s">
        <v>8921</v>
      </c>
      <c r="B83" s="717">
        <v>100</v>
      </c>
      <c r="C83" s="717" t="s">
        <v>12116</v>
      </c>
      <c r="D83" s="717" t="s">
        <v>14609</v>
      </c>
    </row>
    <row r="84" spans="1:4" s="717" customFormat="1" ht="16.149999999999999" customHeight="1">
      <c r="A84" s="717" t="s">
        <v>14618</v>
      </c>
      <c r="B84" s="717">
        <v>60</v>
      </c>
      <c r="C84" s="717" t="s">
        <v>12116</v>
      </c>
      <c r="D84" s="717" t="s">
        <v>14619</v>
      </c>
    </row>
    <row r="85" spans="1:4" s="717" customFormat="1" ht="16.149999999999999" customHeight="1">
      <c r="A85" s="717" t="s">
        <v>14624</v>
      </c>
      <c r="B85" s="717">
        <v>60</v>
      </c>
      <c r="C85" s="717" t="s">
        <v>12116</v>
      </c>
      <c r="D85" s="717" t="s">
        <v>14625</v>
      </c>
    </row>
    <row r="86" spans="1:4" s="481" customFormat="1" ht="16.149999999999999" customHeight="1">
      <c r="A86" s="481" t="s">
        <v>14626</v>
      </c>
      <c r="B86" s="481">
        <v>120</v>
      </c>
      <c r="C86" s="481" t="s">
        <v>12116</v>
      </c>
      <c r="D86" s="481" t="s">
        <v>14627</v>
      </c>
    </row>
    <row r="87" spans="1:4" s="481" customFormat="1" ht="16.149999999999999" customHeight="1">
      <c r="A87" s="481" t="s">
        <v>14626</v>
      </c>
      <c r="B87" s="481">
        <v>44</v>
      </c>
      <c r="C87" s="481" t="s">
        <v>12116</v>
      </c>
      <c r="D87" s="481" t="s">
        <v>14628</v>
      </c>
    </row>
    <row r="88" spans="1:4" s="481" customFormat="1" ht="16.149999999999999" customHeight="1">
      <c r="A88" s="481" t="s">
        <v>14629</v>
      </c>
      <c r="B88" s="481">
        <v>572</v>
      </c>
      <c r="C88" s="481" t="s">
        <v>12116</v>
      </c>
      <c r="D88" s="481" t="s">
        <v>14630</v>
      </c>
    </row>
    <row r="89" spans="1:4" s="481" customFormat="1" ht="16.149999999999999" customHeight="1">
      <c r="A89" s="481" t="s">
        <v>14633</v>
      </c>
      <c r="B89" s="481">
        <v>44</v>
      </c>
      <c r="C89" s="481" t="s">
        <v>12116</v>
      </c>
      <c r="D89" s="481" t="s">
        <v>14634</v>
      </c>
    </row>
    <row r="90" spans="1:4" s="717" customFormat="1" ht="16.149999999999999" customHeight="1">
      <c r="A90" s="717" t="s">
        <v>14640</v>
      </c>
      <c r="B90" s="717">
        <v>112</v>
      </c>
      <c r="C90" s="717" t="s">
        <v>12116</v>
      </c>
      <c r="D90" s="717" t="s">
        <v>14641</v>
      </c>
    </row>
    <row r="91" spans="1:4" s="717" customFormat="1" ht="16.149999999999999" customHeight="1">
      <c r="A91" s="717" t="s">
        <v>14643</v>
      </c>
      <c r="B91" s="717">
        <v>28</v>
      </c>
      <c r="C91" s="717" t="s">
        <v>11101</v>
      </c>
      <c r="D91" s="717" t="s">
        <v>14287</v>
      </c>
    </row>
    <row r="92" spans="1:4" s="717" customFormat="1" ht="16.149999999999999" customHeight="1">
      <c r="A92" s="717" t="s">
        <v>11109</v>
      </c>
      <c r="B92" s="717">
        <v>44</v>
      </c>
      <c r="C92" s="717" t="s">
        <v>12116</v>
      </c>
      <c r="D92" s="717" t="s">
        <v>11110</v>
      </c>
    </row>
    <row r="93" spans="1:4" s="717" customFormat="1" ht="16.149999999999999" customHeight="1">
      <c r="A93" s="717" t="s">
        <v>14309</v>
      </c>
      <c r="B93" s="717">
        <v>60</v>
      </c>
      <c r="C93" s="717" t="s">
        <v>11101</v>
      </c>
      <c r="D93" s="717" t="s">
        <v>14649</v>
      </c>
    </row>
    <row r="94" spans="1:4" s="717" customFormat="1" ht="16.149999999999999" customHeight="1">
      <c r="A94" s="717" t="s">
        <v>11111</v>
      </c>
      <c r="B94" s="717">
        <v>112</v>
      </c>
      <c r="C94" s="717" t="s">
        <v>12116</v>
      </c>
      <c r="D94" s="717" t="s">
        <v>14650</v>
      </c>
    </row>
    <row r="95" spans="1:4" s="717" customFormat="1" ht="16.149999999999999" customHeight="1">
      <c r="A95" s="717" t="s">
        <v>11112</v>
      </c>
      <c r="B95" s="717">
        <v>60</v>
      </c>
      <c r="C95" s="717" t="s">
        <v>11101</v>
      </c>
      <c r="D95" s="717" t="s">
        <v>14322</v>
      </c>
    </row>
    <row r="96" spans="1:4" s="717" customFormat="1" ht="16.149999999999999" customHeight="1">
      <c r="A96" s="717" t="s">
        <v>11120</v>
      </c>
      <c r="B96" s="717">
        <v>60</v>
      </c>
      <c r="C96" s="717" t="s">
        <v>11101</v>
      </c>
      <c r="D96" s="717" t="s">
        <v>14334</v>
      </c>
    </row>
    <row r="97" spans="1:5" s="717" customFormat="1" ht="16.149999999999999" customHeight="1">
      <c r="A97" s="717" t="s">
        <v>11123</v>
      </c>
      <c r="B97" s="717">
        <v>60</v>
      </c>
      <c r="C97" s="717" t="s">
        <v>11101</v>
      </c>
      <c r="D97" s="717" t="s">
        <v>14338</v>
      </c>
    </row>
    <row r="98" spans="1:5" s="717" customFormat="1" ht="16.149999999999999" customHeight="1">
      <c r="A98" s="717" t="s">
        <v>11125</v>
      </c>
      <c r="B98" s="717">
        <v>44</v>
      </c>
      <c r="C98" s="717" t="s">
        <v>11101</v>
      </c>
      <c r="D98" s="717" t="s">
        <v>14660</v>
      </c>
    </row>
    <row r="99" spans="1:5" s="717" customFormat="1" ht="16.149999999999999" customHeight="1">
      <c r="A99" s="717" t="s">
        <v>11131</v>
      </c>
      <c r="B99" s="717">
        <v>720</v>
      </c>
      <c r="C99" s="717" t="s">
        <v>11101</v>
      </c>
      <c r="D99" s="717" t="s">
        <v>14368</v>
      </c>
    </row>
    <row r="100" spans="1:5" s="717" customFormat="1" ht="16.149999999999999" customHeight="1">
      <c r="A100" s="717" t="s">
        <v>14664</v>
      </c>
      <c r="B100" s="717">
        <v>88</v>
      </c>
      <c r="C100" s="717" t="s">
        <v>12116</v>
      </c>
      <c r="D100" s="717" t="s">
        <v>14665</v>
      </c>
    </row>
    <row r="101" spans="1:5" s="717" customFormat="1" ht="16.149999999999999" customHeight="1">
      <c r="A101" s="717" t="s">
        <v>14374</v>
      </c>
      <c r="B101" s="717">
        <v>92</v>
      </c>
      <c r="C101" s="717" t="s">
        <v>11101</v>
      </c>
      <c r="D101" s="717" t="s">
        <v>11136</v>
      </c>
    </row>
    <row r="102" spans="1:5" s="717" customFormat="1" ht="16.149999999999999" customHeight="1">
      <c r="A102" s="717" t="s">
        <v>11137</v>
      </c>
      <c r="B102" s="717">
        <v>28</v>
      </c>
      <c r="C102" s="717" t="s">
        <v>12116</v>
      </c>
      <c r="D102" s="717" t="s">
        <v>14582</v>
      </c>
    </row>
    <row r="103" spans="1:5" s="717" customFormat="1" ht="16.149999999999999" customHeight="1">
      <c r="A103" s="717" t="s">
        <v>11142</v>
      </c>
      <c r="B103" s="717">
        <v>28</v>
      </c>
      <c r="C103" s="717" t="s">
        <v>11101</v>
      </c>
      <c r="D103" s="717" t="s">
        <v>11138</v>
      </c>
    </row>
    <row r="104" spans="1:5" s="717" customFormat="1" ht="16.149999999999999" customHeight="1">
      <c r="A104" s="717" t="s">
        <v>14399</v>
      </c>
      <c r="B104" s="717">
        <v>56</v>
      </c>
      <c r="C104" s="717" t="s">
        <v>11101</v>
      </c>
      <c r="D104" s="717" t="s">
        <v>14667</v>
      </c>
    </row>
    <row r="105" spans="1:5" s="717" customFormat="1" ht="16.149999999999999" customHeight="1">
      <c r="A105" s="717" t="s">
        <v>11143</v>
      </c>
      <c r="B105" s="717">
        <v>112</v>
      </c>
      <c r="C105" s="717" t="s">
        <v>11101</v>
      </c>
      <c r="D105" s="717" t="s">
        <v>14668</v>
      </c>
    </row>
    <row r="106" spans="1:5" s="717" customFormat="1" ht="16.149999999999999" customHeight="1">
      <c r="A106" s="717" t="s">
        <v>14669</v>
      </c>
      <c r="B106" s="717">
        <v>44</v>
      </c>
      <c r="C106" s="717" t="s">
        <v>11135</v>
      </c>
      <c r="D106" s="717" t="s">
        <v>14670</v>
      </c>
    </row>
    <row r="107" spans="1:5" s="717" customFormat="1" ht="16.149999999999999" customHeight="1">
      <c r="A107" s="717" t="s">
        <v>14413</v>
      </c>
      <c r="B107" s="717">
        <v>56</v>
      </c>
      <c r="C107" s="717" t="s">
        <v>11101</v>
      </c>
      <c r="D107" s="717" t="s">
        <v>14672</v>
      </c>
    </row>
    <row r="108" spans="1:5" s="717" customFormat="1" ht="16.149999999999999" customHeight="1">
      <c r="A108" s="717" t="s">
        <v>14413</v>
      </c>
      <c r="B108" s="717">
        <v>28</v>
      </c>
      <c r="C108" s="717" t="s">
        <v>11101</v>
      </c>
      <c r="D108" s="717" t="s">
        <v>14673</v>
      </c>
    </row>
    <row r="109" spans="1:5" s="717" customFormat="1" ht="16.149999999999999" customHeight="1">
      <c r="A109" s="717" t="s">
        <v>14420</v>
      </c>
      <c r="B109" s="717">
        <v>28</v>
      </c>
      <c r="C109" s="717" t="s">
        <v>12116</v>
      </c>
      <c r="D109" s="717" t="s">
        <v>11146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14638</v>
      </c>
      <c r="B112" s="717">
        <v>200</v>
      </c>
      <c r="C112" s="719"/>
      <c r="D112" s="717" t="s">
        <v>14270</v>
      </c>
    </row>
    <row r="113" spans="1:5" s="717" customFormat="1" ht="16.149999999999999" customHeight="1">
      <c r="A113" s="717" t="s">
        <v>11014</v>
      </c>
      <c r="B113" s="717">
        <v>250</v>
      </c>
      <c r="C113" s="720"/>
      <c r="D113" s="717" t="s">
        <v>11128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14574</v>
      </c>
      <c r="B118" s="183" t="s">
        <v>4429</v>
      </c>
      <c r="C118" s="183" t="s">
        <v>4431</v>
      </c>
      <c r="D118" s="183" t="s">
        <v>14575</v>
      </c>
    </row>
    <row r="119" spans="1:5" s="485" customFormat="1" ht="6.75" customHeight="1">
      <c r="B119" s="651"/>
    </row>
    <row r="120" spans="1:5" ht="16.149999999999999" customHeight="1">
      <c r="A120" s="183" t="s">
        <v>8875</v>
      </c>
      <c r="B120" s="206">
        <v>70</v>
      </c>
      <c r="C120" s="183" t="s">
        <v>12187</v>
      </c>
      <c r="D120" s="183" t="s">
        <v>14580</v>
      </c>
    </row>
    <row r="121" spans="1:5" ht="16.149999999999999" customHeight="1">
      <c r="A121" s="183" t="s">
        <v>8875</v>
      </c>
      <c r="B121" s="206">
        <v>70</v>
      </c>
      <c r="C121" s="183" t="s">
        <v>12187</v>
      </c>
      <c r="D121" s="183" t="s">
        <v>14580</v>
      </c>
    </row>
    <row r="122" spans="1:5" ht="16.149999999999999" customHeight="1">
      <c r="A122" s="183" t="s">
        <v>8875</v>
      </c>
      <c r="B122" s="206">
        <v>195</v>
      </c>
      <c r="C122" s="183" t="s">
        <v>12187</v>
      </c>
      <c r="D122" s="183" t="s">
        <v>14585</v>
      </c>
    </row>
    <row r="123" spans="1:5" ht="16.149999999999999" customHeight="1">
      <c r="A123" s="183" t="s">
        <v>8875</v>
      </c>
      <c r="B123" s="206">
        <v>190</v>
      </c>
      <c r="C123" s="183" t="s">
        <v>12187</v>
      </c>
      <c r="D123" s="183" t="s">
        <v>14585</v>
      </c>
    </row>
    <row r="124" spans="1:5" ht="16.149999999999999" customHeight="1">
      <c r="A124" s="183" t="s">
        <v>8889</v>
      </c>
      <c r="B124" s="206">
        <v>365</v>
      </c>
      <c r="C124" s="183" t="s">
        <v>12187</v>
      </c>
      <c r="D124" s="183" t="s">
        <v>14588</v>
      </c>
    </row>
    <row r="125" spans="1:5" ht="16.149999999999999" customHeight="1">
      <c r="A125" s="183" t="s">
        <v>8889</v>
      </c>
      <c r="B125" s="206">
        <v>110</v>
      </c>
      <c r="C125" s="183" t="s">
        <v>12187</v>
      </c>
      <c r="D125" s="183" t="s">
        <v>14588</v>
      </c>
    </row>
    <row r="126" spans="1:5" ht="16.149999999999999" customHeight="1">
      <c r="A126" s="183" t="s">
        <v>14606</v>
      </c>
      <c r="B126" s="183">
        <v>32</v>
      </c>
      <c r="C126" s="183" t="s">
        <v>12187</v>
      </c>
      <c r="D126" s="183" t="s">
        <v>14584</v>
      </c>
    </row>
    <row r="127" spans="1:5" ht="16.149999999999999" customHeight="1">
      <c r="A127" s="183" t="s">
        <v>8931</v>
      </c>
      <c r="B127" s="206">
        <v>130</v>
      </c>
      <c r="C127" s="183" t="s">
        <v>12187</v>
      </c>
      <c r="D127" s="183" t="s">
        <v>14579</v>
      </c>
    </row>
    <row r="128" spans="1:5" ht="16.149999999999999" customHeight="1">
      <c r="A128" s="183" t="s">
        <v>8931</v>
      </c>
      <c r="B128" s="206">
        <v>115</v>
      </c>
      <c r="C128" s="183" t="s">
        <v>14365</v>
      </c>
      <c r="D128" s="183" t="s">
        <v>14579</v>
      </c>
    </row>
    <row r="129" spans="1:4" ht="16.149999999999999" customHeight="1">
      <c r="A129" s="183" t="s">
        <v>14610</v>
      </c>
      <c r="B129" s="206">
        <v>120</v>
      </c>
      <c r="C129" s="183" t="s">
        <v>12187</v>
      </c>
      <c r="D129" s="183" t="s">
        <v>14579</v>
      </c>
    </row>
    <row r="130" spans="1:4" ht="16.149999999999999" customHeight="1">
      <c r="A130" s="183" t="s">
        <v>14610</v>
      </c>
      <c r="B130" s="206">
        <v>16</v>
      </c>
      <c r="C130" s="183" t="s">
        <v>12187</v>
      </c>
      <c r="D130" s="183" t="s">
        <v>14579</v>
      </c>
    </row>
    <row r="131" spans="1:4" ht="16.149999999999999" customHeight="1">
      <c r="A131" s="183" t="s">
        <v>8959</v>
      </c>
      <c r="B131" s="183">
        <v>100</v>
      </c>
      <c r="C131" s="183" t="s">
        <v>12187</v>
      </c>
      <c r="D131" s="183" t="s">
        <v>14578</v>
      </c>
    </row>
    <row r="132" spans="1:4" ht="16.149999999999999" customHeight="1">
      <c r="A132" s="183" t="s">
        <v>14631</v>
      </c>
      <c r="B132" s="206">
        <v>110</v>
      </c>
      <c r="C132" s="183" t="s">
        <v>12187</v>
      </c>
      <c r="D132" s="183" t="s">
        <v>14262</v>
      </c>
    </row>
    <row r="133" spans="1:4" ht="16.149999999999999" customHeight="1">
      <c r="A133" s="183" t="s">
        <v>14632</v>
      </c>
      <c r="B133" s="206">
        <v>140</v>
      </c>
      <c r="C133" s="183" t="s">
        <v>11096</v>
      </c>
      <c r="D133" s="183" t="s">
        <v>14581</v>
      </c>
    </row>
    <row r="134" spans="1:4" ht="16.149999999999999" customHeight="1">
      <c r="A134" s="183" t="s">
        <v>14636</v>
      </c>
      <c r="B134" s="206">
        <v>500</v>
      </c>
      <c r="C134" s="183" t="s">
        <v>14365</v>
      </c>
      <c r="D134" s="183" t="s">
        <v>14637</v>
      </c>
    </row>
    <row r="135" spans="1:4" ht="16.149999999999999" customHeight="1">
      <c r="A135" s="183" t="s">
        <v>14636</v>
      </c>
      <c r="B135" s="206">
        <v>500</v>
      </c>
      <c r="C135" s="183" t="s">
        <v>11096</v>
      </c>
      <c r="D135" s="183" t="s">
        <v>11097</v>
      </c>
    </row>
    <row r="136" spans="1:4" ht="16.149999999999999" customHeight="1">
      <c r="A136" s="183" t="s">
        <v>10774</v>
      </c>
      <c r="B136" s="183">
        <v>100</v>
      </c>
      <c r="C136" s="183" t="s">
        <v>11096</v>
      </c>
      <c r="D136" s="183" t="s">
        <v>14578</v>
      </c>
    </row>
    <row r="137" spans="1:4" ht="16.149999999999999" customHeight="1">
      <c r="A137" s="183" t="s">
        <v>14646</v>
      </c>
      <c r="B137" s="206">
        <v>275</v>
      </c>
      <c r="C137" s="183" t="s">
        <v>12187</v>
      </c>
      <c r="D137" s="183" t="s">
        <v>14647</v>
      </c>
    </row>
    <row r="138" spans="1:4" ht="16.149999999999999" customHeight="1">
      <c r="A138" s="183" t="s">
        <v>14646</v>
      </c>
      <c r="B138" s="206">
        <v>275</v>
      </c>
      <c r="C138" s="183" t="s">
        <v>11096</v>
      </c>
      <c r="D138" s="183" t="s">
        <v>14647</v>
      </c>
    </row>
    <row r="139" spans="1:4" ht="16.149999999999999" customHeight="1">
      <c r="A139" s="183" t="s">
        <v>14303</v>
      </c>
      <c r="B139" s="206">
        <v>325</v>
      </c>
      <c r="C139" s="183" t="s">
        <v>12187</v>
      </c>
      <c r="D139" s="183" t="s">
        <v>14304</v>
      </c>
    </row>
    <row r="140" spans="1:4" ht="16.149999999999999" customHeight="1">
      <c r="A140" s="183" t="s">
        <v>14303</v>
      </c>
      <c r="B140" s="206">
        <v>285</v>
      </c>
      <c r="C140" s="183" t="s">
        <v>11096</v>
      </c>
      <c r="D140" s="183" t="s">
        <v>14304</v>
      </c>
    </row>
    <row r="141" spans="1:4" ht="16.149999999999999" customHeight="1">
      <c r="A141" s="183" t="s">
        <v>11102</v>
      </c>
      <c r="B141" s="183">
        <v>32</v>
      </c>
      <c r="C141" s="183" t="s">
        <v>12187</v>
      </c>
      <c r="D141" s="183" t="s">
        <v>14642</v>
      </c>
    </row>
    <row r="142" spans="1:4" ht="16.149999999999999" customHeight="1">
      <c r="A142" s="183" t="s">
        <v>14655</v>
      </c>
      <c r="B142" s="183">
        <v>100</v>
      </c>
      <c r="C142" s="183" t="s">
        <v>11096</v>
      </c>
      <c r="D142" s="183" t="s">
        <v>11114</v>
      </c>
    </row>
    <row r="143" spans="1:4" ht="16.149999999999999" customHeight="1">
      <c r="A143" s="183" t="s">
        <v>11125</v>
      </c>
      <c r="B143" s="206">
        <v>100</v>
      </c>
      <c r="C143" s="183" t="s">
        <v>11096</v>
      </c>
      <c r="D143" s="183" t="s">
        <v>14661</v>
      </c>
    </row>
    <row r="144" spans="1:4" ht="16.149999999999999" customHeight="1">
      <c r="A144" s="183" t="s">
        <v>11131</v>
      </c>
      <c r="B144" s="206">
        <v>260</v>
      </c>
      <c r="C144" s="183" t="s">
        <v>11096</v>
      </c>
      <c r="D144" s="183" t="s">
        <v>11132</v>
      </c>
    </row>
    <row r="145" spans="1:4" ht="16.149999999999999" customHeight="1">
      <c r="A145" s="183" t="s">
        <v>11131</v>
      </c>
      <c r="B145" s="206">
        <v>270</v>
      </c>
      <c r="C145" s="183" t="s">
        <v>11096</v>
      </c>
      <c r="D145" s="183" t="s">
        <v>11132</v>
      </c>
    </row>
    <row r="146" spans="1:4" ht="16.149999999999999" customHeight="1">
      <c r="A146" s="183" t="s">
        <v>14385</v>
      </c>
      <c r="B146" s="206">
        <v>430</v>
      </c>
      <c r="C146" s="183" t="s">
        <v>12187</v>
      </c>
      <c r="D146" s="183" t="s">
        <v>14583</v>
      </c>
    </row>
    <row r="147" spans="1:4" ht="16.149999999999999" customHeight="1">
      <c r="A147" s="183" t="s">
        <v>14385</v>
      </c>
      <c r="B147" s="206">
        <v>410</v>
      </c>
      <c r="C147" s="183" t="s">
        <v>11096</v>
      </c>
      <c r="D147" s="183" t="s">
        <v>14388</v>
      </c>
    </row>
    <row r="148" spans="1:4" ht="16.149999999999999" customHeight="1">
      <c r="A148" s="183" t="s">
        <v>11147</v>
      </c>
      <c r="B148" s="206">
        <v>680</v>
      </c>
      <c r="C148" s="183" t="s">
        <v>14365</v>
      </c>
      <c r="D148" s="183" t="s">
        <v>11148</v>
      </c>
    </row>
    <row r="149" spans="1:4" ht="16.149999999999999" customHeight="1">
      <c r="A149" s="183" t="s">
        <v>11147</v>
      </c>
      <c r="B149" s="206">
        <v>620</v>
      </c>
      <c r="C149" s="183" t="s">
        <v>11096</v>
      </c>
      <c r="D149" s="183" t="s">
        <v>11149</v>
      </c>
    </row>
    <row r="150" spans="1:4" ht="16.149999999999999" customHeight="1">
      <c r="A150" s="183" t="s">
        <v>10940</v>
      </c>
      <c r="B150" s="206">
        <v>100</v>
      </c>
      <c r="C150" s="183" t="s">
        <v>11096</v>
      </c>
      <c r="D150" s="183" t="s">
        <v>14676</v>
      </c>
    </row>
    <row r="151" spans="1:4" ht="16.149999999999999" customHeight="1">
      <c r="A151" s="183" t="s">
        <v>14591</v>
      </c>
      <c r="B151" s="206">
        <v>1458</v>
      </c>
      <c r="C151" s="183" t="s">
        <v>12232</v>
      </c>
      <c r="D151" s="183" t="s">
        <v>14592</v>
      </c>
    </row>
    <row r="152" spans="1:4" ht="16.149999999999999" customHeight="1">
      <c r="A152" s="183" t="s">
        <v>14606</v>
      </c>
      <c r="B152" s="206">
        <v>1458</v>
      </c>
      <c r="C152" s="183" t="s">
        <v>12232</v>
      </c>
      <c r="D152" s="183" t="s">
        <v>14607</v>
      </c>
    </row>
    <row r="153" spans="1:4" ht="16.149999999999999" customHeight="1">
      <c r="A153" s="183" t="s">
        <v>14611</v>
      </c>
      <c r="B153" s="206">
        <v>1458</v>
      </c>
      <c r="C153" s="183" t="s">
        <v>12232</v>
      </c>
      <c r="D153" s="183" t="s">
        <v>14612</v>
      </c>
    </row>
    <row r="154" spans="1:4" ht="16.149999999999999" customHeight="1">
      <c r="A154" s="183" t="s">
        <v>8956</v>
      </c>
      <c r="C154" s="183" t="s">
        <v>14577</v>
      </c>
      <c r="D154" s="694" t="s">
        <v>14620</v>
      </c>
    </row>
    <row r="155" spans="1:4" ht="16.149999999999999" customHeight="1">
      <c r="A155" s="329" t="s">
        <v>14633</v>
      </c>
      <c r="C155" s="183" t="s">
        <v>11103</v>
      </c>
      <c r="D155" s="694" t="s">
        <v>14635</v>
      </c>
    </row>
    <row r="156" spans="1:4" ht="16.149999999999999" customHeight="1">
      <c r="A156" s="183" t="s">
        <v>14644</v>
      </c>
      <c r="C156" s="183" t="s">
        <v>11103</v>
      </c>
      <c r="D156" s="694" t="s">
        <v>14289</v>
      </c>
    </row>
    <row r="157" spans="1:4" ht="16.149999999999999" customHeight="1">
      <c r="A157" s="183" t="s">
        <v>11109</v>
      </c>
      <c r="C157" s="183" t="s">
        <v>11103</v>
      </c>
      <c r="D157" s="694" t="s">
        <v>14305</v>
      </c>
    </row>
    <row r="158" spans="1:4" ht="16.149999999999999" customHeight="1">
      <c r="A158" s="183" t="s">
        <v>14652</v>
      </c>
      <c r="C158" s="183" t="s">
        <v>11103</v>
      </c>
      <c r="D158" s="694" t="s">
        <v>14653</v>
      </c>
    </row>
    <row r="159" spans="1:4" ht="16.149999999999999" customHeight="1">
      <c r="A159" s="183" t="s">
        <v>14658</v>
      </c>
      <c r="C159" s="183" t="s">
        <v>11103</v>
      </c>
      <c r="D159" s="694" t="s">
        <v>14340</v>
      </c>
    </row>
    <row r="160" spans="1:4" ht="16.149999999999999" customHeight="1">
      <c r="A160" s="183" t="s">
        <v>14372</v>
      </c>
      <c r="C160" s="183" t="s">
        <v>14666</v>
      </c>
      <c r="D160" s="694" t="s">
        <v>14373</v>
      </c>
    </row>
    <row r="161" spans="1:4" ht="16.149999999999999" customHeight="1">
      <c r="A161" s="183" t="s">
        <v>10869</v>
      </c>
      <c r="C161" s="183" t="s">
        <v>14666</v>
      </c>
      <c r="D161" s="694" t="s">
        <v>11145</v>
      </c>
    </row>
    <row r="162" spans="1:4" ht="16.149999999999999" customHeight="1">
      <c r="A162" s="183" t="s">
        <v>14424</v>
      </c>
      <c r="C162" s="183" t="s">
        <v>11103</v>
      </c>
      <c r="D162" s="694" t="s">
        <v>14674</v>
      </c>
    </row>
    <row r="163" spans="1:4" ht="16.149999999999999" customHeight="1">
      <c r="A163" s="183" t="s">
        <v>14593</v>
      </c>
      <c r="B163" s="206">
        <v>189</v>
      </c>
      <c r="C163" s="206" t="s">
        <v>12326</v>
      </c>
      <c r="D163" s="183" t="s">
        <v>14594</v>
      </c>
    </row>
    <row r="164" spans="1:4" ht="16.149999999999999" customHeight="1">
      <c r="A164" s="183" t="s">
        <v>8942</v>
      </c>
      <c r="B164" s="206">
        <v>168</v>
      </c>
      <c r="C164" s="206" t="s">
        <v>12326</v>
      </c>
      <c r="D164" s="183" t="s">
        <v>14615</v>
      </c>
    </row>
    <row r="165" spans="1:4" ht="16.149999999999999" customHeight="1">
      <c r="A165" s="183" t="s">
        <v>14639</v>
      </c>
      <c r="B165" s="696">
        <v>178</v>
      </c>
      <c r="C165" s="206" t="s">
        <v>12326</v>
      </c>
      <c r="D165" s="183" t="s">
        <v>14279</v>
      </c>
    </row>
    <row r="166" spans="1:4" ht="16.149999999999999" customHeight="1">
      <c r="A166" s="183" t="s">
        <v>11109</v>
      </c>
      <c r="B166" s="206">
        <v>178</v>
      </c>
      <c r="C166" s="206" t="s">
        <v>12326</v>
      </c>
      <c r="D166" s="183" t="s">
        <v>14648</v>
      </c>
    </row>
    <row r="167" spans="1:4" ht="16.149999999999999" customHeight="1">
      <c r="A167" s="183" t="s">
        <v>14343</v>
      </c>
      <c r="B167" s="206">
        <v>189</v>
      </c>
      <c r="C167" s="206" t="s">
        <v>11099</v>
      </c>
      <c r="D167" s="183" t="s">
        <v>14659</v>
      </c>
    </row>
    <row r="168" spans="1:4" ht="16.149999999999999" customHeight="1">
      <c r="A168" s="183" t="s">
        <v>14671</v>
      </c>
      <c r="B168" s="206">
        <v>178</v>
      </c>
      <c r="C168" s="206" t="s">
        <v>11099</v>
      </c>
      <c r="D168" s="183" t="s">
        <v>14408</v>
      </c>
    </row>
    <row r="169" spans="1:4" ht="16.149999999999999" customHeight="1">
      <c r="A169" s="183" t="s">
        <v>14604</v>
      </c>
      <c r="B169" s="183">
        <v>125</v>
      </c>
      <c r="C169" s="183" t="s">
        <v>12277</v>
      </c>
      <c r="D169" s="183" t="s">
        <v>14605</v>
      </c>
    </row>
    <row r="170" spans="1:4" ht="16.149999999999999" customHeight="1">
      <c r="A170" s="183" t="s">
        <v>8956</v>
      </c>
      <c r="B170" s="206">
        <v>140</v>
      </c>
      <c r="C170" s="183" t="s">
        <v>14324</v>
      </c>
      <c r="D170" s="183" t="s">
        <v>14621</v>
      </c>
    </row>
    <row r="171" spans="1:4" ht="16.149999999999999" customHeight="1">
      <c r="A171" s="183" t="s">
        <v>14323</v>
      </c>
      <c r="B171" s="183">
        <v>75</v>
      </c>
      <c r="C171" s="183" t="s">
        <v>14651</v>
      </c>
      <c r="D171" s="183" t="s">
        <v>14605</v>
      </c>
    </row>
    <row r="172" spans="1:4" ht="16.149999999999999" customHeight="1">
      <c r="A172" s="183" t="s">
        <v>14654</v>
      </c>
      <c r="B172" s="183">
        <v>230</v>
      </c>
      <c r="C172" s="183" t="s">
        <v>14324</v>
      </c>
      <c r="D172" s="183" t="s">
        <v>14329</v>
      </c>
    </row>
    <row r="173" spans="1:4" ht="16.149999999999999" customHeight="1">
      <c r="A173" s="183" t="s">
        <v>11124</v>
      </c>
      <c r="B173" s="183">
        <v>30</v>
      </c>
      <c r="C173" s="183" t="s">
        <v>14324</v>
      </c>
      <c r="D173" s="183" t="s">
        <v>14325</v>
      </c>
    </row>
    <row r="174" spans="1:4" ht="16.149999999999999" customHeight="1">
      <c r="A174" s="183" t="s">
        <v>14586</v>
      </c>
      <c r="B174" s="206">
        <v>100</v>
      </c>
      <c r="C174" s="183" t="s">
        <v>12307</v>
      </c>
      <c r="D174" s="183" t="s">
        <v>14587</v>
      </c>
    </row>
    <row r="175" spans="1:4" ht="16.149999999999999" customHeight="1">
      <c r="A175" s="183" t="s">
        <v>14606</v>
      </c>
      <c r="B175" s="206">
        <v>18</v>
      </c>
      <c r="C175" s="183" t="s">
        <v>12307</v>
      </c>
      <c r="D175" s="183" t="s">
        <v>14608</v>
      </c>
    </row>
    <row r="176" spans="1:4" ht="16.149999999999999" customHeight="1">
      <c r="A176" s="183" t="s">
        <v>14616</v>
      </c>
      <c r="B176" s="206">
        <v>208</v>
      </c>
      <c r="C176" s="183" t="s">
        <v>12307</v>
      </c>
      <c r="D176" s="183" t="s">
        <v>14617</v>
      </c>
    </row>
    <row r="177" spans="1:4" ht="16.149999999999999" customHeight="1">
      <c r="A177" s="183" t="s">
        <v>8959</v>
      </c>
      <c r="B177" s="206">
        <v>18</v>
      </c>
      <c r="C177" s="183" t="s">
        <v>12307</v>
      </c>
      <c r="D177" s="183" t="s">
        <v>14622</v>
      </c>
    </row>
    <row r="178" spans="1:4" ht="16.149999999999999" customHeight="1">
      <c r="A178" s="183" t="s">
        <v>8959</v>
      </c>
      <c r="B178" s="206">
        <v>243</v>
      </c>
      <c r="C178" s="183" t="s">
        <v>12307</v>
      </c>
      <c r="D178" s="183" t="s">
        <v>14623</v>
      </c>
    </row>
    <row r="179" spans="1:4" ht="16.149999999999999" customHeight="1">
      <c r="A179" s="183" t="s">
        <v>10774</v>
      </c>
      <c r="B179" s="206">
        <v>18</v>
      </c>
      <c r="C179" s="183" t="s">
        <v>11115</v>
      </c>
      <c r="D179" s="183" t="s">
        <v>14645</v>
      </c>
    </row>
    <row r="180" spans="1:4" ht="16.149999999999999" customHeight="1">
      <c r="A180" s="183" t="s">
        <v>14331</v>
      </c>
      <c r="B180" s="206">
        <v>18</v>
      </c>
      <c r="C180" s="183" t="s">
        <v>12307</v>
      </c>
      <c r="D180" s="183" t="s">
        <v>14656</v>
      </c>
    </row>
    <row r="181" spans="1:4" ht="16.149999999999999" customHeight="1">
      <c r="A181" s="183" t="s">
        <v>11118</v>
      </c>
      <c r="B181" s="206">
        <v>2700</v>
      </c>
      <c r="C181" s="183" t="s">
        <v>11115</v>
      </c>
      <c r="D181" s="183" t="s">
        <v>14657</v>
      </c>
    </row>
    <row r="182" spans="1:4" ht="16.149999999999999" customHeight="1">
      <c r="A182" s="183" t="s">
        <v>14343</v>
      </c>
      <c r="B182" s="206">
        <v>138</v>
      </c>
      <c r="C182" s="183" t="s">
        <v>11115</v>
      </c>
      <c r="D182" s="183" t="s">
        <v>14576</v>
      </c>
    </row>
    <row r="183" spans="1:4" ht="16.149999999999999" customHeight="1">
      <c r="A183" s="183" t="s">
        <v>14662</v>
      </c>
      <c r="B183" s="206">
        <v>18</v>
      </c>
      <c r="C183" s="183" t="s">
        <v>11115</v>
      </c>
      <c r="D183" s="183" t="s">
        <v>11130</v>
      </c>
    </row>
    <row r="184" spans="1:4" ht="16.149999999999999" customHeight="1">
      <c r="A184" s="183" t="s">
        <v>10940</v>
      </c>
      <c r="B184" s="206">
        <v>18</v>
      </c>
      <c r="C184" s="183" t="s">
        <v>11115</v>
      </c>
      <c r="D184" s="183" t="s">
        <v>14675</v>
      </c>
    </row>
    <row r="185" spans="1:4" ht="16.149999999999999" customHeight="1">
      <c r="A185" s="183" t="s">
        <v>14598</v>
      </c>
      <c r="B185" s="206">
        <v>120</v>
      </c>
      <c r="C185" s="183" t="s">
        <v>12275</v>
      </c>
      <c r="D185" s="183" t="s">
        <v>14601</v>
      </c>
    </row>
    <row r="186" spans="1:4" ht="16.149999999999999" customHeight="1">
      <c r="A186" s="183" t="s">
        <v>14613</v>
      </c>
      <c r="B186" s="206">
        <v>87</v>
      </c>
      <c r="C186" s="183" t="s">
        <v>12275</v>
      </c>
      <c r="D186" s="183" t="s">
        <v>14614</v>
      </c>
    </row>
    <row r="187" spans="1:4" ht="16.149999999999999" customHeight="1">
      <c r="A187" s="183" t="s">
        <v>11102</v>
      </c>
      <c r="B187" s="206">
        <v>120</v>
      </c>
      <c r="C187" s="183" t="s">
        <v>12275</v>
      </c>
      <c r="D187" s="183" t="s">
        <v>14601</v>
      </c>
    </row>
    <row r="188" spans="1:4" ht="16.149999999999999" customHeight="1">
      <c r="A188" s="183" t="s">
        <v>11131</v>
      </c>
      <c r="B188" s="206">
        <v>235</v>
      </c>
      <c r="C188" s="183" t="s">
        <v>11133</v>
      </c>
      <c r="D188" s="183" t="s">
        <v>14663</v>
      </c>
    </row>
    <row r="189" spans="1:4" ht="16.149999999999999" customHeight="1">
      <c r="A189" s="183" t="s">
        <v>14589</v>
      </c>
      <c r="B189" s="183">
        <v>60</v>
      </c>
      <c r="C189" s="183" t="s">
        <v>12116</v>
      </c>
      <c r="D189" s="183" t="s">
        <v>14590</v>
      </c>
    </row>
    <row r="190" spans="1:4" ht="16.149999999999999" customHeight="1">
      <c r="A190" s="183" t="s">
        <v>14595</v>
      </c>
      <c r="B190" s="183">
        <v>228</v>
      </c>
      <c r="C190" s="183" t="s">
        <v>12116</v>
      </c>
      <c r="D190" s="183" t="s">
        <v>14596</v>
      </c>
    </row>
    <row r="191" spans="1:4" ht="16.149999999999999" customHeight="1">
      <c r="A191" s="183" t="s">
        <v>14595</v>
      </c>
      <c r="B191" s="183">
        <v>360</v>
      </c>
      <c r="C191" s="183" t="s">
        <v>12116</v>
      </c>
      <c r="D191" s="183" t="s">
        <v>14597</v>
      </c>
    </row>
    <row r="192" spans="1:4" ht="16.149999999999999" customHeight="1">
      <c r="A192" s="183" t="s">
        <v>14598</v>
      </c>
      <c r="B192" s="183">
        <v>28</v>
      </c>
      <c r="C192" s="183" t="s">
        <v>12116</v>
      </c>
      <c r="D192" s="183" t="s">
        <v>14599</v>
      </c>
    </row>
    <row r="193" spans="1:4" ht="16.149999999999999" customHeight="1">
      <c r="A193" s="183" t="s">
        <v>14598</v>
      </c>
      <c r="B193" s="183">
        <v>44</v>
      </c>
      <c r="C193" s="183" t="s">
        <v>12116</v>
      </c>
      <c r="D193" s="183" t="s">
        <v>14600</v>
      </c>
    </row>
    <row r="194" spans="1:4" ht="16.149999999999999" customHeight="1">
      <c r="A194" s="183" t="s">
        <v>14602</v>
      </c>
      <c r="B194" s="183">
        <v>44</v>
      </c>
      <c r="C194" s="183" t="s">
        <v>12116</v>
      </c>
      <c r="D194" s="183" t="s">
        <v>14603</v>
      </c>
    </row>
    <row r="195" spans="1:4" ht="16.149999999999999" customHeight="1">
      <c r="A195" s="183" t="s">
        <v>8921</v>
      </c>
      <c r="B195" s="183">
        <v>100</v>
      </c>
      <c r="C195" s="183" t="s">
        <v>12116</v>
      </c>
      <c r="D195" s="183" t="s">
        <v>14609</v>
      </c>
    </row>
    <row r="196" spans="1:4" ht="16.149999999999999" customHeight="1">
      <c r="A196" s="183" t="s">
        <v>14618</v>
      </c>
      <c r="B196" s="183">
        <v>60</v>
      </c>
      <c r="C196" s="183" t="s">
        <v>12116</v>
      </c>
      <c r="D196" s="183" t="s">
        <v>14619</v>
      </c>
    </row>
    <row r="197" spans="1:4" ht="16.149999999999999" customHeight="1">
      <c r="A197" s="183" t="s">
        <v>14624</v>
      </c>
      <c r="B197" s="183">
        <v>60</v>
      </c>
      <c r="C197" s="183" t="s">
        <v>12116</v>
      </c>
      <c r="D197" s="183" t="s">
        <v>14625</v>
      </c>
    </row>
    <row r="198" spans="1:4" s="483" customFormat="1" ht="16.149999999999999" customHeight="1">
      <c r="A198" s="329" t="s">
        <v>14626</v>
      </c>
      <c r="B198" s="483">
        <v>120</v>
      </c>
      <c r="C198" s="483" t="s">
        <v>12116</v>
      </c>
      <c r="D198" s="329" t="s">
        <v>14627</v>
      </c>
    </row>
    <row r="199" spans="1:4" s="483" customFormat="1" ht="16.149999999999999" customHeight="1">
      <c r="A199" s="329" t="s">
        <v>14626</v>
      </c>
      <c r="B199" s="483">
        <v>44</v>
      </c>
      <c r="C199" s="483" t="s">
        <v>12116</v>
      </c>
      <c r="D199" s="329" t="s">
        <v>14628</v>
      </c>
    </row>
    <row r="200" spans="1:4" s="483" customFormat="1" ht="16.149999999999999" customHeight="1">
      <c r="A200" s="329" t="s">
        <v>14629</v>
      </c>
      <c r="B200" s="483">
        <v>572</v>
      </c>
      <c r="C200" s="483" t="s">
        <v>12116</v>
      </c>
      <c r="D200" s="329" t="s">
        <v>14630</v>
      </c>
    </row>
    <row r="201" spans="1:4" s="483" customFormat="1" ht="16.149999999999999" customHeight="1">
      <c r="A201" s="329" t="s">
        <v>14633</v>
      </c>
      <c r="B201" s="483">
        <v>44</v>
      </c>
      <c r="C201" s="483" t="s">
        <v>12116</v>
      </c>
      <c r="D201" s="329" t="s">
        <v>14634</v>
      </c>
    </row>
    <row r="202" spans="1:4" ht="16.149999999999999" customHeight="1">
      <c r="A202" s="183" t="s">
        <v>14640</v>
      </c>
      <c r="B202" s="183">
        <v>112</v>
      </c>
      <c r="C202" s="183" t="s">
        <v>12116</v>
      </c>
      <c r="D202" s="183" t="s">
        <v>14641</v>
      </c>
    </row>
    <row r="203" spans="1:4" ht="16.149999999999999" customHeight="1">
      <c r="A203" s="183" t="s">
        <v>14643</v>
      </c>
      <c r="B203" s="183">
        <v>28</v>
      </c>
      <c r="C203" s="183" t="s">
        <v>11101</v>
      </c>
      <c r="D203" s="183" t="s">
        <v>14287</v>
      </c>
    </row>
    <row r="204" spans="1:4" ht="16.149999999999999" customHeight="1">
      <c r="A204" s="183" t="s">
        <v>11109</v>
      </c>
      <c r="B204" s="183">
        <v>44</v>
      </c>
      <c r="C204" s="183" t="s">
        <v>12116</v>
      </c>
      <c r="D204" s="183" t="s">
        <v>11110</v>
      </c>
    </row>
    <row r="205" spans="1:4" ht="16.149999999999999" customHeight="1">
      <c r="A205" s="183" t="s">
        <v>14309</v>
      </c>
      <c r="B205" s="183">
        <v>60</v>
      </c>
      <c r="C205" s="183" t="s">
        <v>11101</v>
      </c>
      <c r="D205" s="183" t="s">
        <v>14649</v>
      </c>
    </row>
    <row r="206" spans="1:4" ht="16.149999999999999" customHeight="1">
      <c r="A206" s="183" t="s">
        <v>11111</v>
      </c>
      <c r="B206" s="183">
        <v>112</v>
      </c>
      <c r="C206" s="183" t="s">
        <v>12116</v>
      </c>
      <c r="D206" s="183" t="s">
        <v>14650</v>
      </c>
    </row>
    <row r="207" spans="1:4" ht="16.149999999999999" customHeight="1">
      <c r="A207" s="183" t="s">
        <v>11112</v>
      </c>
      <c r="B207" s="183">
        <v>60</v>
      </c>
      <c r="C207" s="183" t="s">
        <v>11101</v>
      </c>
      <c r="D207" s="183" t="s">
        <v>14322</v>
      </c>
    </row>
    <row r="208" spans="1:4" ht="16.149999999999999" customHeight="1">
      <c r="A208" s="183" t="s">
        <v>11120</v>
      </c>
      <c r="B208" s="183">
        <v>60</v>
      </c>
      <c r="C208" s="183" t="s">
        <v>11101</v>
      </c>
      <c r="D208" s="183" t="s">
        <v>14334</v>
      </c>
    </row>
    <row r="209" spans="1:6" ht="16.149999999999999" customHeight="1">
      <c r="A209" s="183" t="s">
        <v>11123</v>
      </c>
      <c r="B209" s="183">
        <v>60</v>
      </c>
      <c r="C209" s="183" t="s">
        <v>11101</v>
      </c>
      <c r="D209" s="183" t="s">
        <v>14338</v>
      </c>
    </row>
    <row r="210" spans="1:6" ht="16.149999999999999" customHeight="1">
      <c r="A210" s="183" t="s">
        <v>11125</v>
      </c>
      <c r="B210" s="183">
        <v>44</v>
      </c>
      <c r="C210" s="183" t="s">
        <v>11101</v>
      </c>
      <c r="D210" s="183" t="s">
        <v>14660</v>
      </c>
    </row>
    <row r="211" spans="1:6" ht="16.149999999999999" customHeight="1">
      <c r="A211" s="183" t="s">
        <v>11131</v>
      </c>
      <c r="B211" s="183">
        <v>720</v>
      </c>
      <c r="C211" s="183" t="s">
        <v>11101</v>
      </c>
      <c r="D211" s="183" t="s">
        <v>14368</v>
      </c>
    </row>
    <row r="212" spans="1:6" ht="16.149999999999999" customHeight="1">
      <c r="A212" s="183" t="s">
        <v>14664</v>
      </c>
      <c r="B212" s="183">
        <v>88</v>
      </c>
      <c r="C212" s="183" t="s">
        <v>12116</v>
      </c>
      <c r="D212" s="183" t="s">
        <v>14665</v>
      </c>
    </row>
    <row r="213" spans="1:6" ht="16.149999999999999" customHeight="1">
      <c r="A213" s="183" t="s">
        <v>14374</v>
      </c>
      <c r="B213" s="183">
        <v>92</v>
      </c>
      <c r="C213" s="183" t="s">
        <v>11101</v>
      </c>
      <c r="D213" s="183" t="s">
        <v>11136</v>
      </c>
    </row>
    <row r="214" spans="1:6" ht="16.149999999999999" customHeight="1">
      <c r="A214" s="183" t="s">
        <v>11137</v>
      </c>
      <c r="B214" s="183">
        <v>28</v>
      </c>
      <c r="C214" s="183" t="s">
        <v>12116</v>
      </c>
      <c r="D214" s="183" t="s">
        <v>14582</v>
      </c>
    </row>
    <row r="215" spans="1:6" ht="16.149999999999999" customHeight="1">
      <c r="A215" s="183" t="s">
        <v>11142</v>
      </c>
      <c r="B215" s="183">
        <v>28</v>
      </c>
      <c r="C215" s="183" t="s">
        <v>11101</v>
      </c>
      <c r="D215" s="183" t="s">
        <v>11138</v>
      </c>
    </row>
    <row r="216" spans="1:6" ht="16.149999999999999" customHeight="1">
      <c r="A216" s="183" t="s">
        <v>14399</v>
      </c>
      <c r="B216" s="183">
        <v>56</v>
      </c>
      <c r="C216" s="183" t="s">
        <v>11101</v>
      </c>
      <c r="D216" s="183" t="s">
        <v>14667</v>
      </c>
    </row>
    <row r="217" spans="1:6" ht="16.149999999999999" customHeight="1">
      <c r="A217" s="183" t="s">
        <v>11143</v>
      </c>
      <c r="B217" s="183">
        <v>112</v>
      </c>
      <c r="C217" s="183" t="s">
        <v>11101</v>
      </c>
      <c r="D217" s="183" t="s">
        <v>14668</v>
      </c>
    </row>
    <row r="218" spans="1:6" ht="16.149999999999999" customHeight="1">
      <c r="A218" s="183" t="s">
        <v>14669</v>
      </c>
      <c r="B218" s="183">
        <v>44</v>
      </c>
      <c r="C218" s="183" t="s">
        <v>11135</v>
      </c>
      <c r="D218" s="183" t="s">
        <v>14670</v>
      </c>
    </row>
    <row r="219" spans="1:6" ht="16.149999999999999" customHeight="1">
      <c r="A219" s="183" t="s">
        <v>14413</v>
      </c>
      <c r="B219" s="183">
        <v>56</v>
      </c>
      <c r="C219" s="183" t="s">
        <v>11101</v>
      </c>
      <c r="D219" s="183" t="s">
        <v>14672</v>
      </c>
    </row>
    <row r="220" spans="1:6" ht="16.149999999999999" customHeight="1">
      <c r="A220" s="183" t="s">
        <v>14413</v>
      </c>
      <c r="B220" s="183">
        <v>28</v>
      </c>
      <c r="C220" s="183" t="s">
        <v>11101</v>
      </c>
      <c r="D220" s="183" t="s">
        <v>14673</v>
      </c>
    </row>
    <row r="221" spans="1:6" ht="16.149999999999999" customHeight="1">
      <c r="A221" s="183" t="s">
        <v>14420</v>
      </c>
      <c r="B221" s="183">
        <v>28</v>
      </c>
      <c r="C221" s="183" t="s">
        <v>12116</v>
      </c>
      <c r="D221" s="183" t="s">
        <v>11146</v>
      </c>
    </row>
    <row r="222" spans="1:6" ht="16.149999999999999" customHeight="1">
      <c r="A222" s="183" t="s">
        <v>14638</v>
      </c>
      <c r="B222" s="206">
        <v>200</v>
      </c>
      <c r="C222" s="695"/>
      <c r="D222" s="183" t="s">
        <v>15258</v>
      </c>
    </row>
    <row r="223" spans="1:6" ht="16.149999999999999" customHeight="1">
      <c r="A223" s="183" t="s">
        <v>11014</v>
      </c>
      <c r="B223" s="183">
        <v>250</v>
      </c>
      <c r="D223" s="183" t="s">
        <v>15259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14682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14683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14684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14683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14685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14683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14686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14687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14688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14683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14689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14683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14690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14691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14692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14693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14694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14695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14696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14697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14692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14698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14699</v>
      </c>
      <c r="B40" s="721" t="s">
        <v>14700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14701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14702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14702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14703</v>
      </c>
      <c r="B44" s="721" t="s">
        <v>14700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14704</v>
      </c>
      <c r="C45" s="728">
        <f>SUM(C46:C46)</f>
        <v>696000</v>
      </c>
    </row>
    <row r="46" spans="1:11">
      <c r="A46" s="721" t="s">
        <v>14705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14706</v>
      </c>
      <c r="C47" s="728">
        <f>SUM(C48:C52)</f>
        <v>71400</v>
      </c>
    </row>
    <row r="48" spans="1:11">
      <c r="A48" s="724" t="s">
        <v>14707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14708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14709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14710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14711</v>
      </c>
      <c r="B52" s="721" t="s">
        <v>14712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14713</v>
      </c>
      <c r="C53" s="731">
        <f>SUM(C54:C58)</f>
        <v>-47150</v>
      </c>
    </row>
    <row r="54" spans="1:11">
      <c r="A54" s="724" t="s">
        <v>14714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14715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14697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14715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14716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14717</v>
      </c>
      <c r="C59" s="730">
        <f>SUM(C60)</f>
        <v>-200000</v>
      </c>
    </row>
    <row r="60" spans="1:11">
      <c r="A60" s="721" t="s">
        <v>14718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14719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14720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14721</v>
      </c>
    </row>
    <row r="70" spans="1:6">
      <c r="B70" s="737" t="s">
        <v>14722</v>
      </c>
    </row>
    <row r="71" spans="1:6">
      <c r="B71" s="737" t="s">
        <v>14723</v>
      </c>
    </row>
    <row r="72" spans="1:6">
      <c r="B72" s="737" t="s">
        <v>14724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14725</v>
      </c>
      <c r="D74" s="723"/>
      <c r="E74" s="742" t="s">
        <v>14726</v>
      </c>
    </row>
    <row r="75" spans="1:6" s="739" customFormat="1">
      <c r="A75" s="741" t="s">
        <v>14727</v>
      </c>
      <c r="B75" s="739">
        <f>88000*3</f>
        <v>264000</v>
      </c>
      <c r="C75" s="741" t="s">
        <v>14728</v>
      </c>
      <c r="D75" s="723"/>
      <c r="F75" s="723"/>
    </row>
    <row r="76" spans="1:6" s="739" customFormat="1">
      <c r="A76" s="741" t="s">
        <v>14729</v>
      </c>
      <c r="B76" s="739">
        <v>240000</v>
      </c>
      <c r="C76" s="741" t="s">
        <v>14730</v>
      </c>
      <c r="D76" s="723"/>
      <c r="F76" s="723"/>
    </row>
    <row r="77" spans="1:6" s="739" customFormat="1">
      <c r="A77" s="741" t="s">
        <v>14731</v>
      </c>
      <c r="B77" s="739">
        <v>200000</v>
      </c>
      <c r="C77" s="741" t="s">
        <v>14732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14733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zoomScale="90" zoomScaleNormal="90" workbookViewId="0">
      <selection activeCell="B17" sqref="B17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abSelected="1" zoomScale="90" zoomScaleNormal="90" workbookViewId="0">
      <selection activeCell="A3" sqref="A3:XFD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6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14860</v>
      </c>
      <c r="C1" s="414">
        <f t="shared" ref="C1:V1" si="0">SUM(C3:C18)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12</v>
      </c>
      <c r="H1" s="769">
        <f t="shared" si="0"/>
        <v>12274.29</v>
      </c>
      <c r="I1" s="769">
        <f t="shared" si="0"/>
        <v>13</v>
      </c>
      <c r="J1" s="769">
        <f t="shared" si="0"/>
        <v>35059.040000000001</v>
      </c>
      <c r="K1" s="769">
        <f t="shared" si="0"/>
        <v>25</v>
      </c>
      <c r="L1" s="769">
        <f t="shared" si="0"/>
        <v>9082.8200000000015</v>
      </c>
      <c r="M1" s="769">
        <f t="shared" si="0"/>
        <v>23</v>
      </c>
      <c r="N1" s="769">
        <f t="shared" si="0"/>
        <v>4577.1799999999994</v>
      </c>
      <c r="O1" s="769">
        <f t="shared" si="0"/>
        <v>15</v>
      </c>
      <c r="P1" s="769">
        <f t="shared" si="0"/>
        <v>24978.051428571431</v>
      </c>
      <c r="Q1" s="769">
        <f t="shared" si="0"/>
        <v>7</v>
      </c>
      <c r="R1" s="769">
        <f t="shared" si="0"/>
        <v>15168.52</v>
      </c>
      <c r="S1" s="769">
        <f t="shared" si="0"/>
        <v>5</v>
      </c>
      <c r="T1" s="769">
        <f t="shared" si="0"/>
        <v>1108.6300000000001</v>
      </c>
      <c r="U1" s="769">
        <f t="shared" si="0"/>
        <v>148376.86142857143</v>
      </c>
      <c r="V1" s="414">
        <f t="shared" si="0"/>
        <v>7418</v>
      </c>
      <c r="W1" s="414"/>
      <c r="X1" s="414">
        <f>SUM(X3:X18)</f>
        <v>155794.86142857146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 s="837" customFormat="1">
      <c r="A3" s="830">
        <v>43459</v>
      </c>
      <c r="B3" s="831" t="s">
        <v>15093</v>
      </c>
      <c r="C3" s="832"/>
      <c r="D3" s="833"/>
      <c r="E3" s="832"/>
      <c r="F3" s="833"/>
      <c r="G3" s="832">
        <v>2</v>
      </c>
      <c r="H3" s="834">
        <f>1046.67+951.43</f>
        <v>1998.1</v>
      </c>
      <c r="I3" s="832">
        <v>2</v>
      </c>
      <c r="J3" s="833">
        <f>2847.62*2</f>
        <v>5695.24</v>
      </c>
      <c r="K3" s="832">
        <v>4</v>
      </c>
      <c r="L3" s="833">
        <f>284.76*4</f>
        <v>1139.04</v>
      </c>
      <c r="M3" s="832">
        <v>4</v>
      </c>
      <c r="N3" s="833">
        <f>238.1*4</f>
        <v>952.4</v>
      </c>
      <c r="O3" s="832">
        <v>2</v>
      </c>
      <c r="P3" s="833">
        <f>1514.29*2</f>
        <v>3028.58</v>
      </c>
      <c r="Q3" s="832"/>
      <c r="R3" s="833"/>
      <c r="S3" s="832">
        <v>1</v>
      </c>
      <c r="T3" s="833">
        <v>34.29</v>
      </c>
      <c r="U3" s="429">
        <f>D3+F3+H3+J3+L3+N3+T3+P3+R3</f>
        <v>12847.650000000001</v>
      </c>
      <c r="V3" s="429">
        <v>642</v>
      </c>
      <c r="W3" s="429"/>
      <c r="X3" s="429">
        <f t="shared" ref="X3:X17" si="1">U3+V3</f>
        <v>13489.650000000001</v>
      </c>
      <c r="Y3" s="835" t="s">
        <v>5070</v>
      </c>
      <c r="Z3" s="836"/>
      <c r="AA3" s="833"/>
    </row>
    <row r="4" spans="1:27">
      <c r="A4" s="424">
        <v>43530</v>
      </c>
      <c r="B4" s="412" t="s">
        <v>15096</v>
      </c>
      <c r="C4" s="425"/>
      <c r="D4" s="426"/>
      <c r="E4" s="425"/>
      <c r="F4" s="426"/>
      <c r="G4" s="425">
        <v>1</v>
      </c>
      <c r="H4" s="427">
        <v>856.19</v>
      </c>
      <c r="I4" s="425">
        <v>1</v>
      </c>
      <c r="J4" s="426">
        <v>2847.62</v>
      </c>
      <c r="K4" s="425">
        <v>3</v>
      </c>
      <c r="L4" s="426">
        <f>284.76*3</f>
        <v>854.28</v>
      </c>
      <c r="M4" s="428">
        <v>2</v>
      </c>
      <c r="N4" s="426">
        <f>238.1*2</f>
        <v>476.2</v>
      </c>
      <c r="O4" s="428">
        <v>1</v>
      </c>
      <c r="P4" s="426">
        <v>1704.76</v>
      </c>
      <c r="Q4" s="428">
        <v>1</v>
      </c>
      <c r="R4" s="426">
        <v>2189.52</v>
      </c>
      <c r="S4" s="428"/>
      <c r="T4" s="426"/>
      <c r="U4" s="414">
        <f>D4+F4+H4+J4+L4+N4+T4+P4+R4</f>
        <v>8928.57</v>
      </c>
      <c r="V4" s="414">
        <v>446</v>
      </c>
      <c r="W4" s="414"/>
      <c r="X4" s="429">
        <f t="shared" si="1"/>
        <v>9374.57</v>
      </c>
      <c r="Y4" s="430" t="s">
        <v>9976</v>
      </c>
      <c r="Z4" s="431"/>
      <c r="AA4" s="432"/>
    </row>
    <row r="5" spans="1:27">
      <c r="A5" s="424">
        <v>43530</v>
      </c>
      <c r="B5" s="412" t="s">
        <v>15114</v>
      </c>
      <c r="C5" s="425">
        <v>1</v>
      </c>
      <c r="D5" s="426">
        <v>3895</v>
      </c>
      <c r="E5" s="425"/>
      <c r="F5" s="426"/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>D5+F5+H5+J5+L5+N5+T5+P5+R5</f>
        <v>3895</v>
      </c>
      <c r="V5" s="414">
        <v>195</v>
      </c>
      <c r="W5" s="414"/>
      <c r="X5" s="759">
        <f t="shared" ref="X5" si="2">U5+V5</f>
        <v>4090</v>
      </c>
      <c r="Y5" s="760" t="s">
        <v>15186</v>
      </c>
      <c r="Z5" s="431"/>
      <c r="AA5" s="432"/>
    </row>
    <row r="6" spans="1:27">
      <c r="A6" s="424">
        <v>43599</v>
      </c>
      <c r="B6" s="412" t="s">
        <v>15097</v>
      </c>
      <c r="C6" s="425">
        <v>2</v>
      </c>
      <c r="D6" s="426">
        <f>1895.24*2</f>
        <v>3790.48</v>
      </c>
      <c r="E6" s="425">
        <v>2</v>
      </c>
      <c r="F6" s="426">
        <f>2180.95*2</f>
        <v>4361.8999999999996</v>
      </c>
      <c r="G6" s="425">
        <v>2</v>
      </c>
      <c r="H6" s="427">
        <f>1237.14*2</f>
        <v>2474.2800000000002</v>
      </c>
      <c r="I6" s="425">
        <v>4</v>
      </c>
      <c r="J6" s="426">
        <f>2657.14*2-265.71+2657.14*2-265.71</f>
        <v>10097.14</v>
      </c>
      <c r="K6" s="425">
        <v>4</v>
      </c>
      <c r="L6" s="426">
        <f>284.76*4</f>
        <v>1139.04</v>
      </c>
      <c r="M6" s="428">
        <v>4</v>
      </c>
      <c r="N6" s="426">
        <f>200*3+219.05</f>
        <v>819.05</v>
      </c>
      <c r="O6" s="428">
        <v>2</v>
      </c>
      <c r="P6" s="426">
        <f>1704.76*2</f>
        <v>3409.52</v>
      </c>
      <c r="Q6" s="428"/>
      <c r="R6" s="426"/>
      <c r="S6" s="428">
        <v>2</v>
      </c>
      <c r="T6" s="426">
        <f>274.29+94.29</f>
        <v>368.58000000000004</v>
      </c>
      <c r="U6" s="414">
        <f t="shared" ref="U6:U14" si="3">D6+F6+H6+J6+L6+N6+T6+P6+R6</f>
        <v>26459.99</v>
      </c>
      <c r="V6" s="414">
        <v>1323</v>
      </c>
      <c r="W6" s="414"/>
      <c r="X6" s="429">
        <f t="shared" si="1"/>
        <v>27782.99</v>
      </c>
      <c r="Y6" s="430" t="s">
        <v>5070</v>
      </c>
      <c r="Z6" s="431"/>
      <c r="AA6" s="432"/>
    </row>
    <row r="7" spans="1:27" ht="15.75" customHeight="1">
      <c r="A7" s="424">
        <v>43607</v>
      </c>
      <c r="B7" s="412" t="s">
        <v>15098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15102</v>
      </c>
      <c r="Z7" s="431"/>
      <c r="AA7" s="432"/>
    </row>
    <row r="8" spans="1:27">
      <c r="A8" s="424">
        <v>43607</v>
      </c>
      <c r="B8" s="412" t="s">
        <v>15099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15102</v>
      </c>
      <c r="Z8" s="431"/>
      <c r="AA8" s="432"/>
    </row>
    <row r="9" spans="1:27">
      <c r="A9" s="424">
        <v>43607</v>
      </c>
      <c r="B9" s="412" t="s">
        <v>15100</v>
      </c>
      <c r="C9" s="425"/>
      <c r="D9" s="426"/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>
        <v>1</v>
      </c>
      <c r="R9" s="426">
        <v>2047</v>
      </c>
      <c r="S9" s="428"/>
      <c r="T9" s="426"/>
      <c r="U9" s="414">
        <f t="shared" si="3"/>
        <v>2047</v>
      </c>
      <c r="V9" s="414">
        <v>102</v>
      </c>
      <c r="W9" s="414"/>
      <c r="X9" s="429">
        <f t="shared" si="1"/>
        <v>2149</v>
      </c>
      <c r="Y9" s="430" t="s">
        <v>15102</v>
      </c>
      <c r="Z9" s="431"/>
      <c r="AA9" s="432"/>
    </row>
    <row r="10" spans="1:27">
      <c r="A10" s="424">
        <v>43612</v>
      </c>
      <c r="B10" s="412" t="s">
        <v>15101</v>
      </c>
      <c r="C10" s="425">
        <v>1</v>
      </c>
      <c r="D10" s="426">
        <v>5903.81</v>
      </c>
      <c r="E10" s="425">
        <v>1</v>
      </c>
      <c r="F10" s="426">
        <v>4276.1899999999996</v>
      </c>
      <c r="G10" s="425">
        <v>1</v>
      </c>
      <c r="H10" s="427">
        <v>1237.1400000000001</v>
      </c>
      <c r="I10" s="425"/>
      <c r="J10" s="426"/>
      <c r="K10" s="425">
        <v>2</v>
      </c>
      <c r="L10" s="426">
        <f>1228.57*2</f>
        <v>2457.14</v>
      </c>
      <c r="M10" s="428">
        <v>2</v>
      </c>
      <c r="N10" s="426">
        <f>219.05*2</f>
        <v>438.1</v>
      </c>
      <c r="O10" s="428">
        <v>1</v>
      </c>
      <c r="P10" s="426">
        <v>1346.67</v>
      </c>
      <c r="Q10" s="428"/>
      <c r="R10" s="426"/>
      <c r="S10" s="428">
        <v>1</v>
      </c>
      <c r="T10" s="426">
        <v>152.38</v>
      </c>
      <c r="U10" s="414">
        <f t="shared" si="3"/>
        <v>15811.429999999998</v>
      </c>
      <c r="V10" s="414">
        <v>791</v>
      </c>
      <c r="W10" s="414"/>
      <c r="X10" s="429">
        <f t="shared" si="1"/>
        <v>16602.43</v>
      </c>
      <c r="Y10" s="430" t="s">
        <v>5070</v>
      </c>
      <c r="Z10" s="431"/>
      <c r="AA10" s="432"/>
    </row>
    <row r="11" spans="1:27">
      <c r="A11" s="424">
        <v>43655</v>
      </c>
      <c r="B11" s="412" t="s">
        <v>15103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2657.14</v>
      </c>
      <c r="K11" s="425">
        <v>4</v>
      </c>
      <c r="L11" s="426">
        <f>284.76*2+322.86*2</f>
        <v>1215.24</v>
      </c>
      <c r="M11" s="428"/>
      <c r="N11" s="426"/>
      <c r="O11" s="428">
        <v>1</v>
      </c>
      <c r="P11" s="426">
        <v>1704.76</v>
      </c>
      <c r="Q11" s="428"/>
      <c r="R11" s="426"/>
      <c r="S11" s="428"/>
      <c r="T11" s="426"/>
      <c r="U11" s="414">
        <f t="shared" si="3"/>
        <v>10309.52</v>
      </c>
      <c r="V11" s="414">
        <v>515</v>
      </c>
      <c r="W11" s="414"/>
      <c r="X11" s="429">
        <f t="shared" si="1"/>
        <v>10824.52</v>
      </c>
      <c r="Y11" s="430" t="s">
        <v>9976</v>
      </c>
      <c r="Z11" s="431"/>
      <c r="AA11" s="432"/>
    </row>
    <row r="12" spans="1:27">
      <c r="A12" s="424">
        <v>43668</v>
      </c>
      <c r="B12" s="412" t="s">
        <v>15104</v>
      </c>
      <c r="C12" s="425">
        <v>1</v>
      </c>
      <c r="D12" s="426">
        <v>1600</v>
      </c>
      <c r="E12" s="425">
        <v>1</v>
      </c>
      <c r="F12" s="426">
        <v>2180.9499999999998</v>
      </c>
      <c r="G12" s="425">
        <v>1</v>
      </c>
      <c r="H12" s="427">
        <v>951.43</v>
      </c>
      <c r="I12" s="425">
        <v>1</v>
      </c>
      <c r="J12" s="426">
        <v>2752.38</v>
      </c>
      <c r="K12" s="425"/>
      <c r="L12" s="426"/>
      <c r="M12" s="428">
        <v>1</v>
      </c>
      <c r="N12" s="426">
        <v>219.05</v>
      </c>
      <c r="O12" s="428">
        <v>1</v>
      </c>
      <c r="P12" s="426">
        <v>1704.76</v>
      </c>
      <c r="Q12" s="428"/>
      <c r="R12" s="426"/>
      <c r="S12" s="428">
        <v>1</v>
      </c>
      <c r="T12" s="426">
        <v>553.38</v>
      </c>
      <c r="U12" s="414">
        <f t="shared" si="3"/>
        <v>9961.9500000000007</v>
      </c>
      <c r="V12" s="414">
        <v>498</v>
      </c>
      <c r="W12" s="414"/>
      <c r="X12" s="429">
        <f t="shared" si="1"/>
        <v>10459.950000000001</v>
      </c>
      <c r="Y12" s="430" t="s">
        <v>5070</v>
      </c>
      <c r="Z12" s="431"/>
      <c r="AA12" s="432"/>
    </row>
    <row r="13" spans="1:27">
      <c r="A13" s="424">
        <v>43752</v>
      </c>
      <c r="B13" s="412" t="s">
        <v>15105</v>
      </c>
      <c r="C13" s="425">
        <v>1</v>
      </c>
      <c r="D13" s="426">
        <v>1522.86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8510.4800000000014</v>
      </c>
      <c r="V13" s="414">
        <v>426</v>
      </c>
      <c r="W13" s="414"/>
      <c r="X13" s="429">
        <f t="shared" si="1"/>
        <v>8936.4800000000014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15106</v>
      </c>
      <c r="C14" s="425">
        <v>1</v>
      </c>
      <c r="D14" s="426">
        <v>1903.81</v>
      </c>
      <c r="E14" s="425">
        <v>1</v>
      </c>
      <c r="F14" s="426">
        <v>2276.19</v>
      </c>
      <c r="G14" s="425">
        <v>1</v>
      </c>
      <c r="H14" s="427">
        <v>951.43</v>
      </c>
      <c r="I14" s="425">
        <v>1</v>
      </c>
      <c r="J14" s="426">
        <v>2752.38</v>
      </c>
      <c r="K14" s="425">
        <v>2</v>
      </c>
      <c r="L14" s="426">
        <f>284.76*2</f>
        <v>569.52</v>
      </c>
      <c r="M14" s="428">
        <v>2</v>
      </c>
      <c r="N14" s="426">
        <f>219.05*2</f>
        <v>438.1</v>
      </c>
      <c r="O14" s="428"/>
      <c r="P14" s="426"/>
      <c r="Q14" s="428"/>
      <c r="R14" s="426"/>
      <c r="S14" s="428"/>
      <c r="T14" s="426"/>
      <c r="U14" s="414">
        <f t="shared" si="3"/>
        <v>8891.43</v>
      </c>
      <c r="V14" s="414">
        <v>445</v>
      </c>
      <c r="W14" s="414"/>
      <c r="X14" s="429">
        <f t="shared" si="1"/>
        <v>9336.43</v>
      </c>
      <c r="Y14" s="430" t="s">
        <v>5070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/>
      <c r="P15" s="426"/>
      <c r="Q15" s="428">
        <v>1</v>
      </c>
      <c r="R15" s="426">
        <v>2562</v>
      </c>
      <c r="S15" s="428"/>
      <c r="T15" s="426"/>
      <c r="U15" s="414">
        <f>D15+F15+H15+J15+L15+N15+T15+P15+R15</f>
        <v>2562</v>
      </c>
      <c r="V15" s="414">
        <v>128</v>
      </c>
      <c r="W15" s="414"/>
      <c r="X15" s="757">
        <f t="shared" si="1"/>
        <v>2690</v>
      </c>
      <c r="Y15" s="430" t="s">
        <v>15108</v>
      </c>
      <c r="Z15" s="431"/>
      <c r="AA15" s="432"/>
    </row>
    <row r="16" spans="1:27">
      <c r="A16" s="424">
        <v>43762</v>
      </c>
      <c r="B16" s="412" t="s">
        <v>15109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/>
      <c r="N16" s="426"/>
      <c r="O16" s="428">
        <v>3</v>
      </c>
      <c r="P16" s="426">
        <f>1690/1.05*3</f>
        <v>4828.5714285714284</v>
      </c>
      <c r="Q16" s="428"/>
      <c r="R16" s="426"/>
      <c r="S16" s="428"/>
      <c r="T16" s="426"/>
      <c r="U16" s="414">
        <f>D16+F16+H16+J16+L16+N16+T16+P16+R16</f>
        <v>4828.5714285714284</v>
      </c>
      <c r="V16" s="414">
        <v>241</v>
      </c>
      <c r="W16" s="414"/>
      <c r="X16" s="429">
        <f t="shared" si="1"/>
        <v>5069.5714285714284</v>
      </c>
      <c r="Y16" s="430" t="s">
        <v>15110</v>
      </c>
      <c r="Z16" s="431"/>
      <c r="AA16" s="432"/>
    </row>
    <row r="17" spans="1:27">
      <c r="A17" s="424">
        <v>43790</v>
      </c>
      <c r="B17" s="412" t="s">
        <v>15112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4</v>
      </c>
      <c r="N17" s="426">
        <f>113.33*4</f>
        <v>453.32</v>
      </c>
      <c r="O17" s="428">
        <v>1</v>
      </c>
      <c r="P17" s="426">
        <v>1893.33</v>
      </c>
      <c r="Q17" s="428">
        <v>2</v>
      </c>
      <c r="R17" s="426">
        <f>2138*2</f>
        <v>4276</v>
      </c>
      <c r="S17" s="428"/>
      <c r="T17" s="426"/>
      <c r="U17" s="414">
        <f>D17+F17+H17+J17+L17+N17+T17+P17+R17</f>
        <v>15075.98</v>
      </c>
      <c r="V17" s="414">
        <v>754</v>
      </c>
      <c r="W17" s="414"/>
      <c r="X17" s="429">
        <f t="shared" si="1"/>
        <v>15829.98</v>
      </c>
      <c r="Y17" s="430" t="s">
        <v>9976</v>
      </c>
      <c r="Z17" s="431"/>
      <c r="AA17" s="432"/>
    </row>
    <row r="18" spans="1:27">
      <c r="A18" s="424">
        <v>43810</v>
      </c>
      <c r="B18" s="412" t="s">
        <v>15113</v>
      </c>
      <c r="C18" s="425">
        <v>1</v>
      </c>
      <c r="D18" s="426">
        <v>1903.81</v>
      </c>
      <c r="E18" s="425">
        <v>1</v>
      </c>
      <c r="F18" s="426">
        <v>2276.19</v>
      </c>
      <c r="G18" s="425">
        <v>1</v>
      </c>
      <c r="H18" s="427">
        <v>951.43</v>
      </c>
      <c r="I18" s="425">
        <v>1</v>
      </c>
      <c r="J18" s="426">
        <v>2752.38</v>
      </c>
      <c r="K18" s="425">
        <v>2</v>
      </c>
      <c r="L18" s="426">
        <f>284.76*2</f>
        <v>569.52</v>
      </c>
      <c r="M18" s="428">
        <v>2</v>
      </c>
      <c r="N18" s="426">
        <f>171.43*2</f>
        <v>342.86</v>
      </c>
      <c r="O18" s="428">
        <v>3</v>
      </c>
      <c r="P18" s="426">
        <f>1785.7*3</f>
        <v>5357.1</v>
      </c>
      <c r="Q18" s="428"/>
      <c r="R18" s="426"/>
      <c r="S18" s="428"/>
      <c r="T18" s="426"/>
      <c r="U18" s="414">
        <f>D18+F18+H18+J18+L18+N18+T18+P18+R18</f>
        <v>14153.29</v>
      </c>
      <c r="V18" s="414">
        <v>708</v>
      </c>
      <c r="W18" s="414"/>
      <c r="X18" s="429">
        <f>U18+V18</f>
        <v>14861.29</v>
      </c>
      <c r="Y18" s="430" t="s">
        <v>5070</v>
      </c>
      <c r="Z18" s="431"/>
      <c r="AA18" s="432"/>
    </row>
    <row r="19" spans="1:27" s="439" customFormat="1" ht="18.75" customHeight="1">
      <c r="A19" s="433"/>
      <c r="B19" s="434"/>
      <c r="C19" s="433"/>
      <c r="D19" s="435"/>
      <c r="E19" s="433"/>
      <c r="F19" s="436"/>
      <c r="G19" s="433"/>
      <c r="H19" s="437"/>
      <c r="I19" s="433"/>
      <c r="J19" s="437"/>
      <c r="K19" s="433"/>
      <c r="L19" s="437"/>
      <c r="M19" s="433"/>
      <c r="N19" s="437"/>
      <c r="O19" s="437"/>
      <c r="P19" s="437"/>
      <c r="Q19" s="437"/>
      <c r="R19" s="437"/>
      <c r="S19" s="437"/>
      <c r="T19" s="437"/>
      <c r="U19" s="438">
        <f>SUM(U20:U21)</f>
        <v>3048</v>
      </c>
      <c r="V19" s="438">
        <f>SUM(V20:V21)</f>
        <v>152</v>
      </c>
      <c r="W19" s="438"/>
      <c r="X19" s="429">
        <f>U19+V19</f>
        <v>3200</v>
      </c>
      <c r="Z19" s="437"/>
      <c r="AA19" s="437"/>
    </row>
    <row r="20" spans="1:27">
      <c r="A20" s="440">
        <v>43475</v>
      </c>
      <c r="B20" s="448" t="s">
        <v>15094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>
      <c r="A21" s="440">
        <v>43808</v>
      </c>
      <c r="B21" s="448" t="s">
        <v>15094</v>
      </c>
      <c r="C21" s="415"/>
      <c r="U21" s="572">
        <f>1524</f>
        <v>1524</v>
      </c>
      <c r="V21" s="446">
        <v>76</v>
      </c>
      <c r="W21" s="446"/>
      <c r="X21" s="447">
        <f>U21+V21</f>
        <v>1600</v>
      </c>
      <c r="Y21" s="612"/>
    </row>
    <row r="22" spans="1:27" s="439" customFormat="1">
      <c r="A22" s="449"/>
      <c r="B22" s="434"/>
      <c r="D22" s="435"/>
      <c r="E22" s="433"/>
      <c r="F22" s="436"/>
      <c r="G22" s="433"/>
      <c r="H22" s="437"/>
      <c r="I22" s="433"/>
      <c r="J22" s="437"/>
      <c r="K22" s="433"/>
      <c r="L22" s="437"/>
      <c r="M22" s="433"/>
      <c r="N22" s="437"/>
      <c r="O22" s="437"/>
      <c r="P22" s="437"/>
      <c r="Q22" s="437"/>
      <c r="R22" s="437"/>
      <c r="S22" s="437"/>
      <c r="T22" s="437"/>
      <c r="U22" s="638" t="s">
        <v>15095</v>
      </c>
      <c r="V22" s="438"/>
      <c r="W22" s="438"/>
      <c r="X22" s="450"/>
      <c r="Y22" s="433"/>
      <c r="Z22" s="437"/>
      <c r="AA22" s="437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4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4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4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4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4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5">U28+V28</f>
        <v>469</v>
      </c>
      <c r="Y28" s="612"/>
    </row>
    <row r="29" spans="1:27">
      <c r="A29" s="440">
        <v>43768</v>
      </c>
      <c r="B29" s="448" t="s">
        <v>15111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/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>
        <v>107.12</v>
      </c>
      <c r="C37" s="451"/>
      <c r="D37" s="452">
        <v>13490</v>
      </c>
      <c r="F37" s="447" t="e">
        <f>X2+X19</f>
        <v>#VALUE!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X37" s="415"/>
      <c r="Z37" s="415"/>
      <c r="AB37" s="416"/>
    </row>
    <row r="38" spans="1:28">
      <c r="A38" s="569">
        <v>43507</v>
      </c>
      <c r="B38" s="448" t="s">
        <v>14862</v>
      </c>
      <c r="C38" s="451"/>
      <c r="D38" s="452">
        <v>1600</v>
      </c>
      <c r="F38" s="447">
        <f>X3+X20</f>
        <v>15089.650000000001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14863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14864</v>
      </c>
      <c r="C40" s="451"/>
      <c r="D40" s="454">
        <v>9375</v>
      </c>
      <c r="F40" s="453">
        <f>X4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14865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14866</v>
      </c>
      <c r="C42" s="451"/>
      <c r="D42" s="454">
        <v>36441</v>
      </c>
      <c r="F42" s="447">
        <f>X6+X7+X8+X9+X23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14867</v>
      </c>
      <c r="C43" s="451"/>
      <c r="D43" s="756">
        <f>800+16602</f>
        <v>17402</v>
      </c>
      <c r="F43" s="447">
        <f>X10+X32+X33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14868</v>
      </c>
      <c r="C44" s="451"/>
      <c r="D44" s="673">
        <f>11285+10000</f>
        <v>21285</v>
      </c>
      <c r="F44" s="447">
        <f>X11+X12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14869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14870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14871</v>
      </c>
      <c r="D47" s="454">
        <v>23342</v>
      </c>
      <c r="F47" s="758">
        <f>X13+X14+X16</f>
        <v>23342.481428571431</v>
      </c>
      <c r="K47" s="273"/>
      <c r="L47" s="277"/>
    </row>
    <row r="48" spans="1:28">
      <c r="A48" s="440">
        <v>43808</v>
      </c>
      <c r="B48" s="448" t="s">
        <v>14872</v>
      </c>
      <c r="D48" s="454">
        <v>4988</v>
      </c>
      <c r="F48" s="447">
        <f>X15+X29+X35</f>
        <v>4987.62</v>
      </c>
      <c r="H48" s="444">
        <f>X19</f>
        <v>3200</v>
      </c>
      <c r="K48" s="273"/>
      <c r="L48" s="277"/>
    </row>
    <row r="49" spans="1:25">
      <c r="A49" s="440">
        <v>43836</v>
      </c>
      <c r="B49" s="676" t="s">
        <v>14873</v>
      </c>
      <c r="D49" s="454">
        <f>15830+16930</f>
        <v>32760</v>
      </c>
      <c r="F49" s="447">
        <f>X17+X18+X28+X21</f>
        <v>32760.27</v>
      </c>
      <c r="K49" s="273"/>
      <c r="L49" s="277"/>
    </row>
    <row r="50" spans="1:25">
      <c r="D50" s="441">
        <f>SUM(D38:D49)</f>
        <v>150341</v>
      </c>
      <c r="F50" s="457">
        <f>SUM(F38:F49)</f>
        <v>163830.48142857142</v>
      </c>
      <c r="G50" s="458"/>
      <c r="H50" s="459">
        <f>SUM(H48:H48)</f>
        <v>3200</v>
      </c>
    </row>
    <row r="51" spans="1:25">
      <c r="F51" s="441">
        <f>D50-F50</f>
        <v>-13489.481428571424</v>
      </c>
    </row>
    <row r="54" spans="1:25">
      <c r="A54" s="477">
        <v>43493</v>
      </c>
      <c r="B54" s="460" t="s">
        <v>14824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6">V54/U54</f>
        <v>5.0154798761609908E-2</v>
      </c>
      <c r="X54" s="467">
        <f t="shared" ref="X54:X106" si="7">U54+V54+W54</f>
        <v>1696.0501547987617</v>
      </c>
      <c r="Y54" s="658">
        <v>1229</v>
      </c>
    </row>
    <row r="55" spans="1:25">
      <c r="A55" s="468">
        <v>43523</v>
      </c>
      <c r="B55" s="469" t="s">
        <v>14825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6"/>
        <v>4.9844236760124609E-2</v>
      </c>
      <c r="X55" s="467">
        <f t="shared" si="7"/>
        <v>1685.0498442367602</v>
      </c>
      <c r="Y55" s="658">
        <v>1229</v>
      </c>
    </row>
    <row r="56" spans="1:25">
      <c r="A56" s="468">
        <v>43552</v>
      </c>
      <c r="B56" s="469" t="s">
        <v>14826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6"/>
        <v>5.0062578222778473E-2</v>
      </c>
      <c r="X56" s="467">
        <f t="shared" si="7"/>
        <v>1678.0500625782229</v>
      </c>
      <c r="Y56" s="658">
        <v>1229</v>
      </c>
    </row>
    <row r="57" spans="1:25">
      <c r="A57" s="470">
        <v>43580</v>
      </c>
      <c r="B57" s="469" t="s">
        <v>14827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6"/>
        <v>4.9815498154981548E-2</v>
      </c>
      <c r="X57" s="467">
        <f t="shared" si="7"/>
        <v>1707.0498154981549</v>
      </c>
      <c r="Y57" s="658">
        <v>1231</v>
      </c>
    </row>
    <row r="58" spans="1:25">
      <c r="A58" s="471">
        <v>43613</v>
      </c>
      <c r="B58" s="469" t="s">
        <v>14828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6"/>
        <v>5.0216986980781156E-2</v>
      </c>
      <c r="X58" s="467">
        <f t="shared" si="7"/>
        <v>1694.0502169869808</v>
      </c>
      <c r="Y58" s="658">
        <v>1231</v>
      </c>
    </row>
    <row r="59" spans="1:25">
      <c r="A59" s="471">
        <v>43641</v>
      </c>
      <c r="B59" s="469" t="s">
        <v>14829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6"/>
        <v>4.9907578558225509E-2</v>
      </c>
      <c r="X59" s="467">
        <f t="shared" si="7"/>
        <v>1704.0499075785583</v>
      </c>
      <c r="Y59" s="658">
        <v>1231</v>
      </c>
    </row>
    <row r="60" spans="1:25">
      <c r="A60" s="471">
        <v>43672</v>
      </c>
      <c r="B60" s="469" t="s">
        <v>14830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6"/>
        <v>0.05</v>
      </c>
      <c r="X60" s="467">
        <f t="shared" si="7"/>
        <v>1680.05</v>
      </c>
      <c r="Y60" s="658">
        <v>1232</v>
      </c>
    </row>
    <row r="61" spans="1:25">
      <c r="A61" s="471">
        <v>43704</v>
      </c>
      <c r="B61" s="469" t="s">
        <v>14831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6"/>
        <v>4.9685534591194971E-2</v>
      </c>
      <c r="X61" s="467">
        <f t="shared" si="7"/>
        <v>1669.0496855345912</v>
      </c>
      <c r="Y61" s="658">
        <v>1232</v>
      </c>
    </row>
    <row r="62" spans="1:25">
      <c r="A62" s="568">
        <v>43734</v>
      </c>
      <c r="B62" s="469" t="s">
        <v>14832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6"/>
        <v>4.9846153846153846E-2</v>
      </c>
      <c r="X62" s="467">
        <f t="shared" si="7"/>
        <v>1706.0498461538461</v>
      </c>
      <c r="Y62" s="658">
        <v>1234</v>
      </c>
    </row>
    <row r="63" spans="1:25">
      <c r="A63" s="471">
        <v>43766</v>
      </c>
      <c r="B63" s="469" t="s">
        <v>14833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6"/>
        <v>5.0092764378478663E-2</v>
      </c>
      <c r="X63" s="467">
        <f t="shared" si="7"/>
        <v>1698.0500927643784</v>
      </c>
      <c r="Y63" s="658">
        <v>1236</v>
      </c>
    </row>
    <row r="64" spans="1:25">
      <c r="A64" s="471">
        <v>43795</v>
      </c>
      <c r="B64" s="469" t="s">
        <v>14834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6"/>
        <v>4.9792531120331947E-2</v>
      </c>
      <c r="X64" s="467">
        <f t="shared" si="7"/>
        <v>1771.0497925311204</v>
      </c>
      <c r="Y64" s="658">
        <v>1237</v>
      </c>
    </row>
    <row r="65" spans="1:29">
      <c r="A65" s="471">
        <v>43825</v>
      </c>
      <c r="B65" s="469" t="s">
        <v>14835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6"/>
        <v>5.0219711236660386E-2</v>
      </c>
      <c r="X65" s="467">
        <f t="shared" si="7"/>
        <v>1673.0502197112367</v>
      </c>
      <c r="Y65" s="658">
        <v>1239</v>
      </c>
    </row>
    <row r="66" spans="1:29">
      <c r="A66" s="477">
        <v>43493</v>
      </c>
      <c r="B66" s="460" t="s">
        <v>14836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6"/>
        <v>4.9975973089860647E-2</v>
      </c>
      <c r="X66" s="467">
        <f t="shared" si="7"/>
        <v>2185.0499759730897</v>
      </c>
      <c r="Y66" s="658">
        <v>1670</v>
      </c>
    </row>
    <row r="67" spans="1:29">
      <c r="A67" s="468">
        <v>43523</v>
      </c>
      <c r="B67" s="469" t="s">
        <v>14837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6"/>
        <v>5.0259067357512954E-2</v>
      </c>
      <c r="X67" s="467">
        <f t="shared" si="7"/>
        <v>2027.0502590673575</v>
      </c>
      <c r="Y67" s="658">
        <v>1684</v>
      </c>
    </row>
    <row r="68" spans="1:29">
      <c r="A68" s="468">
        <v>43552</v>
      </c>
      <c r="B68" s="469" t="s">
        <v>14838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6"/>
        <v>4.9764274489261393E-2</v>
      </c>
      <c r="X68" s="467">
        <f t="shared" si="7"/>
        <v>2004.0497642744892</v>
      </c>
      <c r="Y68" s="658">
        <v>1694</v>
      </c>
    </row>
    <row r="69" spans="1:29" s="416" customFormat="1">
      <c r="A69" s="470">
        <v>43580</v>
      </c>
      <c r="B69" s="469" t="s">
        <v>14839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6"/>
        <v>4.9818370524130774E-2</v>
      </c>
      <c r="X69" s="467">
        <f t="shared" si="7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14840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6"/>
        <v>5.0151975683890578E-2</v>
      </c>
      <c r="X70" s="467">
        <f t="shared" si="7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14841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6"/>
        <v>5.0026329647182725E-2</v>
      </c>
      <c r="X71" s="467">
        <f t="shared" si="7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6"/>
        <v>5.0170482221139796E-2</v>
      </c>
      <c r="X72" s="467">
        <f t="shared" si="7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6"/>
        <v>5.0233039875712066E-2</v>
      </c>
      <c r="X73" s="467">
        <f t="shared" si="7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14844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6"/>
        <v>5.0103305785123967E-2</v>
      </c>
      <c r="X74" s="467">
        <f t="shared" si="7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14845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6"/>
        <v>5.0158394931362198E-2</v>
      </c>
      <c r="X75" s="467">
        <f t="shared" si="7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14846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6"/>
        <v>4.9845837615621787E-2</v>
      </c>
      <c r="X76" s="467">
        <f t="shared" si="7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14847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7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14848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8">V78/U78</f>
        <v>5.0170068027210885E-2</v>
      </c>
      <c r="X78" s="467">
        <f t="shared" si="7"/>
        <v>1235.0501700680272</v>
      </c>
      <c r="Y78" s="658">
        <v>1991</v>
      </c>
    </row>
    <row r="79" spans="1:29">
      <c r="A79" s="468">
        <v>43523</v>
      </c>
      <c r="B79" s="469" t="s">
        <v>14849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8"/>
        <v>5.0298380221653879E-2</v>
      </c>
      <c r="X79" s="467">
        <f t="shared" si="7"/>
        <v>1232.0502983802216</v>
      </c>
      <c r="Y79" s="658">
        <v>2017</v>
      </c>
    </row>
    <row r="80" spans="1:29">
      <c r="A80" s="468">
        <v>43552</v>
      </c>
      <c r="B80" s="469" t="s">
        <v>14850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8"/>
        <v>5.0212765957446809E-2</v>
      </c>
      <c r="X80" s="467">
        <f t="shared" si="7"/>
        <v>1234.0502127659574</v>
      </c>
      <c r="Y80" s="658">
        <v>2029</v>
      </c>
    </row>
    <row r="81" spans="1:29">
      <c r="A81" s="470">
        <v>43580</v>
      </c>
      <c r="B81" s="469" t="s">
        <v>14851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8"/>
        <v>5.0427350427350429E-2</v>
      </c>
      <c r="X81" s="467">
        <f t="shared" si="7"/>
        <v>1229.0504273504273</v>
      </c>
      <c r="Y81" s="658">
        <v>2039</v>
      </c>
    </row>
    <row r="82" spans="1:29">
      <c r="A82" s="471">
        <v>43613</v>
      </c>
      <c r="B82" s="469" t="s">
        <v>14852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8"/>
        <v>4.957264957264957E-2</v>
      </c>
      <c r="X82" s="467">
        <f t="shared" si="7"/>
        <v>1228.0495726495726</v>
      </c>
      <c r="Y82" s="658">
        <v>2051</v>
      </c>
    </row>
    <row r="83" spans="1:29">
      <c r="A83" s="471">
        <v>43641</v>
      </c>
      <c r="B83" s="469" t="s">
        <v>14853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8"/>
        <v>5.0341296928327645E-2</v>
      </c>
      <c r="X83" s="467">
        <f t="shared" si="7"/>
        <v>1231.0503412969283</v>
      </c>
      <c r="Y83" s="658">
        <v>2053</v>
      </c>
    </row>
    <row r="84" spans="1:29">
      <c r="A84" s="471">
        <v>43672</v>
      </c>
      <c r="B84" s="469" t="s">
        <v>14854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8"/>
        <v>5.0341296928327645E-2</v>
      </c>
      <c r="X84" s="467">
        <f t="shared" si="7"/>
        <v>1231.0503412969283</v>
      </c>
      <c r="Y84" s="658">
        <v>2055</v>
      </c>
    </row>
    <row r="85" spans="1:29">
      <c r="A85" s="471">
        <v>43704</v>
      </c>
      <c r="B85" s="469" t="s">
        <v>14855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8"/>
        <v>5.0170068027210885E-2</v>
      </c>
      <c r="X85" s="467">
        <f t="shared" si="7"/>
        <v>1235.0501700680272</v>
      </c>
      <c r="Y85" s="658">
        <v>2060</v>
      </c>
    </row>
    <row r="86" spans="1:29">
      <c r="A86" s="568">
        <v>43734</v>
      </c>
      <c r="B86" s="469" t="s">
        <v>14856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8"/>
        <v>5.0212765957446809E-2</v>
      </c>
      <c r="X86" s="467">
        <f t="shared" si="7"/>
        <v>1234.0502127659574</v>
      </c>
      <c r="Y86" s="658">
        <v>2065</v>
      </c>
    </row>
    <row r="87" spans="1:29">
      <c r="A87" s="471">
        <v>43766</v>
      </c>
      <c r="B87" s="469" t="s">
        <v>14857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8"/>
        <v>4.957264957264957E-2</v>
      </c>
      <c r="X87" s="467">
        <f t="shared" si="7"/>
        <v>1228.0495726495726</v>
      </c>
      <c r="Y87" s="658">
        <v>2066</v>
      </c>
    </row>
    <row r="88" spans="1:29">
      <c r="A88" s="471">
        <v>43795</v>
      </c>
      <c r="B88" s="469" t="s">
        <v>14858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8"/>
        <v>5.0384286934244238E-2</v>
      </c>
      <c r="X88" s="467">
        <f t="shared" si="7"/>
        <v>1230.0503842869343</v>
      </c>
      <c r="Y88" s="658">
        <v>2112</v>
      </c>
    </row>
    <row r="89" spans="1:29">
      <c r="A89" s="471">
        <v>43825</v>
      </c>
      <c r="B89" s="469" t="s">
        <v>14859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8"/>
        <v>5.0298380221653879E-2</v>
      </c>
      <c r="X89" s="467">
        <f t="shared" si="7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7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14818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7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14819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7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14820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7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14821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7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14822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7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14823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7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7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14812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7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14813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7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14814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7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14815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7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14816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7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14817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7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7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7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14861</v>
      </c>
      <c r="U106" s="416">
        <f>U105+U19+U1-U3</f>
        <v>207971.21142857143</v>
      </c>
      <c r="V106" s="479">
        <f>V105+V19+V1-V3</f>
        <v>10401</v>
      </c>
      <c r="W106" s="479"/>
      <c r="X106" s="616">
        <f t="shared" si="7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5673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="80" zoomScaleNormal="80" workbookViewId="0">
      <selection activeCell="E3" sqref="E3:E11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15115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12</v>
      </c>
      <c r="D5" s="505">
        <f t="shared" si="0"/>
        <v>1022.8333333333334</v>
      </c>
      <c r="E5" s="505">
        <v>12274</v>
      </c>
      <c r="F5" s="505"/>
      <c r="I5" s="503"/>
    </row>
    <row r="6" spans="1:9">
      <c r="A6" s="500"/>
      <c r="B6" s="507" t="s">
        <v>1</v>
      </c>
      <c r="C6" s="505">
        <v>13</v>
      </c>
      <c r="D6" s="505">
        <f t="shared" si="0"/>
        <v>2696.8461538461538</v>
      </c>
      <c r="E6" s="505">
        <v>35059</v>
      </c>
      <c r="F6" s="505"/>
      <c r="I6" s="503"/>
    </row>
    <row r="7" spans="1:9">
      <c r="A7" s="500"/>
      <c r="B7" s="504" t="s">
        <v>900</v>
      </c>
      <c r="C7" s="505">
        <v>25</v>
      </c>
      <c r="D7" s="505">
        <f t="shared" si="0"/>
        <v>363.32</v>
      </c>
      <c r="E7" s="505">
        <v>9083</v>
      </c>
      <c r="F7" s="505"/>
      <c r="I7" s="503"/>
    </row>
    <row r="8" spans="1:9">
      <c r="A8" s="500"/>
      <c r="B8" s="507" t="s">
        <v>3821</v>
      </c>
      <c r="C8" s="505">
        <v>23</v>
      </c>
      <c r="D8" s="505">
        <f t="shared" si="0"/>
        <v>199</v>
      </c>
      <c r="E8" s="505">
        <v>4577</v>
      </c>
      <c r="F8" s="505"/>
      <c r="I8" s="503"/>
    </row>
    <row r="9" spans="1:9">
      <c r="A9" s="500"/>
      <c r="B9" s="507" t="s">
        <v>1452</v>
      </c>
      <c r="C9" s="505">
        <v>15</v>
      </c>
      <c r="D9" s="505">
        <f t="shared" si="0"/>
        <v>1665.2</v>
      </c>
      <c r="E9" s="505">
        <v>24978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5</v>
      </c>
      <c r="D11" s="505">
        <f t="shared" si="0"/>
        <v>221.8</v>
      </c>
      <c r="E11" s="761">
        <v>1109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148377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D11" sqref="D11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816" t="s">
        <v>15232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T5" s="505"/>
      <c r="V5" s="505"/>
      <c r="W5" s="505"/>
    </row>
    <row r="6" spans="1:24" s="779" customFormat="1">
      <c r="A6" s="787" t="s">
        <v>295</v>
      </c>
      <c r="B6" s="810">
        <v>148377</v>
      </c>
      <c r="C6" s="801"/>
      <c r="D6" s="783"/>
      <c r="E6" s="103">
        <v>10</v>
      </c>
      <c r="F6" s="103">
        <v>9</v>
      </c>
      <c r="G6" s="103">
        <v>12</v>
      </c>
      <c r="H6" s="103">
        <v>13</v>
      </c>
      <c r="I6" s="103">
        <v>25</v>
      </c>
      <c r="J6" s="778">
        <v>23</v>
      </c>
      <c r="K6" s="778">
        <v>15</v>
      </c>
      <c r="L6" s="778">
        <v>7</v>
      </c>
      <c r="M6" s="778">
        <v>5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12</v>
      </c>
      <c r="H7" s="781">
        <v>13</v>
      </c>
      <c r="I7" s="781">
        <v>25</v>
      </c>
      <c r="J7" s="781">
        <v>23</v>
      </c>
      <c r="K7" s="781">
        <v>15</v>
      </c>
      <c r="L7" s="781">
        <v>7</v>
      </c>
      <c r="M7" s="781">
        <v>5</v>
      </c>
      <c r="N7" s="797"/>
    </row>
    <row r="8" spans="1:24" s="782" customFormat="1">
      <c r="A8" s="788" t="s">
        <v>2990</v>
      </c>
      <c r="B8" s="780">
        <f>SUM(C8:N8)</f>
        <v>148378</v>
      </c>
      <c r="C8" s="801"/>
      <c r="D8" s="783"/>
      <c r="E8" s="505">
        <v>24024</v>
      </c>
      <c r="F8" s="505">
        <v>22105</v>
      </c>
      <c r="G8" s="505">
        <v>12274</v>
      </c>
      <c r="H8" s="505">
        <v>35059</v>
      </c>
      <c r="I8" s="505">
        <v>9083</v>
      </c>
      <c r="J8" s="505">
        <v>4577</v>
      </c>
      <c r="K8" s="505">
        <v>24978</v>
      </c>
      <c r="L8" s="505">
        <v>15169</v>
      </c>
      <c r="M8" s="801">
        <v>1109</v>
      </c>
      <c r="N8" s="507"/>
      <c r="O8" s="804" t="s">
        <v>1511</v>
      </c>
      <c r="P8" s="785"/>
      <c r="Q8" s="768">
        <f>SUM(E8:N8)</f>
        <v>148378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16" t="s">
        <v>10087</v>
      </c>
      <c r="B13" s="817"/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/>
      <c r="N13" s="817"/>
      <c r="O13" s="817"/>
      <c r="P13" s="817"/>
      <c r="Q13" s="817"/>
      <c r="R13" s="817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16" t="s">
        <v>5674</v>
      </c>
      <c r="B25" s="817"/>
      <c r="C25" s="817"/>
      <c r="D25" s="817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16" t="s">
        <v>4831</v>
      </c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7"/>
      <c r="R37" s="817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16" t="s">
        <v>4451</v>
      </c>
      <c r="B49" s="817"/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17" t="s">
        <v>2154</v>
      </c>
      <c r="B61" s="817"/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0" t="s">
        <v>1446</v>
      </c>
      <c r="B73" s="820"/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2" t="s">
        <v>2786</v>
      </c>
      <c r="B85" s="822"/>
      <c r="C85" s="822"/>
      <c r="D85" s="822"/>
      <c r="E85" s="822"/>
      <c r="F85" s="822"/>
      <c r="G85" s="822"/>
      <c r="H85" s="822"/>
      <c r="I85" s="822"/>
      <c r="J85" s="822"/>
      <c r="K85" s="822"/>
      <c r="L85" s="822"/>
      <c r="M85" s="822"/>
      <c r="N85" s="822"/>
      <c r="O85" s="822"/>
      <c r="P85" s="822"/>
      <c r="Q85" s="822"/>
      <c r="R85" s="822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3" t="s">
        <v>2675</v>
      </c>
      <c r="B97" s="823"/>
      <c r="C97" s="823"/>
      <c r="D97" s="823"/>
      <c r="E97" s="823"/>
      <c r="F97" s="823"/>
      <c r="G97" s="823"/>
      <c r="H97" s="823"/>
      <c r="I97" s="823"/>
      <c r="J97" s="823"/>
      <c r="K97" s="823"/>
      <c r="L97" s="823"/>
      <c r="M97" s="823"/>
      <c r="N97" s="823"/>
      <c r="O97" s="823"/>
      <c r="P97" s="823"/>
      <c r="Q97" s="823"/>
      <c r="R97" s="823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4" t="s">
        <v>2674</v>
      </c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25" t="s">
        <v>2855</v>
      </c>
      <c r="B121" s="825"/>
      <c r="C121" s="825"/>
      <c r="D121" s="825"/>
      <c r="E121" s="825"/>
      <c r="F121" s="825"/>
      <c r="G121" s="825"/>
      <c r="H121" s="825"/>
      <c r="I121" s="825"/>
      <c r="J121" s="825"/>
      <c r="K121" s="825"/>
      <c r="L121" s="825"/>
      <c r="M121" s="825"/>
      <c r="N121" s="825"/>
      <c r="O121" s="825"/>
      <c r="P121" s="825"/>
      <c r="Q121" s="825"/>
      <c r="R121" s="825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17" t="s">
        <v>343</v>
      </c>
      <c r="B133" s="817"/>
      <c r="C133" s="817"/>
      <c r="D133" s="817"/>
      <c r="E133" s="817"/>
      <c r="F133" s="817"/>
      <c r="G133" s="817"/>
      <c r="H133" s="817"/>
      <c r="I133" s="817"/>
      <c r="J133" s="817"/>
      <c r="K133" s="817"/>
      <c r="L133" s="817"/>
      <c r="M133" s="817"/>
      <c r="N133" s="817"/>
      <c r="O133" s="817"/>
      <c r="P133" s="817"/>
      <c r="Q133" s="817"/>
      <c r="R133" s="817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2" t="s">
        <v>3827</v>
      </c>
      <c r="B145" s="822"/>
      <c r="C145" s="822"/>
      <c r="D145" s="822"/>
      <c r="E145" s="822"/>
      <c r="F145" s="822"/>
      <c r="G145" s="822"/>
      <c r="H145" s="822"/>
      <c r="I145" s="822"/>
      <c r="J145" s="822"/>
      <c r="K145" s="822"/>
      <c r="L145" s="822"/>
      <c r="M145" s="822"/>
      <c r="N145" s="822"/>
      <c r="O145" s="822"/>
      <c r="P145" s="822"/>
      <c r="Q145" s="822"/>
      <c r="R145" s="822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1" t="s">
        <v>838</v>
      </c>
      <c r="B157" s="821"/>
      <c r="C157" s="821"/>
      <c r="D157" s="821"/>
      <c r="E157" s="821"/>
      <c r="F157" s="821"/>
      <c r="G157" s="821"/>
      <c r="H157" s="821"/>
      <c r="I157" s="821"/>
      <c r="J157" s="821"/>
      <c r="K157" s="821"/>
      <c r="L157" s="821"/>
      <c r="M157" s="821"/>
      <c r="N157" s="821"/>
      <c r="O157" s="821"/>
      <c r="P157" s="821"/>
      <c r="Q157" s="821"/>
      <c r="R157" s="821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0" t="s">
        <v>3398</v>
      </c>
      <c r="B171" s="820"/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0"/>
      <c r="Q171" s="820"/>
      <c r="R171" s="820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19" t="s">
        <v>2964</v>
      </c>
      <c r="B185" s="819"/>
      <c r="C185" s="819"/>
      <c r="D185" s="819"/>
      <c r="E185" s="819"/>
      <c r="F185" s="819"/>
      <c r="G185" s="819"/>
      <c r="H185" s="819"/>
      <c r="I185" s="819"/>
      <c r="J185" s="819"/>
      <c r="K185" s="819"/>
      <c r="L185" s="819"/>
      <c r="M185" s="819"/>
      <c r="N185" s="819"/>
      <c r="O185" s="819"/>
      <c r="P185" s="819"/>
      <c r="Q185" s="819"/>
      <c r="R185" s="819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18" t="s">
        <v>2963</v>
      </c>
      <c r="B199" s="818"/>
      <c r="C199" s="818"/>
      <c r="D199" s="818"/>
      <c r="E199" s="818"/>
      <c r="F199" s="818"/>
      <c r="G199" s="818"/>
      <c r="H199" s="818"/>
      <c r="I199" s="818"/>
      <c r="J199" s="818"/>
      <c r="K199" s="818"/>
      <c r="L199" s="818"/>
      <c r="M199" s="818"/>
      <c r="N199" s="818"/>
      <c r="O199" s="818"/>
      <c r="P199" s="818"/>
      <c r="Q199" s="818"/>
      <c r="R199" s="818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121:R121"/>
    <mergeCell ref="A25:R25"/>
    <mergeCell ref="A37:R37"/>
    <mergeCell ref="A1:R1"/>
    <mergeCell ref="A13:R13"/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H6" sqref="H6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15233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15234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2740455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0.93811062251814814</v>
      </c>
    </row>
    <row r="5" spans="1:9" s="106" customFormat="1">
      <c r="A5" s="105" t="s">
        <v>273</v>
      </c>
      <c r="B5" s="770" t="s">
        <v>15235</v>
      </c>
      <c r="C5" s="105"/>
      <c r="D5" s="765">
        <v>320</v>
      </c>
      <c r="E5" s="111">
        <f>F5*D5</f>
        <v>169605.05396702836</v>
      </c>
      <c r="F5" s="107">
        <f>F4</f>
        <v>530.01579364696363</v>
      </c>
      <c r="G5" s="196" t="s">
        <v>425</v>
      </c>
      <c r="H5" s="106">
        <f>D6/C6</f>
        <v>5.6529210526315801</v>
      </c>
      <c r="I5" s="135"/>
    </row>
    <row r="6" spans="1:9" s="106" customFormat="1">
      <c r="A6" s="105"/>
      <c r="B6" s="770" t="s">
        <v>15236</v>
      </c>
      <c r="C6" s="58">
        <v>38</v>
      </c>
      <c r="D6" s="105">
        <f>D4-D5</f>
        <v>214.81100000000004</v>
      </c>
      <c r="E6" s="246">
        <f>E2+E3-E5</f>
        <v>113853.22264909794</v>
      </c>
      <c r="F6" s="107">
        <f>F5</f>
        <v>530.01579364696363</v>
      </c>
      <c r="G6" s="196" t="s">
        <v>424</v>
      </c>
      <c r="H6" s="198">
        <f>E6/C6</f>
        <v>2996.1374381341561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" activePane="bottomLeft" state="frozen"/>
      <selection pane="bottomLeft" activeCell="Q116" sqref="Q109:Q1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26" t="s">
        <v>5638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26" t="s">
        <v>5639</v>
      </c>
      <c r="I12" s="826"/>
      <c r="J12" s="826"/>
      <c r="K12" s="826"/>
      <c r="M12" s="826" t="s">
        <v>5737</v>
      </c>
      <c r="N12" s="827"/>
      <c r="O12" s="827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26" t="s">
        <v>5640</v>
      </c>
      <c r="N20" s="827"/>
      <c r="O20" s="827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26" t="s">
        <v>5735</v>
      </c>
      <c r="N26" s="826"/>
      <c r="O26" s="826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26" t="s">
        <v>5641</v>
      </c>
      <c r="N32" s="827"/>
      <c r="O32" s="827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E8" sqref="E8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26" t="s">
        <v>5783</v>
      </c>
      <c r="I13" s="826"/>
      <c r="J13" s="826"/>
      <c r="K13" s="826"/>
      <c r="M13" s="826" t="s">
        <v>5784</v>
      </c>
      <c r="N13" s="827"/>
      <c r="O13" s="827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26" t="s">
        <v>5791</v>
      </c>
      <c r="N22" s="827"/>
      <c r="O22" s="827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26" t="s">
        <v>5798</v>
      </c>
      <c r="N28" s="826"/>
      <c r="O28" s="826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26" t="s">
        <v>5799</v>
      </c>
      <c r="N34" s="826"/>
      <c r="O34" s="826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26" t="s">
        <v>5801</v>
      </c>
      <c r="N38" s="826"/>
      <c r="O38" s="826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26" t="s">
        <v>5802</v>
      </c>
      <c r="N44" s="826"/>
      <c r="O44" s="826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2" activePane="bottomLeft" state="frozen"/>
      <selection pane="bottomLeft" activeCell="O9" sqref="O9:O10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26" t="s">
        <v>5783</v>
      </c>
      <c r="J12" s="826"/>
      <c r="K12" s="826"/>
      <c r="M12" s="826" t="s">
        <v>5784</v>
      </c>
      <c r="N12" s="827"/>
      <c r="O12" s="827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26" t="s">
        <v>5791</v>
      </c>
      <c r="N21" s="827"/>
      <c r="O21" s="827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26" t="s">
        <v>5798</v>
      </c>
      <c r="N27" s="826"/>
      <c r="O27" s="826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26" t="s">
        <v>5799</v>
      </c>
      <c r="N33" s="826"/>
      <c r="O33" s="826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26" t="s">
        <v>5801</v>
      </c>
      <c r="N37" s="826"/>
      <c r="O37" s="826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26" t="s">
        <v>5802</v>
      </c>
      <c r="N43" s="826"/>
      <c r="O43" s="826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107" activePane="bottomLeft" state="frozen"/>
      <selection pane="bottomLeft" activeCell="D124" sqref="D12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4.25" style="61" customWidth="1"/>
    <col min="5" max="5" width="14.875" style="234" bestFit="1" customWidth="1"/>
    <col min="6" max="6" width="13.75" style="186" bestFit="1" customWidth="1"/>
    <col min="7" max="7" width="7.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8.125" style="186" bestFit="1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15116</v>
      </c>
      <c r="B2" s="576">
        <v>1111</v>
      </c>
      <c r="C2" t="s">
        <v>876</v>
      </c>
      <c r="D2" s="115" t="s">
        <v>15168</v>
      </c>
      <c r="E2" s="236">
        <v>58344</v>
      </c>
      <c r="F2" s="229"/>
      <c r="H2" s="584"/>
      <c r="I2" s="826" t="s">
        <v>5786</v>
      </c>
      <c r="J2" s="826"/>
      <c r="K2" s="826"/>
      <c r="L2" s="826"/>
      <c r="M2" s="826"/>
      <c r="N2" s="826"/>
      <c r="O2" s="826"/>
      <c r="P2" s="232"/>
    </row>
    <row r="3" spans="1:16" s="187" customFormat="1">
      <c r="A3" s="587" t="s">
        <v>15116</v>
      </c>
      <c r="B3" s="576">
        <v>1112</v>
      </c>
      <c r="C3" s="61" t="s">
        <v>246</v>
      </c>
      <c r="D3" s="115" t="s">
        <v>15168</v>
      </c>
      <c r="E3" s="236">
        <v>174375</v>
      </c>
      <c r="F3" s="236"/>
      <c r="H3" s="584"/>
      <c r="I3" s="576">
        <v>1111</v>
      </c>
      <c r="J3" t="s">
        <v>876</v>
      </c>
      <c r="K3" s="643">
        <f>(SUMIF($B$2:$B$215,I3,$E$2:$E$215)-SUMIF($B$2:$B$215,I3,$F$2:$F$215))</f>
        <v>6875</v>
      </c>
      <c r="M3" s="578">
        <v>2123</v>
      </c>
      <c r="N3" s="300" t="s">
        <v>1214</v>
      </c>
      <c r="O3" s="643">
        <f>-(SUMIF($B$2:$B$215,M3,$E$2:$E$215)-SUMIF($B$2:$B$215,M3,$F$2:$F$215))</f>
        <v>126486</v>
      </c>
      <c r="P3" s="232"/>
    </row>
    <row r="4" spans="1:16" s="187" customFormat="1">
      <c r="A4" s="587" t="s">
        <v>15116</v>
      </c>
      <c r="B4" s="576">
        <v>1112</v>
      </c>
      <c r="C4" s="166" t="s">
        <v>247</v>
      </c>
      <c r="D4" s="115" t="s">
        <v>15168</v>
      </c>
      <c r="E4" s="236">
        <v>2694</v>
      </c>
      <c r="F4" s="236"/>
      <c r="H4" s="584"/>
      <c r="I4" s="576">
        <v>1112</v>
      </c>
      <c r="J4" s="175" t="s">
        <v>4856</v>
      </c>
      <c r="K4" s="643">
        <f>(SUMIF($B$2:$B$215,I4,$E$2:$E$215)-SUMIF($B$2:$B$215,I4,$F$2:$F$215))</f>
        <v>148178</v>
      </c>
      <c r="M4" s="579">
        <v>2131</v>
      </c>
      <c r="N4" s="299" t="s">
        <v>4888</v>
      </c>
      <c r="O4" s="643">
        <f>-(SUMIF($B$2:$B$215,M4,$E$2:$E$215)-SUMIF($B$2:$B$215,M4,$F$2:$F$215))</f>
        <v>335790</v>
      </c>
      <c r="P4" s="232"/>
    </row>
    <row r="5" spans="1:16" s="187" customFormat="1">
      <c r="A5" s="587" t="s">
        <v>15116</v>
      </c>
      <c r="B5" s="576">
        <v>1112</v>
      </c>
      <c r="C5" s="175" t="s">
        <v>4959</v>
      </c>
      <c r="D5" s="115" t="s">
        <v>15168</v>
      </c>
      <c r="E5" s="236">
        <v>2600</v>
      </c>
      <c r="F5" s="236"/>
      <c r="H5" s="584"/>
      <c r="I5" s="576">
        <v>1121</v>
      </c>
      <c r="J5" s="61" t="s">
        <v>2918</v>
      </c>
      <c r="K5" s="643">
        <f>(SUMIF($B$2:$B$215,I5,$E$2:$E$215)-SUMIF($B$2:$B$215,I5,$F$2:$F$215))</f>
        <v>1222290</v>
      </c>
      <c r="M5" s="647">
        <v>2192</v>
      </c>
      <c r="N5" s="314" t="s">
        <v>18</v>
      </c>
      <c r="O5" s="643">
        <f>-(SUMIF($B$2:$B$215,M5,$E$2:$E$215)-SUMIF($B$2:$B$215,M5,$F$2:$F$215))</f>
        <v>-1317194</v>
      </c>
    </row>
    <row r="6" spans="1:16">
      <c r="A6" s="587" t="s">
        <v>15116</v>
      </c>
      <c r="B6" s="576">
        <v>1121</v>
      </c>
      <c r="C6" s="61" t="s">
        <v>2918</v>
      </c>
      <c r="D6" s="115" t="s">
        <v>15168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>(SUMIF($B$2:$B$215,I6,$E$2:$E$215)-SUMIF($B$2:$B$215,I6,$F$2:$F$215))</f>
        <v>505575</v>
      </c>
      <c r="L6" s="187"/>
      <c r="M6" s="579">
        <v>2194</v>
      </c>
      <c r="N6" s="648" t="s">
        <v>1216</v>
      </c>
      <c r="O6" s="643">
        <f>-(SUMIF($B$2:$B$215,M6,$E$2:$E$215)-SUMIF($B$2:$B$215,M6,$F$2:$F$215))</f>
        <v>43064</v>
      </c>
      <c r="P6" s="187"/>
    </row>
    <row r="7" spans="1:16">
      <c r="A7" s="587" t="s">
        <v>15116</v>
      </c>
      <c r="B7" s="577">
        <v>1123</v>
      </c>
      <c r="C7" s="311" t="s">
        <v>3639</v>
      </c>
      <c r="D7" s="115" t="s">
        <v>15168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>(SUMIF($B$2:$B$215,I7,$E$2:$E$215)-SUMIF($B$2:$B$215,I7,$F$2:$F$215))</f>
        <v>697093.95</v>
      </c>
      <c r="L7" s="187"/>
      <c r="M7" s="579">
        <v>3110</v>
      </c>
      <c r="N7" s="648" t="s">
        <v>4858</v>
      </c>
      <c r="O7" s="643">
        <f>-(SUMIF($B$2:$B$215,M7,$E$2:$E$215)-SUMIF($B$2:$B$215,M7,$F$2:$F$215))</f>
        <v>5000000</v>
      </c>
    </row>
    <row r="8" spans="1:16">
      <c r="A8" s="587" t="s">
        <v>15116</v>
      </c>
      <c r="B8" s="578">
        <v>1130</v>
      </c>
      <c r="C8" s="300" t="s">
        <v>3890</v>
      </c>
      <c r="D8" s="115" t="s">
        <v>15168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>(SUMIF($B$2:$B$215,I8,$E$2:$E$215)-SUMIF($B$2:$B$215,I8,$F$2:$F$215))</f>
        <v>642</v>
      </c>
      <c r="L8" s="187"/>
      <c r="M8" s="579">
        <v>3430</v>
      </c>
      <c r="N8" s="648" t="s">
        <v>4859</v>
      </c>
      <c r="O8" s="643">
        <f>-(SUMIF($B$2:$B$215,M8,$E$2:$E$215)-SUMIF($B$2:$B$215,M8,$F$2:$F$215))</f>
        <v>-1576599</v>
      </c>
    </row>
    <row r="9" spans="1:16">
      <c r="A9" s="587" t="s">
        <v>15116</v>
      </c>
      <c r="B9" s="578">
        <v>1901</v>
      </c>
      <c r="C9" s="300" t="s">
        <v>4857</v>
      </c>
      <c r="D9" s="115" t="s">
        <v>15168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>(SUMIF($B$2:$B$215,I9,$E$2:$E$215)-SUMIF($B$2:$B$215,I9,$F$2:$F$215))</f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15116</v>
      </c>
      <c r="B10" s="578">
        <v>2123</v>
      </c>
      <c r="C10" s="300" t="s">
        <v>595</v>
      </c>
      <c r="D10" s="115" t="s">
        <v>15168</v>
      </c>
      <c r="E10" s="236"/>
      <c r="F10" s="236">
        <v>84890</v>
      </c>
      <c r="H10" s="585"/>
      <c r="K10" s="643"/>
      <c r="L10" s="187"/>
      <c r="M10" s="336">
        <v>3440</v>
      </c>
      <c r="N10" s="648" t="s">
        <v>4862</v>
      </c>
      <c r="O10" s="643">
        <f>K35</f>
        <v>-9767.5499999998137</v>
      </c>
    </row>
    <row r="11" spans="1:16">
      <c r="A11" s="587" t="s">
        <v>15116</v>
      </c>
      <c r="B11" s="578">
        <v>2194</v>
      </c>
      <c r="C11" s="311" t="s">
        <v>244</v>
      </c>
      <c r="D11" s="115" t="s">
        <v>15168</v>
      </c>
      <c r="E11" s="236"/>
      <c r="F11" s="236">
        <v>34335</v>
      </c>
      <c r="I11" s="583">
        <v>1000</v>
      </c>
      <c r="J11" s="300" t="s">
        <v>5787</v>
      </c>
      <c r="K11" s="643">
        <f>SUM(K3:K10)</f>
        <v>2610653.9500000002</v>
      </c>
      <c r="L11" s="187"/>
      <c r="M11" s="336">
        <v>9000</v>
      </c>
      <c r="N11" s="648" t="s">
        <v>5790</v>
      </c>
      <c r="O11" s="643">
        <f>SUM(O3:O8)+O10</f>
        <v>2601779.4500000002</v>
      </c>
      <c r="P11" s="581">
        <f>K11-O11</f>
        <v>8874.5</v>
      </c>
    </row>
    <row r="12" spans="1:16">
      <c r="A12" s="587" t="s">
        <v>15116</v>
      </c>
      <c r="B12" s="578">
        <v>3110</v>
      </c>
      <c r="C12" s="311" t="s">
        <v>4883</v>
      </c>
      <c r="D12" s="115" t="s">
        <v>15168</v>
      </c>
      <c r="E12" s="236"/>
      <c r="F12" s="235">
        <v>5000000</v>
      </c>
      <c r="I12" s="826" t="s">
        <v>5783</v>
      </c>
      <c r="J12" s="826"/>
      <c r="K12" s="826"/>
      <c r="M12" s="826" t="s">
        <v>5784</v>
      </c>
      <c r="N12" s="827"/>
      <c r="O12" s="827"/>
    </row>
    <row r="13" spans="1:16">
      <c r="A13" s="587" t="s">
        <v>15116</v>
      </c>
      <c r="B13" s="578">
        <v>3430</v>
      </c>
      <c r="C13" s="311" t="s">
        <v>4884</v>
      </c>
      <c r="D13" s="115" t="s">
        <v>15168</v>
      </c>
      <c r="E13" s="236"/>
      <c r="F13" s="235">
        <v>-1576599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-(SUMIF($B$2:$B$215,I13,$E$2:$E$215)-SUMIF($B$2:$B$215,I13,$F$2:$F$215))</f>
        <v>2644957</v>
      </c>
      <c r="M13" s="583"/>
      <c r="N13" s="582" t="s">
        <v>5753</v>
      </c>
      <c r="O13" s="643">
        <f>K13</f>
        <v>2644957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-(SUMIF($B$2:$B$215,I14,$E$2:$E$215)-SUMIF($B$2:$B$215,I14,$F$2:$F$215))</f>
        <v>0</v>
      </c>
      <c r="M14" s="583"/>
      <c r="N14" s="582" t="s">
        <v>5758</v>
      </c>
      <c r="O14" s="643">
        <f>F16</f>
        <v>2609957</v>
      </c>
    </row>
    <row r="15" spans="1:16">
      <c r="A15" s="587" t="s">
        <v>15117</v>
      </c>
      <c r="B15" s="576">
        <v>1123</v>
      </c>
      <c r="C15" t="s">
        <v>3639</v>
      </c>
      <c r="D15" s="115" t="s">
        <v>15118</v>
      </c>
      <c r="E15" s="575">
        <f>F16+F17</f>
        <v>2740455</v>
      </c>
      <c r="F15" s="229"/>
      <c r="I15" s="583">
        <v>4203</v>
      </c>
      <c r="J15" s="582" t="s">
        <v>5755</v>
      </c>
      <c r="K15" s="239">
        <f>-(SUMIF($B$2:$B$215,I15,$E$2:$E$215)-SUMIF($B$2:$B$215,I15,$F$2:$F$215))</f>
        <v>0</v>
      </c>
      <c r="M15" s="583"/>
      <c r="N15" s="582" t="s">
        <v>5785</v>
      </c>
      <c r="O15" s="187">
        <f>SUM(O16:O19)</f>
        <v>35000</v>
      </c>
    </row>
    <row r="16" spans="1:16">
      <c r="A16" s="587" t="s">
        <v>15117</v>
      </c>
      <c r="B16" s="576">
        <v>4201</v>
      </c>
      <c r="C16" s="175" t="s">
        <v>337</v>
      </c>
      <c r="D16" s="115" t="s">
        <v>15118</v>
      </c>
      <c r="E16" s="229"/>
      <c r="F16" s="236">
        <v>2609957</v>
      </c>
      <c r="I16" s="583"/>
      <c r="J16" s="582" t="s">
        <v>5756</v>
      </c>
      <c r="K16" s="643">
        <f>K13-K14-K15</f>
        <v>2644957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15117</v>
      </c>
      <c r="B17" s="576">
        <v>2194</v>
      </c>
      <c r="C17" s="175" t="s">
        <v>244</v>
      </c>
      <c r="D17" s="115" t="s">
        <v>15118</v>
      </c>
      <c r="E17" s="229"/>
      <c r="F17" s="236">
        <v>130498</v>
      </c>
      <c r="I17" s="583"/>
      <c r="J17" s="582" t="s">
        <v>5763</v>
      </c>
      <c r="K17" s="644">
        <f>O25</f>
        <v>169605.55000000005</v>
      </c>
      <c r="M17" s="583" t="s">
        <v>5741</v>
      </c>
      <c r="N17" s="582" t="s">
        <v>10167</v>
      </c>
      <c r="O17" s="649">
        <v>465000</v>
      </c>
    </row>
    <row r="18" spans="1:16">
      <c r="A18" s="587" t="s">
        <v>15117</v>
      </c>
      <c r="B18" s="576">
        <v>4201</v>
      </c>
      <c r="C18" s="313" t="s">
        <v>1309</v>
      </c>
      <c r="D18" t="s">
        <v>15169</v>
      </c>
      <c r="E18" s="172"/>
      <c r="F18" s="162"/>
      <c r="G18" s="187"/>
      <c r="I18" s="583"/>
      <c r="J18" s="582" t="s">
        <v>5764</v>
      </c>
      <c r="K18" s="644">
        <f>K16-K17</f>
        <v>2475351.4500000002</v>
      </c>
      <c r="M18" s="583" t="s">
        <v>5742</v>
      </c>
      <c r="N18" s="582" t="s">
        <v>10165</v>
      </c>
      <c r="O18" s="650"/>
    </row>
    <row r="19" spans="1:16">
      <c r="A19" s="587" t="s">
        <v>15117</v>
      </c>
      <c r="B19" s="577">
        <v>2131</v>
      </c>
      <c r="C19" s="560" t="s">
        <v>4954</v>
      </c>
      <c r="D19" t="s">
        <v>15169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0.93587587624297874</v>
      </c>
      <c r="M19" s="583" t="s">
        <v>5742</v>
      </c>
      <c r="N19" s="582" t="s">
        <v>15237</v>
      </c>
      <c r="O19" s="186">
        <f>-'7正'!O17</f>
        <v>-430000</v>
      </c>
      <c r="P19" s="581">
        <f>O13-O14-O15</f>
        <v>0</v>
      </c>
    </row>
    <row r="20" spans="1:16">
      <c r="A20" s="587" t="s">
        <v>15117</v>
      </c>
      <c r="B20" s="576">
        <v>2131</v>
      </c>
      <c r="C20" s="310" t="s">
        <v>1308</v>
      </c>
      <c r="D20" t="s">
        <v>15119</v>
      </c>
      <c r="E20" s="172"/>
      <c r="F20" s="162"/>
      <c r="G20" s="233"/>
      <c r="I20" s="583"/>
      <c r="J20" s="582" t="s">
        <v>5766</v>
      </c>
      <c r="K20" s="643">
        <f>SUM(K22:K31)</f>
        <v>2485230</v>
      </c>
    </row>
    <row r="21" spans="1:16">
      <c r="A21" s="587" t="s">
        <v>15117</v>
      </c>
      <c r="B21" s="576">
        <v>4201</v>
      </c>
      <c r="C21" s="259" t="s">
        <v>337</v>
      </c>
      <c r="D21" t="s">
        <v>15119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0.93961073847325305</v>
      </c>
      <c r="M21" s="826" t="s">
        <v>5791</v>
      </c>
      <c r="N21" s="827"/>
      <c r="O21" s="827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>(SUMIF($B$2:$B$215,I22,$E$2:$E$215)-SUMIF($B$2:$B$215,I22,$F$2:$F$215))</f>
        <v>1775500</v>
      </c>
      <c r="M22" s="583"/>
      <c r="N22" s="582" t="s">
        <v>5792</v>
      </c>
      <c r="O22" s="186">
        <f>E8</f>
        <v>718322</v>
      </c>
    </row>
    <row r="23" spans="1:16">
      <c r="A23" s="587" t="s">
        <v>15120</v>
      </c>
      <c r="B23" s="578">
        <v>1121</v>
      </c>
      <c r="C23" s="61" t="s">
        <v>2918</v>
      </c>
      <c r="D23" s="115" t="s">
        <v>15121</v>
      </c>
      <c r="E23" s="235">
        <v>1567275</v>
      </c>
      <c r="F23" s="232"/>
      <c r="I23" s="583">
        <v>6202</v>
      </c>
      <c r="J23" s="582" t="s">
        <v>5769</v>
      </c>
      <c r="K23" s="643">
        <f>(SUMIF($B$2:$B$215,I23,$E$2:$E$215)-SUMIF($B$2:$B$215,I23,$F$2:$F$215))</f>
        <v>240000</v>
      </c>
      <c r="M23" s="583">
        <v>5201</v>
      </c>
      <c r="N23" s="582" t="s">
        <v>5793</v>
      </c>
      <c r="O23" s="186">
        <f>SUMIF($B$2:$B$215,M23,$E$2:$E$215)</f>
        <v>148377</v>
      </c>
    </row>
    <row r="24" spans="1:16">
      <c r="A24" s="587" t="s">
        <v>15120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6203</v>
      </c>
      <c r="J24" s="582" t="s">
        <v>5770</v>
      </c>
      <c r="K24" s="643">
        <f>(SUMIF($B$2:$B$215,I24,$E$2:$E$215)-SUMIF($B$2:$B$215,I24,$F$2:$F$215))</f>
        <v>562</v>
      </c>
      <c r="M24" s="583" t="s">
        <v>5742</v>
      </c>
      <c r="N24" s="582" t="s">
        <v>5794</v>
      </c>
      <c r="O24" s="643">
        <f>-K7+0.5</f>
        <v>-697093.45</v>
      </c>
    </row>
    <row r="25" spans="1:16">
      <c r="A25" s="587" t="s">
        <v>15120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6205</v>
      </c>
      <c r="J25" s="582" t="s">
        <v>5771</v>
      </c>
      <c r="K25" s="186">
        <f>(SUMIF($B$2:$B$215,I25,$E$2:$E$215)-SUMIF($B$2:$B$215,I25,$F$2:$F$215))</f>
        <v>7025</v>
      </c>
      <c r="N25" s="582" t="s">
        <v>5795</v>
      </c>
      <c r="O25" s="186">
        <f>SUM(O22:O24)</f>
        <v>169605.55000000005</v>
      </c>
    </row>
    <row r="26" spans="1:16">
      <c r="A26" s="812" t="s">
        <v>15120</v>
      </c>
      <c r="B26" s="811">
        <v>1123</v>
      </c>
      <c r="C26" s="806" t="s">
        <v>242</v>
      </c>
      <c r="D26" s="799" t="s">
        <v>15219</v>
      </c>
      <c r="E26" s="803"/>
      <c r="F26" s="235">
        <f>6300+113400+165900</f>
        <v>285600</v>
      </c>
      <c r="G26" s="771"/>
      <c r="I26" s="583">
        <v>6207</v>
      </c>
      <c r="J26" s="582" t="s">
        <v>5772</v>
      </c>
      <c r="K26" s="186">
        <f>(SUMIF($B$2:$B$215,I26,$E$2:$E$215)-SUMIF($B$2:$B$215,I26,$F$2:$F$215))</f>
        <v>62485</v>
      </c>
    </row>
    <row r="27" spans="1:16">
      <c r="A27" s="587" t="s">
        <v>15120</v>
      </c>
      <c r="B27" s="576">
        <v>1123</v>
      </c>
      <c r="C27" s="240" t="s">
        <v>242</v>
      </c>
      <c r="D27" s="115" t="s">
        <v>15122</v>
      </c>
      <c r="E27" s="232"/>
      <c r="F27" s="235">
        <v>1281675</v>
      </c>
      <c r="H27" s="580"/>
      <c r="I27" s="583">
        <v>6209</v>
      </c>
      <c r="J27" s="582" t="s">
        <v>5773</v>
      </c>
      <c r="K27" s="186">
        <f>(SUMIF($B$2:$B$215,I27,$E$2:$E$215)-SUMIF($B$2:$B$215,I27,$F$2:$F$215))</f>
        <v>3986</v>
      </c>
      <c r="M27" s="826" t="s">
        <v>5798</v>
      </c>
      <c r="N27" s="826"/>
      <c r="O27" s="826"/>
    </row>
    <row r="28" spans="1:16">
      <c r="A28" s="587" t="s">
        <v>15120</v>
      </c>
      <c r="B28" s="576">
        <v>1123</v>
      </c>
      <c r="C28" s="240" t="s">
        <v>242</v>
      </c>
      <c r="D28" s="115" t="s">
        <v>15123</v>
      </c>
      <c r="E28" s="232"/>
      <c r="F28" s="235">
        <v>290745</v>
      </c>
      <c r="I28" s="583">
        <v>6213</v>
      </c>
      <c r="J28" s="582" t="s">
        <v>5774</v>
      </c>
      <c r="K28" s="186">
        <f>(SUMIF($B$2:$B$215,I28,$E$2:$E$215)-SUMIF($B$2:$B$215,I28,$F$2:$F$215))</f>
        <v>12672</v>
      </c>
      <c r="M28" s="230">
        <v>6215</v>
      </c>
      <c r="N28" s="582" t="s">
        <v>1220</v>
      </c>
      <c r="O28" s="186">
        <f>(SUMIF($B$2:$B$215,M28,$E$2:$E$215)-SUMIF($B$2:$B$215,M28,$F$2:$F$215))</f>
        <v>2448</v>
      </c>
    </row>
    <row r="29" spans="1:16">
      <c r="A29" s="587" t="s">
        <v>15120</v>
      </c>
      <c r="B29" s="578">
        <v>2131</v>
      </c>
      <c r="C29" s="240" t="s">
        <v>423</v>
      </c>
      <c r="D29" s="115" t="s">
        <v>15124</v>
      </c>
      <c r="E29" s="232"/>
      <c r="F29" s="235">
        <f>20475*14+16380*3</f>
        <v>335790</v>
      </c>
      <c r="G29" s="233"/>
      <c r="I29" s="583">
        <v>6214</v>
      </c>
      <c r="J29" s="582" t="s">
        <v>5775</v>
      </c>
      <c r="K29" s="186">
        <f>(SUMIF($B$2:$B$215,I29,$E$2:$E$215)-SUMIF($B$2:$B$215,I29,$F$2:$F$215))</f>
        <v>243514</v>
      </c>
      <c r="M29" s="230">
        <v>6230</v>
      </c>
      <c r="N29" s="582" t="s">
        <v>1221</v>
      </c>
      <c r="O29" s="186">
        <f>(SUMIF($B$2:$B$215,M29,$E$2:$E$215)-SUMIF($B$2:$B$215,M29,$F$2:$F$215))</f>
        <v>4252</v>
      </c>
    </row>
    <row r="30" spans="1:16">
      <c r="A30" s="587" t="s">
        <v>15120</v>
      </c>
      <c r="B30" s="578">
        <v>1121</v>
      </c>
      <c r="C30" s="61" t="s">
        <v>2918</v>
      </c>
      <c r="D30" s="115" t="s">
        <v>15218</v>
      </c>
      <c r="E30" s="235">
        <v>0</v>
      </c>
      <c r="F30" s="232"/>
      <c r="G30" s="679"/>
      <c r="I30" s="583">
        <v>6219</v>
      </c>
      <c r="J30" s="582" t="s">
        <v>5776</v>
      </c>
      <c r="K30" s="186">
        <f>(SUMIF($B$2:$B$215,I30,$E$2:$E$215)-SUMIF($B$2:$B$215,I30,$F$2:$F$215))</f>
        <v>115200</v>
      </c>
      <c r="M30" s="230">
        <v>6232</v>
      </c>
      <c r="N30" s="582" t="s">
        <v>1218</v>
      </c>
      <c r="O30" s="186">
        <f>(SUMIF($B$2:$B$215,M30,$E$2:$E$215)-SUMIF($B$2:$B$215,M30,$F$2:$F$215))</f>
        <v>17586</v>
      </c>
    </row>
    <row r="31" spans="1:16">
      <c r="A31" s="587" t="s">
        <v>15120</v>
      </c>
      <c r="B31" s="576">
        <v>1123</v>
      </c>
      <c r="C31" s="240" t="s">
        <v>242</v>
      </c>
      <c r="D31" s="115" t="s">
        <v>15125</v>
      </c>
      <c r="E31" s="232"/>
      <c r="F31" s="574">
        <f>E30</f>
        <v>0</v>
      </c>
      <c r="I31" s="583"/>
      <c r="J31" s="582" t="s">
        <v>5777</v>
      </c>
      <c r="K31" s="186">
        <f>O31</f>
        <v>24286</v>
      </c>
      <c r="N31" s="582" t="s">
        <v>2685</v>
      </c>
      <c r="O31" s="186">
        <f>SUM(O28:O30)</f>
        <v>24286</v>
      </c>
      <c r="P31" s="581">
        <f>K31-O31</f>
        <v>0</v>
      </c>
    </row>
    <row r="32" spans="1:16">
      <c r="A32" s="587" t="s">
        <v>15120</v>
      </c>
      <c r="B32" s="577" t="s">
        <v>4860</v>
      </c>
      <c r="C32" s="61" t="s">
        <v>246</v>
      </c>
      <c r="D32" s="299" t="s">
        <v>15216</v>
      </c>
      <c r="E32" s="236">
        <v>1978065</v>
      </c>
      <c r="F32" s="187"/>
      <c r="J32" s="582" t="s">
        <v>5778</v>
      </c>
      <c r="K32" s="186">
        <f>K18-K20</f>
        <v>-9878.5499999998137</v>
      </c>
      <c r="N32" s="582"/>
      <c r="O32" s="233"/>
    </row>
    <row r="33" spans="1:16">
      <c r="A33" s="587" t="s">
        <v>15120</v>
      </c>
      <c r="B33" s="577" t="s">
        <v>4861</v>
      </c>
      <c r="C33" s="231" t="s">
        <v>243</v>
      </c>
      <c r="D33" s="299" t="s">
        <v>15216</v>
      </c>
      <c r="E33" s="229"/>
      <c r="F33" s="575">
        <f>E32</f>
        <v>1978065</v>
      </c>
      <c r="G33" s="581">
        <f>SUM(E23:E33)-SUM(F23:F33)</f>
        <v>0</v>
      </c>
      <c r="J33" s="582" t="s">
        <v>5779</v>
      </c>
      <c r="K33" s="606">
        <f>K32/K$16</f>
        <v>-3.7348622302743727E-3</v>
      </c>
      <c r="M33" s="826" t="s">
        <v>5799</v>
      </c>
      <c r="N33" s="826"/>
      <c r="O33" s="826"/>
    </row>
    <row r="34" spans="1:16">
      <c r="B34" s="577"/>
      <c r="C34" s="231"/>
      <c r="D34" s="299"/>
      <c r="E34" s="229"/>
      <c r="F34" s="229"/>
      <c r="G34" s="229"/>
      <c r="I34" s="583">
        <v>7101</v>
      </c>
      <c r="J34" s="582" t="s">
        <v>5780</v>
      </c>
      <c r="K34" s="186">
        <f>-(SUMIF($B$2:$B$215,I34,$E$2:$E$215)-SUMIF($B$2:$B$215,I34,$F$2:$F$215))</f>
        <v>111</v>
      </c>
      <c r="N34" s="582" t="s">
        <v>5796</v>
      </c>
      <c r="O34" s="186">
        <f>4*12</f>
        <v>48</v>
      </c>
    </row>
    <row r="35" spans="1:16">
      <c r="A35" s="587" t="s">
        <v>15126</v>
      </c>
      <c r="B35" s="578">
        <v>1112</v>
      </c>
      <c r="C35" s="61" t="s">
        <v>246</v>
      </c>
      <c r="D35" s="299" t="s">
        <v>15127</v>
      </c>
      <c r="E35" s="236">
        <f>803625-66150</f>
        <v>737475</v>
      </c>
      <c r="F35" s="187"/>
      <c r="J35" s="582" t="s">
        <v>5781</v>
      </c>
      <c r="K35" s="186">
        <f>K32+K34</f>
        <v>-9767.5499999998137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15126</v>
      </c>
      <c r="B36" s="577">
        <v>1112</v>
      </c>
      <c r="C36" s="61" t="s">
        <v>247</v>
      </c>
      <c r="D36" s="299" t="s">
        <v>15127</v>
      </c>
      <c r="E36" s="236">
        <v>66150</v>
      </c>
      <c r="F36" s="236"/>
      <c r="J36" s="582" t="s">
        <v>5782</v>
      </c>
      <c r="K36" s="606">
        <f>K35/(K$16+K$34)</f>
        <v>-3.6927406025099594E-3</v>
      </c>
      <c r="M36" s="579"/>
      <c r="N36" s="220"/>
    </row>
    <row r="37" spans="1:16">
      <c r="A37" s="587" t="s">
        <v>15126</v>
      </c>
      <c r="B37" s="578">
        <v>6230</v>
      </c>
      <c r="C37" s="61" t="s">
        <v>1221</v>
      </c>
      <c r="D37" s="299" t="s">
        <v>15128</v>
      </c>
      <c r="E37" s="236">
        <v>225</v>
      </c>
      <c r="F37" s="187"/>
      <c r="M37" s="826" t="s">
        <v>5801</v>
      </c>
      <c r="N37" s="826"/>
      <c r="O37" s="826"/>
    </row>
    <row r="38" spans="1:16">
      <c r="A38" s="587" t="s">
        <v>15126</v>
      </c>
      <c r="B38" s="578">
        <v>6230</v>
      </c>
      <c r="C38" s="61" t="s">
        <v>1221</v>
      </c>
      <c r="D38" s="299" t="s">
        <v>15129</v>
      </c>
      <c r="E38" s="236"/>
      <c r="F38" s="187"/>
      <c r="N38" s="582" t="s">
        <v>5748</v>
      </c>
      <c r="O38" s="187">
        <v>1799750</v>
      </c>
    </row>
    <row r="39" spans="1:16">
      <c r="A39" s="587" t="s">
        <v>15126</v>
      </c>
      <c r="B39" s="576">
        <v>1111</v>
      </c>
      <c r="C39" t="s">
        <v>876</v>
      </c>
      <c r="D39" s="299" t="s">
        <v>5671</v>
      </c>
      <c r="E39" s="236"/>
      <c r="F39" s="187"/>
      <c r="M39" s="583" t="s">
        <v>5742</v>
      </c>
      <c r="N39" s="582" t="s">
        <v>1396</v>
      </c>
      <c r="O39" s="187">
        <v>-71400</v>
      </c>
    </row>
    <row r="40" spans="1:16">
      <c r="A40" s="587" t="s">
        <v>15126</v>
      </c>
      <c r="B40" s="576">
        <v>1111</v>
      </c>
      <c r="C40" s="300" t="s">
        <v>892</v>
      </c>
      <c r="D40" s="299" t="s">
        <v>5669</v>
      </c>
      <c r="E40" s="236"/>
      <c r="F40" s="187"/>
      <c r="M40" s="583" t="s">
        <v>5741</v>
      </c>
      <c r="N40" s="582" t="s">
        <v>1397</v>
      </c>
      <c r="O40" s="187">
        <v>47150</v>
      </c>
    </row>
    <row r="41" spans="1:16">
      <c r="A41" s="587" t="s">
        <v>15126</v>
      </c>
      <c r="B41" s="576">
        <v>1111</v>
      </c>
      <c r="C41" s="300" t="s">
        <v>892</v>
      </c>
      <c r="D41" s="299" t="s">
        <v>5672</v>
      </c>
      <c r="E41" s="236"/>
      <c r="F41" s="187"/>
      <c r="J41" s="805"/>
      <c r="N41" s="582" t="s">
        <v>5800</v>
      </c>
      <c r="O41" s="186">
        <f>SUM(O38:O40)</f>
        <v>1775500</v>
      </c>
      <c r="P41" s="581">
        <f>K22-O41</f>
        <v>0</v>
      </c>
    </row>
    <row r="42" spans="1:16">
      <c r="A42" s="587" t="s">
        <v>15126</v>
      </c>
      <c r="B42" s="578">
        <v>1123</v>
      </c>
      <c r="C42" s="240" t="s">
        <v>242</v>
      </c>
      <c r="D42" s="299" t="s">
        <v>15127</v>
      </c>
      <c r="E42" s="229"/>
      <c r="F42" s="600">
        <f>SUM(E35:E41)</f>
        <v>803850</v>
      </c>
      <c r="G42" s="581">
        <f>SUM(E35:E42)-SUM(F35:F42)</f>
        <v>0</v>
      </c>
      <c r="N42" s="582"/>
    </row>
    <row r="43" spans="1:16">
      <c r="M43" s="826" t="s">
        <v>5802</v>
      </c>
      <c r="N43" s="826"/>
      <c r="O43" s="826"/>
    </row>
    <row r="44" spans="1:16">
      <c r="A44" s="587" t="s">
        <v>15130</v>
      </c>
      <c r="B44" s="579">
        <v>6201</v>
      </c>
      <c r="C44" s="134" t="s">
        <v>2920</v>
      </c>
      <c r="D44" s="134" t="s">
        <v>15170</v>
      </c>
      <c r="E44" s="239">
        <v>1799750</v>
      </c>
      <c r="F44" s="236"/>
      <c r="N44" s="582" t="s">
        <v>5748</v>
      </c>
      <c r="O44" s="187">
        <v>204000</v>
      </c>
    </row>
    <row r="45" spans="1:16">
      <c r="A45" s="587" t="s">
        <v>15130</v>
      </c>
      <c r="B45" s="579">
        <v>6201</v>
      </c>
      <c r="C45" s="134" t="s">
        <v>2920</v>
      </c>
      <c r="D45" s="554" t="s">
        <v>15131</v>
      </c>
      <c r="E45" s="239">
        <v>179350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15130</v>
      </c>
      <c r="B46" s="579">
        <v>6201</v>
      </c>
      <c r="C46" s="134" t="s">
        <v>605</v>
      </c>
      <c r="D46" s="554" t="s">
        <v>15171</v>
      </c>
      <c r="E46" s="239"/>
      <c r="F46" s="239">
        <v>203600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15130</v>
      </c>
      <c r="B47" s="578">
        <v>2123</v>
      </c>
      <c r="C47" s="61" t="s">
        <v>595</v>
      </c>
      <c r="D47" s="134" t="s">
        <v>15132</v>
      </c>
      <c r="E47" s="237"/>
      <c r="F47" s="589">
        <f>E44+E45-F46</f>
        <v>1775500</v>
      </c>
      <c r="N47" s="582" t="s">
        <v>5803</v>
      </c>
      <c r="O47" s="186">
        <f>SUM(O44:O46)</f>
        <v>204000</v>
      </c>
    </row>
    <row r="48" spans="1:16">
      <c r="A48" s="587" t="s">
        <v>15130</v>
      </c>
      <c r="B48" s="579">
        <v>6219</v>
      </c>
      <c r="C48" s="134" t="s">
        <v>2921</v>
      </c>
      <c r="D48" s="134" t="s">
        <v>15133</v>
      </c>
      <c r="E48" s="236">
        <f>2400*12*2</f>
        <v>57600</v>
      </c>
      <c r="F48" s="236"/>
    </row>
    <row r="49" spans="1:19" s="584" customFormat="1">
      <c r="A49" s="587" t="s">
        <v>15130</v>
      </c>
      <c r="B49" s="578">
        <v>2123</v>
      </c>
      <c r="C49" s="61" t="s">
        <v>595</v>
      </c>
      <c r="D49" s="134" t="s">
        <v>15133</v>
      </c>
      <c r="E49" s="234"/>
      <c r="F49" s="588">
        <f>E48</f>
        <v>57600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15130</v>
      </c>
      <c r="B50" s="579">
        <v>6219</v>
      </c>
      <c r="C50" s="134" t="s">
        <v>2921</v>
      </c>
      <c r="D50" s="134" t="s">
        <v>15134</v>
      </c>
      <c r="E50" s="236">
        <f>2400*12*2</f>
        <v>57600</v>
      </c>
      <c r="F50" s="23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15130</v>
      </c>
      <c r="B51" s="578">
        <v>2123</v>
      </c>
      <c r="C51" s="61" t="s">
        <v>595</v>
      </c>
      <c r="D51" s="134" t="s">
        <v>15134</v>
      </c>
      <c r="E51" s="237"/>
      <c r="F51" s="588">
        <f>E50</f>
        <v>57600</v>
      </c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15130</v>
      </c>
      <c r="B52" s="578">
        <v>2123</v>
      </c>
      <c r="C52" s="61" t="s">
        <v>1214</v>
      </c>
      <c r="D52" s="134" t="s">
        <v>15135</v>
      </c>
      <c r="E52" s="589">
        <f>F53+F54</f>
        <v>1314774</v>
      </c>
      <c r="F52" s="233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15130</v>
      </c>
      <c r="B53" s="578">
        <v>1112</v>
      </c>
      <c r="C53" s="61" t="s">
        <v>251</v>
      </c>
      <c r="D53" s="134" t="s">
        <v>15135</v>
      </c>
      <c r="E53" s="237"/>
      <c r="F53" s="764">
        <f>1238320+61454</f>
        <v>1299774</v>
      </c>
      <c r="G53" s="186"/>
      <c r="I53" s="186"/>
      <c r="J53" s="763" t="s">
        <v>15243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15130</v>
      </c>
      <c r="B54" s="578">
        <v>1112</v>
      </c>
      <c r="C54" s="300" t="s">
        <v>249</v>
      </c>
      <c r="D54" s="134" t="s">
        <v>15135</v>
      </c>
      <c r="E54" s="237"/>
      <c r="F54" s="233">
        <v>15000</v>
      </c>
      <c r="G54" s="581">
        <f>SUM(E44:E54)-SUM(F44:F54)</f>
        <v>0</v>
      </c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3"/>
      <c r="B55" s="263"/>
      <c r="C55" s="151"/>
      <c r="D55" s="61"/>
      <c r="E55" s="234"/>
      <c r="F55" s="186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15136</v>
      </c>
      <c r="B56" s="579">
        <v>6202</v>
      </c>
      <c r="C56" s="220" t="s">
        <v>2919</v>
      </c>
      <c r="D56" s="300" t="s">
        <v>15245</v>
      </c>
      <c r="E56" s="236">
        <v>240000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15136</v>
      </c>
      <c r="B57" s="578">
        <v>6230</v>
      </c>
      <c r="C57" s="61" t="s">
        <v>1221</v>
      </c>
      <c r="D57" s="582" t="s">
        <v>15244</v>
      </c>
      <c r="E57" s="236">
        <f>10*8</f>
        <v>80</v>
      </c>
      <c r="F57" s="186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15136</v>
      </c>
      <c r="B58" s="578">
        <v>1112</v>
      </c>
      <c r="C58" s="61" t="s">
        <v>251</v>
      </c>
      <c r="D58" s="300" t="s">
        <v>15245</v>
      </c>
      <c r="E58" s="229"/>
      <c r="F58" s="588">
        <v>240080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15136</v>
      </c>
      <c r="B59" s="577">
        <v>1112</v>
      </c>
      <c r="C59" s="61" t="s">
        <v>247</v>
      </c>
      <c r="D59" s="300" t="s">
        <v>15137</v>
      </c>
      <c r="E59" s="236">
        <v>2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15136</v>
      </c>
      <c r="B60" s="578">
        <v>7101</v>
      </c>
      <c r="C60" s="186" t="s">
        <v>2788</v>
      </c>
      <c r="D60" s="300" t="s">
        <v>15137</v>
      </c>
      <c r="E60" s="229"/>
      <c r="F60" s="588">
        <f>E59</f>
        <v>2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15136</v>
      </c>
      <c r="B61" s="577">
        <v>1112</v>
      </c>
      <c r="C61" s="61" t="s">
        <v>247</v>
      </c>
      <c r="D61" s="300" t="s">
        <v>15138</v>
      </c>
      <c r="E61" s="236">
        <v>1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15136</v>
      </c>
      <c r="B62" s="578">
        <v>7101</v>
      </c>
      <c r="C62" s="186" t="s">
        <v>2788</v>
      </c>
      <c r="D62" s="300" t="s">
        <v>15138</v>
      </c>
      <c r="E62" s="229"/>
      <c r="F62" s="588">
        <f>E61</f>
        <v>1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15136</v>
      </c>
      <c r="B63" s="578">
        <v>1112</v>
      </c>
      <c r="C63" s="61" t="s">
        <v>246</v>
      </c>
      <c r="D63" s="300" t="s">
        <v>15139</v>
      </c>
      <c r="E63" s="236">
        <v>58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15136</v>
      </c>
      <c r="B64" s="578">
        <v>7101</v>
      </c>
      <c r="C64" s="186" t="s">
        <v>2788</v>
      </c>
      <c r="D64" s="300" t="s">
        <v>15139</v>
      </c>
      <c r="E64" s="229"/>
      <c r="F64" s="588">
        <f>E63</f>
        <v>58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15136</v>
      </c>
      <c r="B65" s="578">
        <v>1112</v>
      </c>
      <c r="C65" s="61" t="s">
        <v>246</v>
      </c>
      <c r="D65" s="300" t="s">
        <v>15140</v>
      </c>
      <c r="E65" s="236">
        <v>50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15136</v>
      </c>
      <c r="B66" s="578">
        <v>7101</v>
      </c>
      <c r="C66" s="186" t="s">
        <v>2788</v>
      </c>
      <c r="D66" s="300" t="s">
        <v>15140</v>
      </c>
      <c r="E66" s="229"/>
      <c r="F66" s="588">
        <f>E65</f>
        <v>50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15136</v>
      </c>
      <c r="B67" s="579">
        <v>6214</v>
      </c>
      <c r="C67" s="220" t="s">
        <v>2790</v>
      </c>
      <c r="D67" s="299" t="s">
        <v>15172</v>
      </c>
      <c r="E67" s="236">
        <v>84533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15136</v>
      </c>
      <c r="B68" s="579">
        <v>6214</v>
      </c>
      <c r="C68" s="220" t="s">
        <v>2790</v>
      </c>
      <c r="D68" s="299" t="s">
        <v>15182</v>
      </c>
      <c r="E68" s="236">
        <v>24674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15136</v>
      </c>
      <c r="B69" s="578">
        <v>1112</v>
      </c>
      <c r="C69" s="220" t="s">
        <v>251</v>
      </c>
      <c r="D69" s="299" t="s">
        <v>15172</v>
      </c>
      <c r="E69" s="229"/>
      <c r="F69" s="588">
        <f>SUM(E67:E68)</f>
        <v>109207</v>
      </c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15136</v>
      </c>
      <c r="B70" s="579">
        <v>6214</v>
      </c>
      <c r="C70" s="220" t="s">
        <v>2791</v>
      </c>
      <c r="D70" s="300" t="s">
        <v>15173</v>
      </c>
      <c r="E70" s="236">
        <v>83169</v>
      </c>
      <c r="F70" s="187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8">
        <v>1112</v>
      </c>
      <c r="C71" s="61" t="s">
        <v>251</v>
      </c>
      <c r="D71" s="300" t="s">
        <v>15173</v>
      </c>
      <c r="E71" s="229"/>
      <c r="F71" s="588">
        <f>E70</f>
        <v>83169</v>
      </c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6214</v>
      </c>
      <c r="C72" s="220" t="s">
        <v>2792</v>
      </c>
      <c r="D72" s="300" t="s">
        <v>15174</v>
      </c>
      <c r="E72" s="236">
        <v>51138</v>
      </c>
      <c r="F72" s="187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300" t="s">
        <v>15174</v>
      </c>
      <c r="E73" s="229"/>
      <c r="F73" s="588">
        <f>E72</f>
        <v>51138</v>
      </c>
      <c r="G73" s="581">
        <f>SUM(E56:E73)-SUM(F56:F73)</f>
        <v>0</v>
      </c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3"/>
      <c r="B74" s="263"/>
      <c r="C74" s="151"/>
      <c r="D74" s="61"/>
      <c r="E74" s="234"/>
      <c r="F74" s="18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15141</v>
      </c>
      <c r="B75" s="579">
        <v>6207</v>
      </c>
      <c r="C75" s="134" t="s">
        <v>1215</v>
      </c>
      <c r="D75" s="134" t="s">
        <v>15142</v>
      </c>
      <c r="E75" s="239">
        <v>56861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15141</v>
      </c>
      <c r="B76" s="579">
        <v>1194</v>
      </c>
      <c r="C76" s="134" t="s">
        <v>3799</v>
      </c>
      <c r="D76" s="134" t="s">
        <v>15142</v>
      </c>
      <c r="E76" s="236">
        <v>2846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15141</v>
      </c>
      <c r="B77" s="578">
        <v>1112</v>
      </c>
      <c r="C77" s="61" t="s">
        <v>251</v>
      </c>
      <c r="D77" s="134" t="s">
        <v>15142</v>
      </c>
      <c r="E77" s="237"/>
      <c r="F77" s="239">
        <v>59707</v>
      </c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15141</v>
      </c>
      <c r="B78" s="579">
        <v>6213</v>
      </c>
      <c r="C78" s="134" t="s">
        <v>877</v>
      </c>
      <c r="D78" s="134" t="s">
        <v>15183</v>
      </c>
      <c r="E78" s="239">
        <v>11636</v>
      </c>
      <c r="F78" s="236"/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15141</v>
      </c>
      <c r="B79" s="579">
        <v>1194</v>
      </c>
      <c r="C79" s="134" t="s">
        <v>3799</v>
      </c>
      <c r="D79" s="134" t="s">
        <v>15183</v>
      </c>
      <c r="E79" s="236">
        <v>583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15141</v>
      </c>
      <c r="B80" s="578">
        <v>1112</v>
      </c>
      <c r="C80" s="61" t="s">
        <v>251</v>
      </c>
      <c r="D80" s="134" t="s">
        <v>15183</v>
      </c>
      <c r="E80" s="237"/>
      <c r="F80" s="239">
        <v>12219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15141</v>
      </c>
      <c r="B81" s="579">
        <v>1111</v>
      </c>
      <c r="C81" s="134" t="s">
        <v>463</v>
      </c>
      <c r="D81" s="134" t="s">
        <v>15143</v>
      </c>
      <c r="E81" s="236">
        <v>20556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15141</v>
      </c>
      <c r="B82" s="578">
        <v>1112</v>
      </c>
      <c r="C82" s="61" t="s">
        <v>251</v>
      </c>
      <c r="D82" s="134" t="s">
        <v>15143</v>
      </c>
      <c r="E82" s="237"/>
      <c r="F82" s="589">
        <f>E81</f>
        <v>20556</v>
      </c>
      <c r="G82" s="581">
        <f>SUM(E75:E82)-SUM(F75:F82)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15144</v>
      </c>
      <c r="B84" s="579">
        <v>6213</v>
      </c>
      <c r="C84" s="61" t="s">
        <v>1217</v>
      </c>
      <c r="D84" s="244" t="s">
        <v>15145</v>
      </c>
      <c r="E84" s="236">
        <v>897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15144</v>
      </c>
      <c r="B85" s="579">
        <v>1194</v>
      </c>
      <c r="C85" s="61" t="s">
        <v>3799</v>
      </c>
      <c r="D85" s="244" t="s">
        <v>15145</v>
      </c>
      <c r="E85" s="236">
        <v>44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15144</v>
      </c>
      <c r="B86" s="579">
        <v>6213</v>
      </c>
      <c r="C86" s="61" t="s">
        <v>1217</v>
      </c>
      <c r="D86" s="134" t="s">
        <v>15146</v>
      </c>
      <c r="E86" s="236">
        <v>139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15144</v>
      </c>
      <c r="B87" s="579">
        <v>1111</v>
      </c>
      <c r="C87" s="61" t="s">
        <v>602</v>
      </c>
      <c r="D87" s="244" t="s">
        <v>15147</v>
      </c>
      <c r="E87" s="237"/>
      <c r="F87" s="232">
        <v>1080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15148</v>
      </c>
      <c r="B89" s="579">
        <v>6205</v>
      </c>
      <c r="C89" s="134" t="s">
        <v>1224</v>
      </c>
      <c r="D89" s="134" t="s">
        <v>598</v>
      </c>
      <c r="E89" s="239">
        <v>7025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15148</v>
      </c>
      <c r="B90" s="579">
        <v>6203</v>
      </c>
      <c r="C90" s="61" t="s">
        <v>1223</v>
      </c>
      <c r="D90" s="134" t="s">
        <v>2616</v>
      </c>
      <c r="E90" s="236">
        <v>562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15148</v>
      </c>
      <c r="B91" s="578">
        <v>6232</v>
      </c>
      <c r="C91" s="61" t="s">
        <v>1218</v>
      </c>
      <c r="D91" s="245" t="s">
        <v>15184</v>
      </c>
      <c r="E91" s="237">
        <v>4374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15148</v>
      </c>
      <c r="B92" s="578">
        <v>6207</v>
      </c>
      <c r="C92" s="61" t="s">
        <v>1222</v>
      </c>
      <c r="D92" s="244" t="s">
        <v>600</v>
      </c>
      <c r="E92" s="237">
        <v>3624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15148</v>
      </c>
      <c r="B93" s="578">
        <v>6230</v>
      </c>
      <c r="C93" s="61" t="s">
        <v>1221</v>
      </c>
      <c r="D93" s="244" t="s">
        <v>5718</v>
      </c>
      <c r="E93" s="237">
        <v>3497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812" t="s">
        <v>15148</v>
      </c>
      <c r="B94" s="578">
        <v>6230</v>
      </c>
      <c r="C94" s="61" t="s">
        <v>1221</v>
      </c>
      <c r="D94" s="807" t="s">
        <v>15260</v>
      </c>
      <c r="E94" s="237">
        <f>250+200</f>
        <v>450</v>
      </c>
      <c r="F94" s="233"/>
      <c r="G94" s="771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15148</v>
      </c>
      <c r="B95" s="579">
        <v>6215</v>
      </c>
      <c r="C95" s="61" t="s">
        <v>1220</v>
      </c>
      <c r="D95" s="244" t="s">
        <v>5751</v>
      </c>
      <c r="E95" s="237">
        <v>600</v>
      </c>
      <c r="F95" s="233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15150</v>
      </c>
      <c r="B96" s="579">
        <v>2192</v>
      </c>
      <c r="C96" s="299" t="s">
        <v>10138</v>
      </c>
      <c r="D96" s="244" t="s">
        <v>10158</v>
      </c>
      <c r="E96" s="236"/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15148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20132</v>
      </c>
      <c r="G97" s="771"/>
      <c r="I97" s="186"/>
      <c r="J97" s="233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15148</v>
      </c>
      <c r="B98" s="578">
        <v>6232</v>
      </c>
      <c r="C98" s="61" t="s">
        <v>1218</v>
      </c>
      <c r="D98" s="245" t="s">
        <v>15249</v>
      </c>
      <c r="E98" s="237">
        <v>13212</v>
      </c>
      <c r="F98" s="233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812" t="s">
        <v>15151</v>
      </c>
      <c r="B99" s="578">
        <v>1112</v>
      </c>
      <c r="C99" s="61" t="s">
        <v>251</v>
      </c>
      <c r="D99" s="300" t="s">
        <v>15185</v>
      </c>
      <c r="E99" s="229"/>
      <c r="F99" s="589">
        <f>SUM(E98)</f>
        <v>13212</v>
      </c>
      <c r="G99" s="581">
        <f>SUM(E89:E99)-SUM(F89:F99)</f>
        <v>0</v>
      </c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3"/>
      <c r="B100" s="263"/>
      <c r="C100" s="151"/>
      <c r="D100" s="61"/>
      <c r="E100" s="234"/>
      <c r="F100" s="186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15151</v>
      </c>
      <c r="B101" s="578">
        <v>2194</v>
      </c>
      <c r="C101" s="61" t="s">
        <v>1216</v>
      </c>
      <c r="D101" s="245" t="s">
        <v>15152</v>
      </c>
      <c r="E101" s="589">
        <f>F103-E102</f>
        <v>10401</v>
      </c>
      <c r="F101" s="232"/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15151</v>
      </c>
      <c r="B102" s="579">
        <v>1194</v>
      </c>
      <c r="C102" s="300" t="s">
        <v>3799</v>
      </c>
      <c r="D102" s="245" t="s">
        <v>15153</v>
      </c>
      <c r="E102" s="232">
        <v>0</v>
      </c>
      <c r="F102" s="232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15151</v>
      </c>
      <c r="B103" s="579">
        <v>1194</v>
      </c>
      <c r="C103" s="61" t="s">
        <v>596</v>
      </c>
      <c r="D103" s="245" t="s">
        <v>15149</v>
      </c>
      <c r="E103" s="236"/>
      <c r="F103" s="232">
        <v>10401</v>
      </c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15151</v>
      </c>
      <c r="B104" s="577">
        <v>2194</v>
      </c>
      <c r="C104" s="300" t="s">
        <v>1216</v>
      </c>
      <c r="D104" s="300" t="s">
        <v>10122</v>
      </c>
      <c r="E104" s="589">
        <f>SUM(F105:F107)</f>
        <v>111368</v>
      </c>
      <c r="F104" s="187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15151</v>
      </c>
      <c r="B105" s="576">
        <v>1111</v>
      </c>
      <c r="C105" t="s">
        <v>5749</v>
      </c>
      <c r="D105" s="299"/>
      <c r="E105" s="236"/>
      <c r="F105" s="236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7" t="s">
        <v>15151</v>
      </c>
      <c r="B106" s="578">
        <v>1112</v>
      </c>
      <c r="C106" s="61" t="s">
        <v>251</v>
      </c>
      <c r="D106" s="300" t="s">
        <v>15185</v>
      </c>
      <c r="E106" s="229"/>
      <c r="F106" s="236">
        <v>111368</v>
      </c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15151</v>
      </c>
      <c r="B107" s="578">
        <v>1112</v>
      </c>
      <c r="C107" s="300" t="s">
        <v>249</v>
      </c>
      <c r="D107" s="300" t="s">
        <v>15154</v>
      </c>
      <c r="E107" s="237"/>
      <c r="F107" s="233"/>
      <c r="G107" s="581">
        <f>SUM(E101:E107)-SUM(F101:F107)</f>
        <v>0</v>
      </c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15155</v>
      </c>
      <c r="B109" s="579">
        <v>5201</v>
      </c>
      <c r="C109" s="134" t="s">
        <v>1219</v>
      </c>
      <c r="D109" s="134" t="s">
        <v>15156</v>
      </c>
      <c r="E109" s="236">
        <v>148377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15155</v>
      </c>
      <c r="B110" s="579">
        <v>1194</v>
      </c>
      <c r="C110" s="61" t="s">
        <v>3799</v>
      </c>
      <c r="D110" s="134" t="s">
        <v>15156</v>
      </c>
      <c r="E110" s="236">
        <v>7418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812" t="s">
        <v>15155</v>
      </c>
      <c r="B111" s="828">
        <v>6209</v>
      </c>
      <c r="C111" s="299" t="s">
        <v>597</v>
      </c>
      <c r="D111" s="807" t="s">
        <v>15250</v>
      </c>
      <c r="E111" s="309">
        <v>3048</v>
      </c>
      <c r="F111" s="237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15155</v>
      </c>
      <c r="B112" s="579">
        <v>1194</v>
      </c>
      <c r="C112" s="61" t="s">
        <v>3799</v>
      </c>
      <c r="D112" s="807" t="s">
        <v>15250</v>
      </c>
      <c r="E112" s="236">
        <v>152</v>
      </c>
      <c r="F112" s="239"/>
      <c r="G112" s="771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15155</v>
      </c>
      <c r="B113" s="579">
        <v>6209</v>
      </c>
      <c r="C113" s="220" t="s">
        <v>597</v>
      </c>
      <c r="D113" s="244" t="s">
        <v>15251</v>
      </c>
      <c r="E113" s="236">
        <f>5028-4090</f>
        <v>938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812" t="s">
        <v>15155</v>
      </c>
      <c r="B114" s="579">
        <v>6215</v>
      </c>
      <c r="C114" s="61" t="s">
        <v>1220</v>
      </c>
      <c r="D114" s="807" t="s">
        <v>15253</v>
      </c>
      <c r="E114" s="309">
        <v>1848</v>
      </c>
      <c r="F114" s="237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15155</v>
      </c>
      <c r="B115" s="579">
        <v>6207</v>
      </c>
      <c r="C115" s="61" t="s">
        <v>1215</v>
      </c>
      <c r="D115" s="244" t="s">
        <v>15252</v>
      </c>
      <c r="E115" s="236">
        <v>2000</v>
      </c>
      <c r="F115" s="233"/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15155</v>
      </c>
      <c r="B116" s="578">
        <v>2123</v>
      </c>
      <c r="C116" s="166" t="s">
        <v>4456</v>
      </c>
      <c r="D116" s="244" t="s">
        <v>15175</v>
      </c>
      <c r="E116" s="239">
        <v>0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15155</v>
      </c>
      <c r="B117" s="578">
        <v>2123</v>
      </c>
      <c r="C117" s="166" t="s">
        <v>4456</v>
      </c>
      <c r="D117" s="244" t="s">
        <v>15176</v>
      </c>
      <c r="E117" s="239">
        <v>0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15155</v>
      </c>
      <c r="B118" s="578">
        <v>2123</v>
      </c>
      <c r="C118" s="166" t="s">
        <v>4456</v>
      </c>
      <c r="D118" s="244" t="s">
        <v>15177</v>
      </c>
      <c r="E118" s="239">
        <v>13490</v>
      </c>
      <c r="F118" s="239"/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812" t="s">
        <v>15155</v>
      </c>
      <c r="B119" s="579">
        <v>2192</v>
      </c>
      <c r="C119" s="299" t="s">
        <v>10138</v>
      </c>
      <c r="D119" s="244" t="s">
        <v>10139</v>
      </c>
      <c r="E119" s="236"/>
      <c r="F119" s="186"/>
      <c r="G119" s="186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15155</v>
      </c>
      <c r="B120" s="578">
        <v>2123</v>
      </c>
      <c r="C120" s="61" t="s">
        <v>595</v>
      </c>
      <c r="D120" s="244" t="s">
        <v>15157</v>
      </c>
      <c r="E120" s="229"/>
      <c r="F120" s="239">
        <v>0</v>
      </c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15155</v>
      </c>
      <c r="B121" s="578">
        <v>2123</v>
      </c>
      <c r="C121" s="61" t="s">
        <v>595</v>
      </c>
      <c r="D121" s="244" t="s">
        <v>15158</v>
      </c>
      <c r="E121" s="229"/>
      <c r="F121" s="239">
        <v>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15155</v>
      </c>
      <c r="B122" s="578">
        <v>2123</v>
      </c>
      <c r="C122" s="61" t="s">
        <v>595</v>
      </c>
      <c r="D122" s="244" t="s">
        <v>15159</v>
      </c>
      <c r="E122" s="229"/>
      <c r="F122" s="239">
        <v>32760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812" t="s">
        <v>15155</v>
      </c>
      <c r="B123" s="577">
        <v>1112</v>
      </c>
      <c r="C123" s="300" t="s">
        <v>251</v>
      </c>
      <c r="D123" s="807" t="s">
        <v>15187</v>
      </c>
      <c r="E123" s="309"/>
      <c r="F123" s="764">
        <v>4090</v>
      </c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15155</v>
      </c>
      <c r="B124" s="577">
        <v>1112</v>
      </c>
      <c r="C124" s="61" t="s">
        <v>251</v>
      </c>
      <c r="D124" s="244" t="s">
        <v>15160</v>
      </c>
      <c r="E124" s="236"/>
      <c r="F124" s="233">
        <v>131547</v>
      </c>
      <c r="G124" s="581">
        <f>SUM(E109:E124)-SUM(F109:F124)</f>
        <v>8874</v>
      </c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3"/>
      <c r="B125" s="263"/>
      <c r="C125" s="151"/>
      <c r="D125" s="61"/>
      <c r="E125" s="234"/>
      <c r="F125" s="233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15161</v>
      </c>
      <c r="B126" s="578">
        <v>5901</v>
      </c>
      <c r="C126" s="592" t="s">
        <v>3896</v>
      </c>
      <c r="D126" s="166" t="s">
        <v>15238</v>
      </c>
      <c r="E126" s="108">
        <v>169605.05</v>
      </c>
      <c r="F126" s="106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15161</v>
      </c>
      <c r="B127" s="578">
        <v>1130</v>
      </c>
      <c r="C127" s="151" t="s">
        <v>3897</v>
      </c>
      <c r="D127" s="166" t="s">
        <v>15238</v>
      </c>
      <c r="E127" s="108"/>
      <c r="F127" s="595">
        <f>E126</f>
        <v>169605.05</v>
      </c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15161</v>
      </c>
      <c r="B128" s="578">
        <v>1130</v>
      </c>
      <c r="C128" s="593" t="s">
        <v>3890</v>
      </c>
      <c r="D128" s="6" t="s">
        <v>3891</v>
      </c>
      <c r="E128" s="15">
        <v>0</v>
      </c>
      <c r="F128" s="13"/>
      <c r="G128" s="15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15161</v>
      </c>
      <c r="B129" s="578">
        <v>1130</v>
      </c>
      <c r="C129" s="593" t="s">
        <v>3892</v>
      </c>
      <c r="D129" s="166" t="s">
        <v>5684</v>
      </c>
      <c r="E129" s="197">
        <v>148377</v>
      </c>
      <c r="F129" s="16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15161</v>
      </c>
      <c r="B130" s="578">
        <v>1130</v>
      </c>
      <c r="C130" s="151" t="s">
        <v>3893</v>
      </c>
      <c r="D130" s="6" t="s">
        <v>3894</v>
      </c>
      <c r="E130" s="15"/>
      <c r="F130" s="141">
        <v>0</v>
      </c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15161</v>
      </c>
      <c r="B131" s="578">
        <v>5201</v>
      </c>
      <c r="C131" s="195" t="s">
        <v>4955</v>
      </c>
      <c r="D131" s="6" t="s">
        <v>3895</v>
      </c>
      <c r="E131" s="15"/>
      <c r="F131" s="596">
        <f>E128+E129-F130</f>
        <v>148377</v>
      </c>
      <c r="G131" s="581">
        <f>SUM(E126:E131)-SUM(F126:F131)</f>
        <v>0</v>
      </c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3"/>
      <c r="B132" s="578"/>
      <c r="C132" s="231"/>
      <c r="D132" s="220"/>
      <c r="E132" s="236"/>
      <c r="F132" s="236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15150</v>
      </c>
      <c r="B133" s="579">
        <v>2192</v>
      </c>
      <c r="C133" s="220" t="s">
        <v>18</v>
      </c>
      <c r="D133" t="s">
        <v>15188</v>
      </c>
      <c r="E133" s="236">
        <v>16800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15150</v>
      </c>
      <c r="B134" s="579">
        <v>2192</v>
      </c>
      <c r="C134" s="220" t="s">
        <v>18</v>
      </c>
      <c r="D134" t="s">
        <v>15189</v>
      </c>
      <c r="E134" s="236">
        <v>92120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15150</v>
      </c>
      <c r="B135" s="579">
        <v>2192</v>
      </c>
      <c r="C135" s="220" t="s">
        <v>18</v>
      </c>
      <c r="D135" t="s">
        <v>15190</v>
      </c>
      <c r="E135" s="236">
        <v>6600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15150</v>
      </c>
      <c r="B136" s="579">
        <v>2192</v>
      </c>
      <c r="C136" s="220" t="s">
        <v>18</v>
      </c>
      <c r="D136" t="s">
        <v>15191</v>
      </c>
      <c r="E136" s="236">
        <v>37990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15150</v>
      </c>
      <c r="B137" s="579">
        <v>2192</v>
      </c>
      <c r="C137" s="220" t="s">
        <v>18</v>
      </c>
      <c r="D137" t="s">
        <v>15192</v>
      </c>
      <c r="E137" s="236">
        <v>20000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15150</v>
      </c>
      <c r="B138" s="579">
        <v>2192</v>
      </c>
      <c r="C138" s="220" t="s">
        <v>18</v>
      </c>
      <c r="D138" t="s">
        <v>15193</v>
      </c>
      <c r="E138" s="236">
        <v>12000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15150</v>
      </c>
      <c r="B139" s="579">
        <v>2192</v>
      </c>
      <c r="C139" s="220" t="s">
        <v>18</v>
      </c>
      <c r="D139" t="s">
        <v>15194</v>
      </c>
      <c r="E139" s="236">
        <v>130010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15150</v>
      </c>
      <c r="B140" s="579">
        <v>2192</v>
      </c>
      <c r="C140" s="220" t="s">
        <v>18</v>
      </c>
      <c r="D140" t="s">
        <v>15195</v>
      </c>
      <c r="E140" s="236">
        <v>150010</v>
      </c>
      <c r="F140" s="237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15150</v>
      </c>
      <c r="B141" s="579">
        <v>2192</v>
      </c>
      <c r="C141" s="220" t="s">
        <v>18</v>
      </c>
      <c r="D141" t="s">
        <v>15196</v>
      </c>
      <c r="E141" s="236">
        <v>4010</v>
      </c>
      <c r="F141" s="237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15150</v>
      </c>
      <c r="B142" s="579">
        <v>2192</v>
      </c>
      <c r="C142" s="220" t="s">
        <v>18</v>
      </c>
      <c r="D142" t="s">
        <v>15197</v>
      </c>
      <c r="E142" s="236">
        <v>7004</v>
      </c>
      <c r="F142" s="237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15150</v>
      </c>
      <c r="B143" s="579">
        <v>2192</v>
      </c>
      <c r="C143" s="220" t="s">
        <v>18</v>
      </c>
      <c r="D143" t="s">
        <v>15198</v>
      </c>
      <c r="E143" s="236">
        <v>7510</v>
      </c>
      <c r="F143" s="237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15150</v>
      </c>
      <c r="B144" s="579">
        <v>2192</v>
      </c>
      <c r="C144" s="220" t="s">
        <v>18</v>
      </c>
      <c r="D144" t="s">
        <v>15199</v>
      </c>
      <c r="E144" s="236">
        <v>18171</v>
      </c>
      <c r="F144" s="237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15150</v>
      </c>
      <c r="B145" s="579">
        <v>2192</v>
      </c>
      <c r="C145" s="220" t="s">
        <v>18</v>
      </c>
      <c r="D145" t="s">
        <v>15200</v>
      </c>
      <c r="E145" s="236">
        <v>160000</v>
      </c>
      <c r="F145" s="237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15150</v>
      </c>
      <c r="B146" s="578">
        <v>1112</v>
      </c>
      <c r="C146" s="115" t="s">
        <v>4461</v>
      </c>
      <c r="D146" s="314" t="s">
        <v>5811</v>
      </c>
      <c r="E146" s="236"/>
      <c r="F146" s="596">
        <f>SUM(E133:E145)</f>
        <v>662225</v>
      </c>
      <c r="G146" s="581">
        <f>SUM(E133:E146)-SUM(F133:F146)</f>
        <v>0</v>
      </c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3"/>
      <c r="B147" s="263"/>
      <c r="C147" s="151"/>
      <c r="D147" s="61"/>
      <c r="E147" s="234"/>
      <c r="F147" s="186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15162</v>
      </c>
      <c r="B148" s="578">
        <v>2123</v>
      </c>
      <c r="C148" s="220" t="s">
        <v>1214</v>
      </c>
      <c r="D148" s="244" t="s">
        <v>10179</v>
      </c>
      <c r="E148" s="236">
        <f>58000*12</f>
        <v>696000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15162</v>
      </c>
      <c r="B149" s="579">
        <v>2192</v>
      </c>
      <c r="C149" s="220" t="s">
        <v>599</v>
      </c>
      <c r="D149" s="244" t="s">
        <v>10179</v>
      </c>
      <c r="E149" s="236"/>
      <c r="F149" s="588">
        <f>E148</f>
        <v>696000</v>
      </c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15162</v>
      </c>
      <c r="B150" s="578">
        <v>2123</v>
      </c>
      <c r="C150" s="220" t="s">
        <v>1214</v>
      </c>
      <c r="D150" s="244" t="s">
        <v>10180</v>
      </c>
      <c r="E150" s="236">
        <f>2400*12*2</f>
        <v>57600</v>
      </c>
      <c r="F150" s="232"/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15162</v>
      </c>
      <c r="B151" s="579">
        <v>2192</v>
      </c>
      <c r="C151" s="220" t="s">
        <v>599</v>
      </c>
      <c r="D151" s="244" t="s">
        <v>10180</v>
      </c>
      <c r="E151" s="236"/>
      <c r="F151" s="588">
        <f>E150</f>
        <v>57600</v>
      </c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15178</v>
      </c>
      <c r="B152" s="579">
        <v>2192</v>
      </c>
      <c r="C152" s="115" t="s">
        <v>18</v>
      </c>
      <c r="D152" s="244" t="s">
        <v>15179</v>
      </c>
      <c r="E152" s="146">
        <v>132200</v>
      </c>
      <c r="F152" s="233"/>
      <c r="G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 t="s">
        <v>15178</v>
      </c>
      <c r="B153" s="578">
        <v>2123</v>
      </c>
      <c r="C153" s="115" t="s">
        <v>595</v>
      </c>
      <c r="D153" s="244" t="s">
        <v>15179</v>
      </c>
      <c r="E153" s="309"/>
      <c r="F153" s="594">
        <f>E152</f>
        <v>132200</v>
      </c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15180</v>
      </c>
      <c r="B154" s="578">
        <v>2123</v>
      </c>
      <c r="C154" s="115" t="s">
        <v>1214</v>
      </c>
      <c r="D154" s="244" t="s">
        <v>15163</v>
      </c>
      <c r="E154" s="236">
        <v>132200</v>
      </c>
      <c r="F154" s="232"/>
    </row>
    <row r="155" spans="1:19">
      <c r="A155" s="587" t="s">
        <v>15180</v>
      </c>
      <c r="B155" s="579">
        <v>2192</v>
      </c>
      <c r="C155" s="115" t="s">
        <v>599</v>
      </c>
      <c r="D155" s="244" t="s">
        <v>15163</v>
      </c>
      <c r="E155" s="236"/>
      <c r="F155" s="588">
        <f>E154</f>
        <v>132200</v>
      </c>
    </row>
    <row r="156" spans="1:19">
      <c r="A156" s="587" t="s">
        <v>15162</v>
      </c>
      <c r="B156" s="579">
        <v>2192</v>
      </c>
      <c r="C156" s="115" t="s">
        <v>18</v>
      </c>
      <c r="D156" s="244" t="s">
        <v>15164</v>
      </c>
      <c r="E156" s="146">
        <f>-'7薪'!C60</f>
        <v>200000</v>
      </c>
      <c r="F156" s="233"/>
      <c r="J156" s="233"/>
    </row>
    <row r="157" spans="1:19">
      <c r="A157" s="587" t="s">
        <v>15162</v>
      </c>
      <c r="B157" s="578">
        <v>2123</v>
      </c>
      <c r="C157" s="115" t="s">
        <v>595</v>
      </c>
      <c r="D157" s="244" t="s">
        <v>15164</v>
      </c>
      <c r="E157" s="309"/>
      <c r="F157" s="594">
        <f>E156</f>
        <v>200000</v>
      </c>
    </row>
    <row r="158" spans="1:19">
      <c r="A158" s="587" t="s">
        <v>15162</v>
      </c>
      <c r="B158" s="578">
        <v>2123</v>
      </c>
      <c r="C158" s="299" t="s">
        <v>1214</v>
      </c>
      <c r="D158" s="244" t="s">
        <v>15165</v>
      </c>
      <c r="E158" s="236"/>
      <c r="F158" s="232"/>
    </row>
    <row r="159" spans="1:19">
      <c r="A159" s="587" t="s">
        <v>15162</v>
      </c>
      <c r="B159" s="579">
        <v>2192</v>
      </c>
      <c r="C159" s="299" t="s">
        <v>599</v>
      </c>
      <c r="D159" s="244" t="s">
        <v>15165</v>
      </c>
      <c r="E159" s="236"/>
      <c r="F159" s="588">
        <f>E158</f>
        <v>0</v>
      </c>
      <c r="G159" s="581">
        <f>SUM(E148:E159)-SUM(F148:F159)</f>
        <v>0</v>
      </c>
    </row>
    <row r="160" spans="1:19">
      <c r="A160" s="587"/>
      <c r="B160" s="263"/>
      <c r="C160" s="151"/>
    </row>
    <row r="161" spans="1:19">
      <c r="A161" s="587" t="s">
        <v>15166</v>
      </c>
      <c r="B161" s="576">
        <v>4201</v>
      </c>
      <c r="C161" s="259" t="s">
        <v>1309</v>
      </c>
      <c r="D161" s="244" t="s">
        <v>15181</v>
      </c>
      <c r="E161" s="237">
        <v>430000</v>
      </c>
      <c r="F161" s="233"/>
    </row>
    <row r="162" spans="1:19">
      <c r="A162" s="587" t="s">
        <v>15166</v>
      </c>
      <c r="B162" s="579">
        <v>2192</v>
      </c>
      <c r="C162" s="115" t="s">
        <v>599</v>
      </c>
      <c r="D162" s="244" t="s">
        <v>15181</v>
      </c>
      <c r="E162" s="309"/>
      <c r="F162" s="594">
        <f>E161</f>
        <v>430000</v>
      </c>
    </row>
    <row r="163" spans="1:19">
      <c r="A163" s="587" t="s">
        <v>15166</v>
      </c>
      <c r="B163" s="579">
        <v>2192</v>
      </c>
      <c r="C163" s="115" t="s">
        <v>18</v>
      </c>
      <c r="D163" s="244" t="s">
        <v>15167</v>
      </c>
      <c r="E163" s="146">
        <v>465000</v>
      </c>
      <c r="F163" s="233"/>
    </row>
    <row r="164" spans="1:19">
      <c r="A164" s="587" t="s">
        <v>15166</v>
      </c>
      <c r="B164" s="576">
        <v>4201</v>
      </c>
      <c r="C164" s="259" t="s">
        <v>337</v>
      </c>
      <c r="D164" s="244" t="s">
        <v>15167</v>
      </c>
      <c r="E164" s="309"/>
      <c r="F164" s="594">
        <f>E163</f>
        <v>465000</v>
      </c>
    </row>
    <row r="165" spans="1:19">
      <c r="A165" s="587" t="s">
        <v>15166</v>
      </c>
      <c r="B165" s="579">
        <v>2192</v>
      </c>
      <c r="C165" s="115" t="s">
        <v>18</v>
      </c>
      <c r="D165" s="244" t="s">
        <v>15225</v>
      </c>
      <c r="E165" s="146">
        <v>462735</v>
      </c>
      <c r="F165" s="233"/>
    </row>
    <row r="166" spans="1:19" s="584" customFormat="1">
      <c r="A166" s="587" t="s">
        <v>15166</v>
      </c>
      <c r="B166" s="579">
        <v>2131</v>
      </c>
      <c r="C166" s="299" t="s">
        <v>5745</v>
      </c>
      <c r="D166" s="807" t="s">
        <v>15225</v>
      </c>
      <c r="E166" s="309"/>
      <c r="F166" s="594">
        <f>E165</f>
        <v>462735</v>
      </c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15166</v>
      </c>
      <c r="B167" s="579">
        <v>2131</v>
      </c>
      <c r="C167" s="299" t="s">
        <v>4888</v>
      </c>
      <c r="D167" s="244" t="s">
        <v>15226</v>
      </c>
      <c r="E167" s="237"/>
      <c r="F167" s="233"/>
      <c r="G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7" t="s">
        <v>15166</v>
      </c>
      <c r="B168" s="579">
        <v>2192</v>
      </c>
      <c r="C168" s="115" t="s">
        <v>599</v>
      </c>
      <c r="D168" s="244" t="s">
        <v>15226</v>
      </c>
      <c r="E168" s="309"/>
      <c r="F168" s="594">
        <f>E167</f>
        <v>0</v>
      </c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7" t="s">
        <v>15166</v>
      </c>
      <c r="B169" s="579">
        <v>2192</v>
      </c>
      <c r="C169" s="115" t="s">
        <v>18</v>
      </c>
      <c r="D169" s="244" t="s">
        <v>15262</v>
      </c>
      <c r="E169" s="146">
        <v>50813</v>
      </c>
      <c r="F169" s="233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7" t="s">
        <v>15166</v>
      </c>
      <c r="B170" s="811">
        <v>1111</v>
      </c>
      <c r="C170" t="s">
        <v>876</v>
      </c>
      <c r="D170" s="807" t="s">
        <v>15262</v>
      </c>
      <c r="E170" s="309"/>
      <c r="F170" s="594">
        <f>E169</f>
        <v>50813</v>
      </c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812" t="s">
        <v>15166</v>
      </c>
      <c r="B171" s="579">
        <v>2192</v>
      </c>
      <c r="C171" s="799" t="s">
        <v>18</v>
      </c>
      <c r="D171" s="807" t="s">
        <v>15215</v>
      </c>
      <c r="E171" s="146">
        <v>660021</v>
      </c>
      <c r="F171" s="233"/>
      <c r="G171" s="771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812" t="s">
        <v>15166</v>
      </c>
      <c r="B172" s="578">
        <v>1121</v>
      </c>
      <c r="C172" s="560" t="s">
        <v>243</v>
      </c>
      <c r="D172" s="807" t="s">
        <v>15215</v>
      </c>
      <c r="E172" s="309"/>
      <c r="F172" s="594">
        <f>E171</f>
        <v>660021</v>
      </c>
      <c r="G172" s="771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7" t="s">
        <v>15166</v>
      </c>
      <c r="B173" s="578">
        <v>1121</v>
      </c>
      <c r="C173" s="560" t="s">
        <v>2918</v>
      </c>
      <c r="D173" s="244" t="s">
        <v>15214</v>
      </c>
      <c r="E173" s="146"/>
      <c r="F173" s="233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7" t="s">
        <v>15166</v>
      </c>
      <c r="B174" s="579">
        <v>2192</v>
      </c>
      <c r="C174" s="115" t="s">
        <v>599</v>
      </c>
      <c r="D174" s="244" t="s">
        <v>15214</v>
      </c>
      <c r="E174" s="309"/>
      <c r="F174" s="594">
        <f>E173</f>
        <v>0</v>
      </c>
      <c r="G174" s="581">
        <f>SUM(E161:E174)-SUM(F161:F174)</f>
        <v>0</v>
      </c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topLeftCell="A30" zoomScale="90" zoomScaleNormal="90" workbookViewId="0">
      <selection activeCell="C40" sqref="A40:C40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15201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6875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v>5085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78">
        <v>2019</v>
      </c>
      <c r="B4" s="115" t="s">
        <v>2130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43"/>
      <c r="B5" s="559"/>
      <c r="C5" s="685">
        <f>SUM(C3:C4)-C2</f>
        <v>-1790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54" t="s">
        <v>4961</v>
      </c>
      <c r="B6" s="114"/>
      <c r="C6" s="642">
        <f>'8正'!K4</f>
        <v>148178</v>
      </c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1112.1130000000001</v>
      </c>
      <c r="B7" s="115" t="s">
        <v>250</v>
      </c>
      <c r="C7" s="7">
        <v>145906</v>
      </c>
      <c r="D7" s="92"/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1112.1089999999999</v>
      </c>
      <c r="B8" s="115" t="s">
        <v>2955</v>
      </c>
      <c r="C8" s="7">
        <v>13847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1112.1110000000001</v>
      </c>
      <c r="B9" s="115" t="s">
        <v>3425</v>
      </c>
      <c r="C9" s="7">
        <v>1948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1112.107</v>
      </c>
      <c r="B10" s="115" t="s">
        <v>2956</v>
      </c>
      <c r="C10" s="7">
        <v>101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>
        <v>1112.502</v>
      </c>
      <c r="B11" s="115" t="s">
        <v>2959</v>
      </c>
      <c r="C11" s="7">
        <v>551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43"/>
      <c r="B12" s="559"/>
      <c r="C12" s="685">
        <f>SUM(C7:C11)-C6</f>
        <v>14175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54" t="s">
        <v>4962</v>
      </c>
      <c r="B13" s="114"/>
      <c r="C13" s="632">
        <f>'8正'!K5</f>
        <v>1222290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2017</v>
      </c>
      <c r="B14" s="7" t="s">
        <v>15217</v>
      </c>
      <c r="C14" s="146">
        <v>14175</v>
      </c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2018</v>
      </c>
      <c r="B15" s="7" t="s">
        <v>15202</v>
      </c>
      <c r="C15" s="146">
        <v>333585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2018</v>
      </c>
      <c r="B16" s="7" t="s">
        <v>15203</v>
      </c>
      <c r="C16" s="146">
        <v>0</v>
      </c>
      <c r="D16" s="146"/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7" t="s">
        <v>15205</v>
      </c>
      <c r="C17" s="146">
        <v>874530</v>
      </c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A18" s="178">
        <v>2019</v>
      </c>
      <c r="B18" s="7" t="s">
        <v>15204</v>
      </c>
      <c r="C18" s="146"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78">
        <v>2019</v>
      </c>
      <c r="B19" s="115" t="s">
        <v>2130</v>
      </c>
      <c r="C19" s="146">
        <v>0</v>
      </c>
      <c r="D19" s="92"/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B20" s="115"/>
      <c r="C20" s="685">
        <f>SUM(C14:C19)-C13</f>
        <v>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54" t="s">
        <v>4963</v>
      </c>
      <c r="B21" s="114"/>
      <c r="C21" s="636">
        <f>'8正'!K6</f>
        <v>505575</v>
      </c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678">
        <v>2016</v>
      </c>
      <c r="B22" s="410" t="s">
        <v>10102</v>
      </c>
      <c r="C22" s="159">
        <f>14175*6</f>
        <v>85050</v>
      </c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15" t="s">
        <v>2423</v>
      </c>
      <c r="C23" s="633">
        <v>13230</v>
      </c>
      <c r="D23" s="239"/>
      <c r="E23" s="178">
        <v>2018</v>
      </c>
      <c r="F23" s="115" t="s">
        <v>15227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15206</v>
      </c>
      <c r="C24" s="633">
        <v>113400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15207</v>
      </c>
      <c r="C25" s="633">
        <v>14175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15" t="s">
        <v>15208</v>
      </c>
      <c r="C26" s="633">
        <v>16380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15209</v>
      </c>
      <c r="C27" s="633">
        <f>20475*4</f>
        <v>81900</v>
      </c>
      <c r="D27" s="239"/>
      <c r="E27" s="178">
        <v>2018</v>
      </c>
      <c r="F27" s="199" t="s">
        <v>15228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178">
        <v>2019</v>
      </c>
      <c r="B28" s="199" t="s">
        <v>15210</v>
      </c>
      <c r="C28" s="633">
        <v>90720</v>
      </c>
      <c r="D28" s="239"/>
      <c r="E28" s="178">
        <v>2018</v>
      </c>
      <c r="F28" s="115" t="s">
        <v>15229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78">
        <v>2019</v>
      </c>
      <c r="B29" s="199" t="s">
        <v>15211</v>
      </c>
      <c r="C29" s="633">
        <v>90720</v>
      </c>
      <c r="D29" s="239"/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301"/>
      <c r="B30" s="115"/>
      <c r="C30" s="685">
        <f>SUM(C22:C29)-C21</f>
        <v>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54" t="s">
        <v>4964</v>
      </c>
      <c r="B31" s="114"/>
      <c r="C31" s="637">
        <f>'8正'!K9</f>
        <v>30000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149"/>
      <c r="B32" s="7" t="s">
        <v>1539</v>
      </c>
      <c r="C32" s="148">
        <v>30000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143"/>
      <c r="B33" s="2"/>
      <c r="C33" s="685">
        <f>C32-C31</f>
        <v>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2" t="s">
        <v>4965</v>
      </c>
      <c r="B34" s="126"/>
      <c r="C34" s="642">
        <f>'8正'!O3</f>
        <v>126486</v>
      </c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15230</v>
      </c>
      <c r="B35" s="315" t="s">
        <v>21</v>
      </c>
      <c r="C35" s="319">
        <v>62600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15230</v>
      </c>
      <c r="B36" s="315" t="s">
        <v>24</v>
      </c>
      <c r="C36" s="319">
        <v>31000</v>
      </c>
      <c r="D36" s="92"/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15230</v>
      </c>
      <c r="B37" s="315" t="s">
        <v>4498</v>
      </c>
      <c r="C37" s="319">
        <v>27750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15230</v>
      </c>
      <c r="B38" s="315" t="s">
        <v>263</v>
      </c>
      <c r="C38" s="320">
        <v>58000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318" t="s">
        <v>15230</v>
      </c>
      <c r="B39" s="261" t="s">
        <v>10162</v>
      </c>
      <c r="C39" s="262">
        <v>-132200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8" t="s">
        <v>15230</v>
      </c>
      <c r="B40" s="603" t="s">
        <v>5725</v>
      </c>
      <c r="C40" s="320">
        <v>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318" t="s">
        <v>15230</v>
      </c>
      <c r="B41" s="603" t="s">
        <v>4969</v>
      </c>
      <c r="C41" s="320">
        <v>0</v>
      </c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318" t="s">
        <v>15230</v>
      </c>
      <c r="B42" s="603" t="s">
        <v>4970</v>
      </c>
      <c r="C42" s="320">
        <v>32760</v>
      </c>
      <c r="E42" s="318" t="s">
        <v>10092</v>
      </c>
      <c r="F42" s="603" t="s">
        <v>15254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263"/>
      <c r="B43" s="241"/>
      <c r="C43" s="685">
        <f>SUM(C35:C42)-C34</f>
        <v>-46576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312" t="s">
        <v>4966</v>
      </c>
      <c r="B44" s="126"/>
      <c r="C44" s="642">
        <f>'8正'!O4</f>
        <v>335790</v>
      </c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0"/>
      <c r="B45" s="261" t="s">
        <v>15220</v>
      </c>
      <c r="C45" s="262">
        <f>20475*5</f>
        <v>102375</v>
      </c>
      <c r="D45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15221</v>
      </c>
      <c r="C46" s="262">
        <f>20475*3</f>
        <v>61425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 t="s">
        <v>15222</v>
      </c>
      <c r="C47" s="809">
        <f t="shared" ref="C47:C48" si="0">20475*3</f>
        <v>61425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260"/>
      <c r="B48" s="261" t="s">
        <v>15223</v>
      </c>
      <c r="C48" s="809">
        <f t="shared" si="0"/>
        <v>61425</v>
      </c>
      <c r="D48"/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260"/>
      <c r="B49" s="261" t="s">
        <v>15224</v>
      </c>
      <c r="C49" s="262">
        <f>16380*3</f>
        <v>49140</v>
      </c>
      <c r="D49" s="2"/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260"/>
      <c r="B50" s="261" t="s">
        <v>5752</v>
      </c>
      <c r="C50" s="262"/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260"/>
      <c r="B51" s="261"/>
      <c r="C51" s="685">
        <f>SUM(C45:C50)-C44</f>
        <v>0</v>
      </c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A52" s="156" t="s">
        <v>2136</v>
      </c>
      <c r="B52" s="126"/>
      <c r="C52" s="642">
        <f>'8正'!O6</f>
        <v>43064</v>
      </c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A53" s="192"/>
      <c r="B53" t="s">
        <v>15231</v>
      </c>
      <c r="C53" s="131">
        <v>43064</v>
      </c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A54" s="192"/>
      <c r="C54" s="685">
        <f>C53-C52</f>
        <v>0</v>
      </c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A55" s="143"/>
      <c r="C55" s="131"/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BE489" s="69">
        <v>94123103</v>
      </c>
      <c r="BF489" s="69" t="s">
        <v>1682</v>
      </c>
      <c r="BG489" s="69">
        <v>206</v>
      </c>
    </row>
    <row r="490" spans="4:59"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D497" s="84"/>
      <c r="H497" s="84"/>
      <c r="P497" s="84"/>
    </row>
    <row r="498" spans="1:60">
      <c r="D498" s="84"/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D499" s="84"/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D570" s="84"/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2020-06-22T06:21:31Z</dcterms:modified>
</cp:coreProperties>
</file>