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904" firstSheet="4" activeTab="34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  <sheet name="工作表2" sheetId="147" r:id="rId36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'9正'!$A$1:$S$171</definedName>
    <definedName name="_xlnm._FilterDatabase" localSheetId="5" hidden="1">'9票'!$A$1:$W$1846</definedName>
    <definedName name="_xlnm._FilterDatabase" localSheetId="8" hidden="1">'9銀'!$B$5:$H$339</definedName>
    <definedName name="_xlnm._FilterDatabase" localSheetId="34" hidden="1">工作表1!#REF!</definedName>
  </definedNames>
  <calcPr calcId="144525"/>
</workbook>
</file>

<file path=xl/calcChain.xml><?xml version="1.0" encoding="utf-8"?>
<calcChain xmlns="http://schemas.openxmlformats.org/spreadsheetml/2006/main">
  <c r="E18" i="32" l="1"/>
  <c r="G91" i="147"/>
  <c r="H91" i="147"/>
  <c r="I91" i="147"/>
  <c r="J91" i="147"/>
  <c r="K91" i="147"/>
  <c r="L91" i="147"/>
  <c r="M91" i="147"/>
  <c r="N91" i="147"/>
  <c r="S91" i="147"/>
  <c r="T91" i="147"/>
  <c r="U91" i="147"/>
  <c r="O93" i="147"/>
  <c r="O91" i="147" s="1"/>
  <c r="R93" i="147"/>
  <c r="R91" i="147" s="1"/>
  <c r="O94" i="147"/>
  <c r="R94" i="147"/>
  <c r="O95" i="147"/>
  <c r="R95" i="147"/>
  <c r="O96" i="147"/>
  <c r="R96" i="147"/>
  <c r="O97" i="147"/>
  <c r="R97" i="147"/>
  <c r="O98" i="147"/>
  <c r="R98" i="147"/>
  <c r="O99" i="147"/>
  <c r="R99" i="147"/>
  <c r="O100" i="147"/>
  <c r="R100" i="147"/>
  <c r="O101" i="147"/>
  <c r="R101" i="147"/>
  <c r="O102" i="147"/>
  <c r="R102" i="147"/>
  <c r="O103" i="147"/>
  <c r="R103" i="147"/>
  <c r="O104" i="147"/>
  <c r="R104" i="147"/>
  <c r="O105" i="147"/>
  <c r="R105" i="147"/>
  <c r="O106" i="147"/>
  <c r="R106" i="147"/>
  <c r="O107" i="147"/>
  <c r="R107" i="147"/>
  <c r="O108" i="147"/>
  <c r="R108" i="147"/>
  <c r="O109" i="147"/>
  <c r="R109" i="147"/>
  <c r="O110" i="147"/>
  <c r="R110" i="147"/>
  <c r="O111" i="147"/>
  <c r="R111" i="147"/>
  <c r="O112" i="147"/>
  <c r="R112" i="147"/>
  <c r="O113" i="147"/>
  <c r="R113" i="147"/>
  <c r="O114" i="147"/>
  <c r="R114" i="147"/>
  <c r="O115" i="147"/>
  <c r="R115" i="147"/>
  <c r="O116" i="147"/>
  <c r="R116" i="147"/>
  <c r="O117" i="147"/>
  <c r="R117" i="147"/>
  <c r="O118" i="147"/>
  <c r="R118" i="147"/>
  <c r="O119" i="147"/>
  <c r="R119" i="147"/>
  <c r="O120" i="147"/>
  <c r="R120" i="147"/>
  <c r="O121" i="147"/>
  <c r="R121" i="147"/>
  <c r="O122" i="147"/>
  <c r="R122" i="147"/>
  <c r="O123" i="147"/>
  <c r="R123" i="147"/>
  <c r="O124" i="147"/>
  <c r="R124" i="147"/>
  <c r="O125" i="147"/>
  <c r="R125" i="147"/>
  <c r="O126" i="147"/>
  <c r="R126" i="147"/>
  <c r="O127" i="147"/>
  <c r="R127" i="147"/>
  <c r="O128" i="147"/>
  <c r="R128" i="147"/>
  <c r="O129" i="147"/>
  <c r="R129" i="147"/>
  <c r="O130" i="147"/>
  <c r="R130" i="147"/>
  <c r="O131" i="147"/>
  <c r="R131" i="147"/>
  <c r="O132" i="147"/>
  <c r="R132" i="147"/>
  <c r="O133" i="147"/>
  <c r="R133" i="147"/>
  <c r="O134" i="147"/>
  <c r="R134" i="147"/>
  <c r="O135" i="147"/>
  <c r="R135" i="147"/>
  <c r="O136" i="147"/>
  <c r="R136" i="147"/>
  <c r="O137" i="147"/>
  <c r="R137" i="147"/>
  <c r="O138" i="147"/>
  <c r="R138" i="147"/>
  <c r="O139" i="147"/>
  <c r="R139" i="147"/>
  <c r="O140" i="147"/>
  <c r="R140" i="147"/>
  <c r="O141" i="147"/>
  <c r="R141" i="147"/>
  <c r="O142" i="147"/>
  <c r="R142" i="147"/>
  <c r="O143" i="147"/>
  <c r="R143" i="147"/>
  <c r="O144" i="147"/>
  <c r="R144" i="147"/>
  <c r="O145" i="147"/>
  <c r="R145" i="147"/>
  <c r="O146" i="147"/>
  <c r="R146" i="147"/>
  <c r="O147" i="147"/>
  <c r="R147" i="147"/>
  <c r="O148" i="147"/>
  <c r="R148" i="147"/>
  <c r="O149" i="147"/>
  <c r="R149" i="147"/>
  <c r="O150" i="147"/>
  <c r="R150" i="147"/>
  <c r="O151" i="147"/>
  <c r="R151" i="147"/>
  <c r="O152" i="147"/>
  <c r="R152" i="147"/>
  <c r="O153" i="147"/>
  <c r="R153" i="147"/>
  <c r="O154" i="147"/>
  <c r="R154" i="147"/>
  <c r="O155" i="147"/>
  <c r="R155" i="147"/>
  <c r="O156" i="147"/>
  <c r="R156" i="147"/>
  <c r="O157" i="147"/>
  <c r="R157" i="147"/>
  <c r="O158" i="147"/>
  <c r="R158" i="147"/>
  <c r="O159" i="147"/>
  <c r="R159" i="147"/>
  <c r="O160" i="147"/>
  <c r="R160" i="147"/>
  <c r="O161" i="147"/>
  <c r="R161" i="147"/>
  <c r="O162" i="147"/>
  <c r="R162" i="147"/>
  <c r="O163" i="147"/>
  <c r="R163" i="147"/>
  <c r="O164" i="147"/>
  <c r="R164" i="147"/>
  <c r="O165" i="147"/>
  <c r="R165" i="147"/>
  <c r="O166" i="147"/>
  <c r="R166" i="147"/>
  <c r="O167" i="147"/>
  <c r="R167" i="147"/>
  <c r="O168" i="147"/>
  <c r="R168" i="147"/>
  <c r="O169" i="147"/>
  <c r="R169" i="147"/>
  <c r="O170" i="147"/>
  <c r="R170" i="147"/>
  <c r="O171" i="147"/>
  <c r="R171" i="147"/>
  <c r="O172" i="147"/>
  <c r="R172" i="147"/>
  <c r="O173" i="147"/>
  <c r="R173" i="147"/>
  <c r="O174" i="147"/>
  <c r="R174" i="147"/>
  <c r="O175" i="147"/>
  <c r="R175" i="147"/>
  <c r="O176" i="147"/>
  <c r="R176" i="147"/>
  <c r="O177" i="147"/>
  <c r="R177" i="147"/>
  <c r="O178" i="147"/>
  <c r="R178" i="147"/>
  <c r="O179" i="147"/>
  <c r="R179" i="147"/>
  <c r="O180" i="147"/>
  <c r="R180" i="147"/>
  <c r="O181" i="147"/>
  <c r="R181" i="147"/>
  <c r="O182" i="147"/>
  <c r="R182" i="147"/>
  <c r="O183" i="147"/>
  <c r="R183" i="147"/>
  <c r="O184" i="147"/>
  <c r="R184" i="147"/>
  <c r="O185" i="147"/>
  <c r="R185" i="147"/>
  <c r="O186" i="147"/>
  <c r="R186" i="147"/>
  <c r="O187" i="147"/>
  <c r="R187" i="147"/>
  <c r="O188" i="147"/>
  <c r="R188" i="147"/>
  <c r="O189" i="147"/>
  <c r="R189" i="147"/>
  <c r="O190" i="147"/>
  <c r="R190" i="147"/>
  <c r="O191" i="147"/>
  <c r="R191" i="147"/>
  <c r="O192" i="147"/>
  <c r="R192" i="147"/>
  <c r="O193" i="147"/>
  <c r="R193" i="147"/>
  <c r="O194" i="147"/>
  <c r="R194" i="147"/>
  <c r="O195" i="147"/>
  <c r="R195" i="147"/>
  <c r="O196" i="147"/>
  <c r="R196" i="147"/>
  <c r="O197" i="147"/>
  <c r="R197" i="147"/>
  <c r="O198" i="147"/>
  <c r="R198" i="147"/>
  <c r="O199" i="147"/>
  <c r="R199" i="147"/>
  <c r="O200" i="147"/>
  <c r="R200" i="147"/>
  <c r="O201" i="147"/>
  <c r="R201" i="147"/>
  <c r="O202" i="147"/>
  <c r="R202" i="147"/>
  <c r="O203" i="147"/>
  <c r="R203" i="147"/>
  <c r="O204" i="147"/>
  <c r="R204" i="147"/>
  <c r="O205" i="147"/>
  <c r="R205" i="147"/>
  <c r="O206" i="147"/>
  <c r="R206" i="147"/>
  <c r="O207" i="147"/>
  <c r="R207" i="147"/>
  <c r="O208" i="147"/>
  <c r="R208" i="147"/>
  <c r="O209" i="147"/>
  <c r="R209" i="147"/>
  <c r="O210" i="147"/>
  <c r="R210" i="147"/>
  <c r="O211" i="147"/>
  <c r="R211" i="147"/>
  <c r="O212" i="147"/>
  <c r="R212" i="147"/>
  <c r="O213" i="147"/>
  <c r="R213" i="147"/>
  <c r="O214" i="147"/>
  <c r="R214" i="147"/>
  <c r="O215" i="147"/>
  <c r="R215" i="147"/>
  <c r="O216" i="147"/>
  <c r="R216" i="147"/>
  <c r="O217" i="147"/>
  <c r="R217" i="147"/>
  <c r="O218" i="147"/>
  <c r="R218" i="147"/>
  <c r="O219" i="147"/>
  <c r="R219" i="147"/>
  <c r="O220" i="147"/>
  <c r="R220" i="147"/>
  <c r="O221" i="147"/>
  <c r="R221" i="147"/>
  <c r="O222" i="147"/>
  <c r="R222" i="147"/>
  <c r="O223" i="147"/>
  <c r="R223" i="147"/>
  <c r="O224" i="147"/>
  <c r="R224" i="147"/>
  <c r="O225" i="147"/>
  <c r="R225" i="147"/>
  <c r="O226" i="147"/>
  <c r="R226" i="147"/>
  <c r="O227" i="147"/>
  <c r="R227" i="147"/>
  <c r="O228" i="147"/>
  <c r="R228" i="147"/>
  <c r="O229" i="147"/>
  <c r="R229" i="147"/>
  <c r="F33" i="145"/>
  <c r="E181" i="145"/>
  <c r="R1708" i="139" l="1"/>
  <c r="R1709" i="139"/>
  <c r="R1710" i="139"/>
  <c r="R1707" i="139"/>
  <c r="L1514" i="139"/>
  <c r="P684" i="138" l="1"/>
  <c r="F13" i="145"/>
  <c r="F11" i="145"/>
  <c r="F10" i="145"/>
  <c r="E9" i="145"/>
  <c r="E8" i="145"/>
  <c r="E7" i="145"/>
  <c r="E6" i="145"/>
  <c r="E5" i="145"/>
  <c r="E4" i="145"/>
  <c r="E3" i="145"/>
  <c r="E2" i="145"/>
  <c r="C45" i="32"/>
  <c r="C44" i="32"/>
  <c r="C43" i="32"/>
  <c r="C42" i="32"/>
  <c r="C41" i="32"/>
  <c r="C25" i="32"/>
  <c r="C20" i="32"/>
  <c r="C3" i="32"/>
  <c r="E144" i="145" l="1"/>
  <c r="E136" i="145"/>
  <c r="X1" i="134"/>
  <c r="G115" i="145"/>
  <c r="U1515" i="139" l="1"/>
  <c r="T1515" i="139"/>
  <c r="S1515" i="139"/>
  <c r="R1515" i="139"/>
  <c r="O1515" i="139"/>
  <c r="N1515" i="139"/>
  <c r="M1515" i="139"/>
  <c r="L1515" i="139"/>
  <c r="K1515" i="139"/>
  <c r="J1515" i="139"/>
  <c r="I1515" i="139"/>
  <c r="H1515" i="139"/>
  <c r="G1515" i="139"/>
  <c r="R1161" i="124"/>
  <c r="S1161" i="124"/>
  <c r="V20" i="143" l="1"/>
  <c r="X22" i="143"/>
  <c r="X23" i="143"/>
  <c r="F162" i="145" l="1"/>
  <c r="F158" i="145"/>
  <c r="F156" i="145"/>
  <c r="F154" i="145"/>
  <c r="F152" i="145"/>
  <c r="F150" i="145"/>
  <c r="F147" i="145"/>
  <c r="F145" i="145"/>
  <c r="F143" i="145"/>
  <c r="F141" i="145"/>
  <c r="E138" i="145"/>
  <c r="F137" i="145"/>
  <c r="F134" i="145"/>
  <c r="F132" i="145"/>
  <c r="F122" i="145"/>
  <c r="F118" i="145"/>
  <c r="K7" i="145" s="1"/>
  <c r="O23" i="145" s="1"/>
  <c r="E100" i="145"/>
  <c r="E97" i="145"/>
  <c r="F95" i="145"/>
  <c r="E90" i="145"/>
  <c r="G83" i="145"/>
  <c r="F78" i="145"/>
  <c r="G78" i="145" s="1"/>
  <c r="F69" i="145"/>
  <c r="F67" i="145"/>
  <c r="F65" i="145"/>
  <c r="F62" i="145"/>
  <c r="F60" i="145"/>
  <c r="F58" i="145"/>
  <c r="F56" i="145"/>
  <c r="E48" i="145"/>
  <c r="O46" i="145"/>
  <c r="E46" i="145"/>
  <c r="K29" i="145" s="1"/>
  <c r="F45" i="145"/>
  <c r="E44" i="145"/>
  <c r="F43" i="145"/>
  <c r="O40" i="145"/>
  <c r="O33" i="145"/>
  <c r="O34" i="145" s="1"/>
  <c r="F31" i="145"/>
  <c r="O29" i="145"/>
  <c r="O28" i="145"/>
  <c r="K28" i="145"/>
  <c r="O27" i="145"/>
  <c r="K27" i="145"/>
  <c r="K26" i="145"/>
  <c r="K25" i="145"/>
  <c r="K24" i="145"/>
  <c r="K23" i="145"/>
  <c r="O22" i="145"/>
  <c r="K22" i="145"/>
  <c r="O21" i="145"/>
  <c r="K21" i="145"/>
  <c r="F21" i="145"/>
  <c r="F19" i="145"/>
  <c r="O18" i="145"/>
  <c r="O15" i="145"/>
  <c r="O14" i="145" s="1"/>
  <c r="K14" i="145"/>
  <c r="O13" i="145"/>
  <c r="K13" i="145"/>
  <c r="G13" i="145"/>
  <c r="K9" i="145"/>
  <c r="C29" i="32" s="1"/>
  <c r="C31" i="32" s="1"/>
  <c r="O8" i="145"/>
  <c r="K8" i="145"/>
  <c r="O7" i="145"/>
  <c r="O4" i="145"/>
  <c r="C40" i="32" s="1"/>
  <c r="C47" i="32" s="1"/>
  <c r="D3" i="15"/>
  <c r="D4" i="15" s="1"/>
  <c r="D6" i="15" s="1"/>
  <c r="H5" i="15" s="1"/>
  <c r="F2" i="15"/>
  <c r="E2" i="15"/>
  <c r="E4" i="15" s="1"/>
  <c r="F4" i="15" s="1"/>
  <c r="F5" i="15" s="1"/>
  <c r="D2" i="15"/>
  <c r="C2" i="15"/>
  <c r="Q11" i="16"/>
  <c r="D11" i="16"/>
  <c r="B11" i="16"/>
  <c r="M10" i="16"/>
  <c r="I10" i="16"/>
  <c r="E10" i="16"/>
  <c r="Q8" i="16"/>
  <c r="B8" i="16"/>
  <c r="M4" i="16"/>
  <c r="L4" i="16"/>
  <c r="L10" i="16" s="1"/>
  <c r="K4" i="16"/>
  <c r="K10" i="16" s="1"/>
  <c r="J4" i="16"/>
  <c r="J10" i="16" s="1"/>
  <c r="I4" i="16"/>
  <c r="H4" i="16"/>
  <c r="H10" i="16" s="1"/>
  <c r="G4" i="16"/>
  <c r="G10" i="16" s="1"/>
  <c r="F4" i="16"/>
  <c r="F10" i="16" s="1"/>
  <c r="E4" i="16"/>
  <c r="D4" i="16"/>
  <c r="D3" i="16"/>
  <c r="D5" i="16" s="1"/>
  <c r="B5" i="16" s="1"/>
  <c r="D6" i="144"/>
  <c r="E12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F227" i="144" s="1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28" i="144" s="1"/>
  <c r="F203" i="144"/>
  <c r="F202" i="144"/>
  <c r="F201" i="144"/>
  <c r="F200" i="144"/>
  <c r="F199" i="144"/>
  <c r="H194" i="144"/>
  <c r="G194" i="144"/>
  <c r="F194" i="144"/>
  <c r="F190" i="144"/>
  <c r="F196" i="144" s="1"/>
  <c r="E189" i="144"/>
  <c r="E188" i="144"/>
  <c r="E187" i="144"/>
  <c r="E186" i="144"/>
  <c r="E185" i="144"/>
  <c r="F145" i="144"/>
  <c r="D145" i="144"/>
  <c r="E145" i="144" s="1"/>
  <c r="F144" i="144"/>
  <c r="E144" i="144" s="1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5" i="144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K4" i="145" l="1"/>
  <c r="C5" i="32" s="1"/>
  <c r="C11" i="32" s="1"/>
  <c r="O6" i="145"/>
  <c r="C48" i="32" s="1"/>
  <c r="C50" i="32" s="1"/>
  <c r="G33" i="145"/>
  <c r="K5" i="145"/>
  <c r="C12" i="32" s="1"/>
  <c r="C18" i="32" s="1"/>
  <c r="P46" i="145"/>
  <c r="K12" i="145"/>
  <c r="K15" i="145" s="1"/>
  <c r="K33" i="145"/>
  <c r="P34" i="145"/>
  <c r="G21" i="145"/>
  <c r="P40" i="145"/>
  <c r="G122" i="145"/>
  <c r="F47" i="145"/>
  <c r="O3" i="145" s="1"/>
  <c r="C32" i="32" s="1"/>
  <c r="C39" i="32" s="1"/>
  <c r="G134" i="145"/>
  <c r="G162" i="145"/>
  <c r="G102" i="145"/>
  <c r="G69" i="145"/>
  <c r="O30" i="145"/>
  <c r="K30" i="145" s="1"/>
  <c r="P30" i="145" s="1"/>
  <c r="O12" i="145"/>
  <c r="P18" i="145" s="1"/>
  <c r="O24" i="145"/>
  <c r="K16" i="145" s="1"/>
  <c r="F93" i="145"/>
  <c r="K3" i="145" s="1"/>
  <c r="C2" i="32" s="1"/>
  <c r="C4" i="32" s="1"/>
  <c r="F139" i="145"/>
  <c r="O5" i="145" s="1"/>
  <c r="F38" i="145"/>
  <c r="K6" i="145" s="1"/>
  <c r="C19" i="32" s="1"/>
  <c r="C28" i="32" s="1"/>
  <c r="F6" i="15"/>
  <c r="E5" i="15"/>
  <c r="H4" i="15" s="1"/>
  <c r="F3" i="15"/>
  <c r="Q1" i="143"/>
  <c r="U21" i="143"/>
  <c r="G50" i="145" l="1"/>
  <c r="G147" i="145"/>
  <c r="K19" i="145"/>
  <c r="K20" i="145" s="1"/>
  <c r="X21" i="143"/>
  <c r="U20" i="143"/>
  <c r="K10" i="145"/>
  <c r="G95" i="145"/>
  <c r="K17" i="145"/>
  <c r="G38" i="145"/>
  <c r="E6" i="15"/>
  <c r="H6" i="15" s="1"/>
  <c r="X29" i="143"/>
  <c r="U12" i="143"/>
  <c r="X12" i="143" s="1"/>
  <c r="L12" i="143"/>
  <c r="T12" i="143"/>
  <c r="J12" i="143"/>
  <c r="H12" i="143"/>
  <c r="F12" i="143"/>
  <c r="D12" i="143"/>
  <c r="L18" i="143"/>
  <c r="U18" i="143" s="1"/>
  <c r="N9" i="143"/>
  <c r="L9" i="143"/>
  <c r="U9" i="143" s="1"/>
  <c r="N10" i="143"/>
  <c r="K31" i="145" l="1"/>
  <c r="K18" i="145"/>
  <c r="X18" i="143"/>
  <c r="X13" i="143"/>
  <c r="U13" i="143"/>
  <c r="X35" i="143"/>
  <c r="F53" i="143" s="1"/>
  <c r="N19" i="143"/>
  <c r="N16" i="143"/>
  <c r="P11" i="143"/>
  <c r="U28" i="143"/>
  <c r="U27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6" i="143"/>
  <c r="J3" i="143"/>
  <c r="L3" i="143"/>
  <c r="K34" i="145" l="1"/>
  <c r="K32" i="145"/>
  <c r="W108" i="143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8" i="143"/>
  <c r="F49" i="143" s="1"/>
  <c r="X27" i="143"/>
  <c r="X26" i="143"/>
  <c r="F40" i="143" s="1"/>
  <c r="X25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74" i="139"/>
  <c r="S1674" i="139"/>
  <c r="N1674" i="139"/>
  <c r="M1674" i="139"/>
  <c r="L1674" i="139"/>
  <c r="K1674" i="139"/>
  <c r="J1674" i="139"/>
  <c r="I1674" i="139"/>
  <c r="H1674" i="139"/>
  <c r="G1674" i="139"/>
  <c r="B79" i="141"/>
  <c r="B78" i="141"/>
  <c r="B75" i="141"/>
  <c r="C66" i="141"/>
  <c r="H60" i="141"/>
  <c r="C59" i="141"/>
  <c r="H58" i="141"/>
  <c r="H57" i="141"/>
  <c r="C56" i="141"/>
  <c r="H56" i="141" s="1"/>
  <c r="H55" i="141"/>
  <c r="C55" i="141"/>
  <c r="C54" i="141"/>
  <c r="C53" i="141" s="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C64" i="141" s="1"/>
  <c r="F43" i="141"/>
  <c r="E43" i="141"/>
  <c r="D43" i="141"/>
  <c r="C43" i="141"/>
  <c r="H43" i="141" s="1"/>
  <c r="F42" i="141"/>
  <c r="E42" i="141"/>
  <c r="D42" i="141"/>
  <c r="D41" i="141" s="1"/>
  <c r="C42" i="141"/>
  <c r="G41" i="141"/>
  <c r="F41" i="141"/>
  <c r="E41" i="141"/>
  <c r="I40" i="141"/>
  <c r="H40" i="141"/>
  <c r="H39" i="141"/>
  <c r="I39" i="141" s="1"/>
  <c r="I1" i="141" s="1"/>
  <c r="I38" i="141"/>
  <c r="H38" i="141"/>
  <c r="H37" i="141"/>
  <c r="H36" i="141"/>
  <c r="I35" i="141"/>
  <c r="H35" i="141"/>
  <c r="H34" i="141"/>
  <c r="H33" i="141"/>
  <c r="I32" i="141"/>
  <c r="H32" i="141"/>
  <c r="H31" i="141"/>
  <c r="H30" i="141"/>
  <c r="I29" i="141"/>
  <c r="H29" i="141"/>
  <c r="H28" i="141"/>
  <c r="H27" i="141"/>
  <c r="I26" i="141"/>
  <c r="H26" i="141"/>
  <c r="H25" i="141"/>
  <c r="H24" i="141"/>
  <c r="I23" i="141"/>
  <c r="H23" i="141"/>
  <c r="H22" i="141"/>
  <c r="H21" i="141"/>
  <c r="I20" i="141"/>
  <c r="H20" i="141"/>
  <c r="H19" i="141"/>
  <c r="H18" i="141"/>
  <c r="I17" i="141"/>
  <c r="H17" i="141"/>
  <c r="H16" i="141"/>
  <c r="H15" i="141"/>
  <c r="I14" i="141"/>
  <c r="H14" i="141"/>
  <c r="H13" i="141"/>
  <c r="H12" i="141"/>
  <c r="I11" i="141"/>
  <c r="H11" i="141"/>
  <c r="H10" i="141"/>
  <c r="H9" i="141"/>
  <c r="I8" i="141"/>
  <c r="H8" i="141"/>
  <c r="H7" i="141"/>
  <c r="H6" i="141"/>
  <c r="I5" i="141"/>
  <c r="H5" i="141"/>
  <c r="H4" i="141"/>
  <c r="H3" i="141"/>
  <c r="H1" i="141"/>
  <c r="G1" i="141"/>
  <c r="F1" i="141"/>
  <c r="E1" i="141"/>
  <c r="D1" i="141"/>
  <c r="C1" i="141"/>
  <c r="L1673" i="139" l="1"/>
  <c r="F42" i="143"/>
  <c r="X31" i="143"/>
  <c r="W94" i="143"/>
  <c r="X94" i="143" s="1"/>
  <c r="K35" i="145"/>
  <c r="O9" i="145"/>
  <c r="O10" i="145" s="1"/>
  <c r="P10" i="145" s="1"/>
  <c r="X101" i="143"/>
  <c r="V109" i="143"/>
  <c r="V110" i="143" s="1"/>
  <c r="F44" i="143"/>
  <c r="U15" i="143"/>
  <c r="X15" i="143" s="1"/>
  <c r="F52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67" i="141" s="1"/>
  <c r="C41" i="141"/>
  <c r="C61" i="141" s="1"/>
  <c r="H44" i="141"/>
  <c r="H54" i="141"/>
  <c r="H51" i="141"/>
  <c r="H42" i="141"/>
  <c r="F46" i="143" l="1"/>
  <c r="F54" i="143" s="1"/>
  <c r="F56" i="143" s="1"/>
  <c r="F48" i="143"/>
  <c r="X20" i="143"/>
  <c r="F55" i="143" s="1"/>
  <c r="V113" i="143"/>
  <c r="U1" i="143"/>
  <c r="U110" i="143" s="1"/>
  <c r="X109" i="143"/>
  <c r="X1" i="143"/>
  <c r="H41" i="141"/>
  <c r="H49" i="143" l="1"/>
  <c r="H54" i="143" s="1"/>
  <c r="U113" i="143"/>
  <c r="X110" i="143"/>
  <c r="C3652" i="140"/>
  <c r="C3641" i="140"/>
  <c r="P3" i="140"/>
  <c r="H3" i="140"/>
  <c r="U1696" i="139" l="1"/>
  <c r="P1696" i="139"/>
  <c r="Q1696" i="139" s="1"/>
  <c r="O1696" i="139"/>
  <c r="U1689" i="139"/>
  <c r="P1689" i="139"/>
  <c r="Q1689" i="139" s="1"/>
  <c r="O1689" i="139"/>
  <c r="P1681" i="139"/>
  <c r="Q1681" i="139" s="1"/>
  <c r="U1681" i="139"/>
  <c r="O1681" i="139"/>
  <c r="U1706" i="139"/>
  <c r="P1706" i="139"/>
  <c r="Q1706" i="139" s="1"/>
  <c r="O1706" i="139"/>
  <c r="U1705" i="139"/>
  <c r="P1705" i="139"/>
  <c r="Q1705" i="139" s="1"/>
  <c r="O1705" i="139"/>
  <c r="U1704" i="139"/>
  <c r="P1704" i="139"/>
  <c r="Q1704" i="139" s="1"/>
  <c r="O1704" i="139"/>
  <c r="U1703" i="139"/>
  <c r="P1703" i="139"/>
  <c r="Q1703" i="139" s="1"/>
  <c r="O1703" i="139"/>
  <c r="U1702" i="139"/>
  <c r="P1702" i="139"/>
  <c r="Q1702" i="139" s="1"/>
  <c r="O1702" i="139"/>
  <c r="U1701" i="139"/>
  <c r="P1701" i="139"/>
  <c r="Q1701" i="139" s="1"/>
  <c r="O1701" i="139"/>
  <c r="U1700" i="139"/>
  <c r="Q1700" i="139"/>
  <c r="P1700" i="139"/>
  <c r="O1700" i="139"/>
  <c r="U1699" i="139"/>
  <c r="P1699" i="139"/>
  <c r="Q1699" i="139" s="1"/>
  <c r="O1699" i="139"/>
  <c r="U1698" i="139"/>
  <c r="P1698" i="139"/>
  <c r="Q1698" i="139" s="1"/>
  <c r="O1698" i="139"/>
  <c r="U1697" i="139"/>
  <c r="P1697" i="139"/>
  <c r="Q1697" i="139" s="1"/>
  <c r="O1697" i="139"/>
  <c r="U1695" i="139"/>
  <c r="P1695" i="139"/>
  <c r="Q1695" i="139" s="1"/>
  <c r="O1695" i="139"/>
  <c r="U1694" i="139"/>
  <c r="P1694" i="139"/>
  <c r="Q1694" i="139" s="1"/>
  <c r="O1694" i="139"/>
  <c r="U1693" i="139"/>
  <c r="P1693" i="139"/>
  <c r="Q1693" i="139" s="1"/>
  <c r="O1693" i="139"/>
  <c r="U1692" i="139"/>
  <c r="P1692" i="139"/>
  <c r="Q1692" i="139" s="1"/>
  <c r="O1692" i="139"/>
  <c r="U1691" i="139"/>
  <c r="Q1691" i="139"/>
  <c r="P1691" i="139"/>
  <c r="O1691" i="139"/>
  <c r="U1690" i="139"/>
  <c r="P1690" i="139"/>
  <c r="Q1690" i="139" s="1"/>
  <c r="O1690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Q1685" i="139"/>
  <c r="P1685" i="139"/>
  <c r="O1685" i="139"/>
  <c r="U1684" i="139"/>
  <c r="P1684" i="139"/>
  <c r="Q1684" i="139" s="1"/>
  <c r="O1684" i="139"/>
  <c r="U1683" i="139"/>
  <c r="P1683" i="139"/>
  <c r="Q1683" i="139" s="1"/>
  <c r="O1683" i="139"/>
  <c r="U1682" i="139"/>
  <c r="P1682" i="139"/>
  <c r="Q1682" i="139" s="1"/>
  <c r="O1682" i="139"/>
  <c r="U1680" i="139"/>
  <c r="P1680" i="139"/>
  <c r="Q1680" i="139" s="1"/>
  <c r="O1680" i="139"/>
  <c r="U1679" i="139"/>
  <c r="P1679" i="139"/>
  <c r="Q1679" i="139" s="1"/>
  <c r="O1679" i="139"/>
  <c r="Q1678" i="139"/>
  <c r="P1678" i="139"/>
  <c r="U1678" i="139"/>
  <c r="O1678" i="139"/>
  <c r="Q1676" i="139"/>
  <c r="P1676" i="139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R1810" i="139"/>
  <c r="O1810" i="139"/>
  <c r="R1809" i="139"/>
  <c r="O1809" i="139"/>
  <c r="R1808" i="139"/>
  <c r="O1808" i="139"/>
  <c r="R1807" i="139"/>
  <c r="O1807" i="139"/>
  <c r="R1806" i="139"/>
  <c r="O1806" i="139"/>
  <c r="R1805" i="139"/>
  <c r="O1805" i="139"/>
  <c r="R1804" i="139"/>
  <c r="O1804" i="139"/>
  <c r="R1803" i="139"/>
  <c r="O1803" i="139"/>
  <c r="R1802" i="139"/>
  <c r="O1802" i="139"/>
  <c r="R1801" i="139"/>
  <c r="O1801" i="139"/>
  <c r="R1800" i="139"/>
  <c r="O1800" i="139"/>
  <c r="R1799" i="139"/>
  <c r="O1799" i="139"/>
  <c r="R1798" i="139"/>
  <c r="O1798" i="139"/>
  <c r="R1797" i="139"/>
  <c r="O1797" i="139"/>
  <c r="R1796" i="139"/>
  <c r="O1796" i="139"/>
  <c r="R1795" i="139"/>
  <c r="O1795" i="139"/>
  <c r="R1794" i="139"/>
  <c r="O1794" i="139"/>
  <c r="R1793" i="139"/>
  <c r="O1793" i="139"/>
  <c r="R1792" i="139"/>
  <c r="O1792" i="139"/>
  <c r="R1791" i="139"/>
  <c r="O1791" i="139"/>
  <c r="R1790" i="139"/>
  <c r="O1790" i="139"/>
  <c r="R1789" i="139"/>
  <c r="O1789" i="139"/>
  <c r="R1788" i="139"/>
  <c r="O1788" i="139"/>
  <c r="R1787" i="139"/>
  <c r="O1787" i="139"/>
  <c r="R1786" i="139"/>
  <c r="O1786" i="139"/>
  <c r="R1785" i="139"/>
  <c r="O1785" i="139"/>
  <c r="R1784" i="139"/>
  <c r="O1784" i="139"/>
  <c r="R1783" i="139"/>
  <c r="O1783" i="139"/>
  <c r="R1782" i="139"/>
  <c r="O1782" i="139"/>
  <c r="R1781" i="139"/>
  <c r="O1781" i="139"/>
  <c r="R1780" i="139"/>
  <c r="O1780" i="139"/>
  <c r="R1779" i="139"/>
  <c r="O1779" i="139"/>
  <c r="R1778" i="139"/>
  <c r="O1778" i="139"/>
  <c r="R1777" i="139"/>
  <c r="O1777" i="139"/>
  <c r="R1776" i="139"/>
  <c r="O1776" i="139"/>
  <c r="R1775" i="139"/>
  <c r="O1775" i="139"/>
  <c r="R1774" i="139"/>
  <c r="O1774" i="139"/>
  <c r="R1773" i="139"/>
  <c r="O1773" i="139"/>
  <c r="R1772" i="139"/>
  <c r="O1772" i="139"/>
  <c r="R1771" i="139"/>
  <c r="O1771" i="139"/>
  <c r="R1770" i="139"/>
  <c r="O1770" i="139"/>
  <c r="R1769" i="139"/>
  <c r="O1769" i="139"/>
  <c r="R1768" i="139"/>
  <c r="O1768" i="139"/>
  <c r="R1767" i="139"/>
  <c r="O1767" i="139"/>
  <c r="R1766" i="139"/>
  <c r="O1766" i="139"/>
  <c r="R1757" i="139"/>
  <c r="O1757" i="139"/>
  <c r="R1756" i="139"/>
  <c r="O1756" i="139"/>
  <c r="R1755" i="139"/>
  <c r="O1755" i="139"/>
  <c r="R1754" i="139"/>
  <c r="O1754" i="139"/>
  <c r="R1753" i="139"/>
  <c r="O1753" i="139"/>
  <c r="R1752" i="139"/>
  <c r="O1752" i="139"/>
  <c r="R1751" i="139"/>
  <c r="O1751" i="139"/>
  <c r="R1750" i="139"/>
  <c r="O1750" i="139"/>
  <c r="R1749" i="139"/>
  <c r="O1749" i="139"/>
  <c r="R1748" i="139"/>
  <c r="O1748" i="139"/>
  <c r="R1747" i="139"/>
  <c r="O1747" i="139"/>
  <c r="R1746" i="139"/>
  <c r="O1746" i="139"/>
  <c r="R1745" i="139"/>
  <c r="O1745" i="139"/>
  <c r="R1744" i="139"/>
  <c r="O1744" i="139"/>
  <c r="R1743" i="139"/>
  <c r="O1743" i="139"/>
  <c r="R1742" i="139"/>
  <c r="O1742" i="139"/>
  <c r="R1765" i="139"/>
  <c r="O1765" i="139"/>
  <c r="R1764" i="139"/>
  <c r="O1764" i="139"/>
  <c r="R1763" i="139"/>
  <c r="O1763" i="139"/>
  <c r="R1762" i="139"/>
  <c r="O1762" i="139"/>
  <c r="R1761" i="139"/>
  <c r="O1761" i="139"/>
  <c r="R1760" i="139"/>
  <c r="O1760" i="139"/>
  <c r="R1759" i="139"/>
  <c r="O1759" i="139"/>
  <c r="R1758" i="139"/>
  <c r="O1758" i="139"/>
  <c r="R1741" i="139"/>
  <c r="O1741" i="139"/>
  <c r="R1740" i="139"/>
  <c r="O1740" i="139"/>
  <c r="R1739" i="139"/>
  <c r="O1739" i="139"/>
  <c r="R1738" i="139"/>
  <c r="O1738" i="139"/>
  <c r="R1737" i="139"/>
  <c r="O1737" i="139"/>
  <c r="R1736" i="139"/>
  <c r="O1736" i="139"/>
  <c r="R1735" i="139"/>
  <c r="O1735" i="139"/>
  <c r="R1734" i="139"/>
  <c r="O1734" i="139"/>
  <c r="R1733" i="139"/>
  <c r="O1733" i="139"/>
  <c r="R1732" i="139"/>
  <c r="O1732" i="139"/>
  <c r="R1731" i="139"/>
  <c r="O1731" i="139"/>
  <c r="R1730" i="139"/>
  <c r="O1730" i="139"/>
  <c r="R1729" i="139"/>
  <c r="O1729" i="139"/>
  <c r="R1728" i="139"/>
  <c r="O1728" i="139"/>
  <c r="R1727" i="139"/>
  <c r="O1727" i="139"/>
  <c r="R1718" i="139"/>
  <c r="O1718" i="139"/>
  <c r="R1717" i="139"/>
  <c r="O1717" i="139"/>
  <c r="R1716" i="139"/>
  <c r="O1716" i="139"/>
  <c r="R1715" i="139"/>
  <c r="O1715" i="139"/>
  <c r="R1714" i="139"/>
  <c r="O1714" i="139"/>
  <c r="R1713" i="139"/>
  <c r="O1713" i="139"/>
  <c r="R1712" i="139"/>
  <c r="O1712" i="139"/>
  <c r="R1711" i="139"/>
  <c r="O1711" i="139"/>
  <c r="R1726" i="139" l="1"/>
  <c r="O1726" i="139"/>
  <c r="R1725" i="139"/>
  <c r="O1725" i="139"/>
  <c r="R1724" i="139"/>
  <c r="O1724" i="139"/>
  <c r="R1723" i="139"/>
  <c r="O1723" i="139"/>
  <c r="R1722" i="139"/>
  <c r="O1722" i="139"/>
  <c r="R1721" i="139"/>
  <c r="O1721" i="139"/>
  <c r="R1720" i="139"/>
  <c r="O1720" i="139"/>
  <c r="R1719" i="139"/>
  <c r="O1719" i="139"/>
  <c r="O1709" i="139"/>
  <c r="O1710" i="139"/>
  <c r="O1708" i="139"/>
  <c r="R1674" i="139"/>
  <c r="O1707" i="139"/>
  <c r="R1664" i="139" l="1"/>
  <c r="R1665" i="139"/>
  <c r="R1666" i="139"/>
  <c r="R1667" i="139"/>
  <c r="R1668" i="139"/>
  <c r="R1669" i="139"/>
  <c r="R1670" i="139"/>
  <c r="O1664" i="139"/>
  <c r="O1665" i="139"/>
  <c r="O1666" i="139"/>
  <c r="O1667" i="139"/>
  <c r="O1668" i="139"/>
  <c r="O1669" i="139"/>
  <c r="O1670" i="139"/>
  <c r="R1663" i="139"/>
  <c r="O1663" i="139"/>
  <c r="R1656" i="139"/>
  <c r="R1657" i="139"/>
  <c r="R1658" i="139"/>
  <c r="R1659" i="139"/>
  <c r="R1660" i="139"/>
  <c r="R1661" i="139"/>
  <c r="R1662" i="139"/>
  <c r="R1655" i="139"/>
  <c r="O1656" i="139"/>
  <c r="O1657" i="139"/>
  <c r="O1658" i="139"/>
  <c r="O1659" i="139"/>
  <c r="O1660" i="139"/>
  <c r="O1661" i="139"/>
  <c r="O1662" i="139"/>
  <c r="O1655" i="139"/>
  <c r="U1677" i="139"/>
  <c r="P1677" i="139"/>
  <c r="Q1677" i="139" s="1"/>
  <c r="O1677" i="139"/>
  <c r="U1676" i="139"/>
  <c r="U1674" i="139" s="1"/>
  <c r="O1676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/>
  <c r="O706" i="138" s="1"/>
  <c r="L634" i="138"/>
  <c r="O691" i="138"/>
  <c r="O693" i="138"/>
  <c r="O703" i="138"/>
  <c r="O705" i="138"/>
  <c r="O707" i="138"/>
  <c r="O710" i="138"/>
  <c r="O719" i="138"/>
  <c r="O721" i="138"/>
  <c r="O732" i="138"/>
  <c r="O739" i="138"/>
  <c r="O741" i="138"/>
  <c r="O742" i="138"/>
  <c r="O743" i="138"/>
  <c r="O745" i="138"/>
  <c r="O746" i="138"/>
  <c r="M686" i="138"/>
  <c r="O686" i="138" s="1"/>
  <c r="M687" i="138"/>
  <c r="O687" i="138" s="1"/>
  <c r="M688" i="138"/>
  <c r="O688" i="138" s="1"/>
  <c r="M689" i="138"/>
  <c r="O689" i="138" s="1"/>
  <c r="M690" i="138"/>
  <c r="O690" i="138" s="1"/>
  <c r="M691" i="138"/>
  <c r="M692" i="138"/>
  <c r="O692" i="138" s="1"/>
  <c r="M693" i="138"/>
  <c r="M694" i="138"/>
  <c r="O694" i="138" s="1"/>
  <c r="M695" i="138"/>
  <c r="O695" i="138" s="1"/>
  <c r="M696" i="138"/>
  <c r="O696" i="138" s="1"/>
  <c r="M697" i="138"/>
  <c r="O697" i="138" s="1"/>
  <c r="M698" i="138"/>
  <c r="O698" i="138" s="1"/>
  <c r="M699" i="138"/>
  <c r="O699" i="138" s="1"/>
  <c r="M700" i="138"/>
  <c r="O700" i="138" s="1"/>
  <c r="M701" i="138"/>
  <c r="O701" i="138" s="1"/>
  <c r="M702" i="138"/>
  <c r="O702" i="138" s="1"/>
  <c r="M703" i="138"/>
  <c r="M704" i="138"/>
  <c r="O704" i="138" s="1"/>
  <c r="M705" i="138"/>
  <c r="M707" i="138"/>
  <c r="M708" i="138"/>
  <c r="O708" i="138" s="1"/>
  <c r="M709" i="138"/>
  <c r="O709" i="138" s="1"/>
  <c r="M710" i="138"/>
  <c r="M711" i="138"/>
  <c r="O711" i="138" s="1"/>
  <c r="M712" i="138"/>
  <c r="O712" i="138" s="1"/>
  <c r="M713" i="138"/>
  <c r="O713" i="138" s="1"/>
  <c r="M714" i="138"/>
  <c r="O714" i="138" s="1"/>
  <c r="M715" i="138"/>
  <c r="O715" i="138" s="1"/>
  <c r="M716" i="138"/>
  <c r="O716" i="138" s="1"/>
  <c r="M717" i="138"/>
  <c r="O717" i="138" s="1"/>
  <c r="M718" i="138"/>
  <c r="O718" i="138" s="1"/>
  <c r="M719" i="138"/>
  <c r="M720" i="138"/>
  <c r="O720" i="138" s="1"/>
  <c r="M721" i="138"/>
  <c r="M722" i="138"/>
  <c r="O722" i="138" s="1"/>
  <c r="M723" i="138"/>
  <c r="O723" i="138" s="1"/>
  <c r="M724" i="138"/>
  <c r="O724" i="138" s="1"/>
  <c r="M725" i="138"/>
  <c r="O725" i="138" s="1"/>
  <c r="M726" i="138"/>
  <c r="O726" i="138" s="1"/>
  <c r="M727" i="138"/>
  <c r="O727" i="138" s="1"/>
  <c r="M728" i="138"/>
  <c r="O728" i="138" s="1"/>
  <c r="M729" i="138"/>
  <c r="O729" i="138" s="1"/>
  <c r="M730" i="138"/>
  <c r="O730" i="138" s="1"/>
  <c r="M731" i="138"/>
  <c r="O731" i="138" s="1"/>
  <c r="M732" i="138"/>
  <c r="M733" i="138"/>
  <c r="O733" i="138" s="1"/>
  <c r="M734" i="138"/>
  <c r="O734" i="138" s="1"/>
  <c r="M735" i="138"/>
  <c r="O735" i="138" s="1"/>
  <c r="M736" i="138"/>
  <c r="O736" i="138" s="1"/>
  <c r="M737" i="138"/>
  <c r="O737" i="138" s="1"/>
  <c r="M738" i="138"/>
  <c r="O738" i="138" s="1"/>
  <c r="M739" i="138"/>
  <c r="M740" i="138"/>
  <c r="O740" i="138" s="1"/>
  <c r="M741" i="138"/>
  <c r="M742" i="138"/>
  <c r="M743" i="138"/>
  <c r="M744" i="138"/>
  <c r="O744" i="138" s="1"/>
  <c r="M745" i="138"/>
  <c r="M746" i="138"/>
  <c r="M685" i="138"/>
  <c r="O685" i="138" s="1"/>
  <c r="N684" i="138"/>
  <c r="L684" i="138"/>
  <c r="K684" i="138"/>
  <c r="J684" i="138"/>
  <c r="G684" i="138"/>
  <c r="F684" i="138"/>
  <c r="E684" i="138"/>
  <c r="G746" i="138"/>
  <c r="G745" i="138"/>
  <c r="G744" i="138"/>
  <c r="G743" i="138"/>
  <c r="G742" i="138"/>
  <c r="G741" i="138"/>
  <c r="G740" i="138"/>
  <c r="G739" i="138"/>
  <c r="G738" i="138"/>
  <c r="G737" i="138"/>
  <c r="G736" i="138"/>
  <c r="G735" i="138"/>
  <c r="G734" i="138"/>
  <c r="G733" i="138"/>
  <c r="G732" i="138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G718" i="138"/>
  <c r="G717" i="138"/>
  <c r="G716" i="138"/>
  <c r="G715" i="138"/>
  <c r="G714" i="138"/>
  <c r="G713" i="138"/>
  <c r="G712" i="138"/>
  <c r="G711" i="138"/>
  <c r="G709" i="138"/>
  <c r="G708" i="138"/>
  <c r="G707" i="138"/>
  <c r="G706" i="138"/>
  <c r="G705" i="138"/>
  <c r="G704" i="138"/>
  <c r="G703" i="138"/>
  <c r="G702" i="138"/>
  <c r="G701" i="138"/>
  <c r="G700" i="138"/>
  <c r="G699" i="138"/>
  <c r="G698" i="138"/>
  <c r="G697" i="138"/>
  <c r="G696" i="138"/>
  <c r="G695" i="138"/>
  <c r="G694" i="138"/>
  <c r="G693" i="138"/>
  <c r="G692" i="138"/>
  <c r="G691" i="138"/>
  <c r="G690" i="138"/>
  <c r="G689" i="138"/>
  <c r="G688" i="138"/>
  <c r="G687" i="138"/>
  <c r="G686" i="138"/>
  <c r="G685" i="138"/>
  <c r="M679" i="138"/>
  <c r="G679" i="138"/>
  <c r="M678" i="138"/>
  <c r="G678" i="138"/>
  <c r="M677" i="138"/>
  <c r="G677" i="138"/>
  <c r="M676" i="138"/>
  <c r="G676" i="138"/>
  <c r="M675" i="138"/>
  <c r="G675" i="138"/>
  <c r="O675" i="138" s="1"/>
  <c r="M674" i="138"/>
  <c r="G674" i="138"/>
  <c r="M673" i="138"/>
  <c r="G673" i="138"/>
  <c r="O672" i="138"/>
  <c r="M672" i="138"/>
  <c r="G672" i="138"/>
  <c r="M671" i="138"/>
  <c r="G671" i="138"/>
  <c r="O671" i="138" s="1"/>
  <c r="M670" i="138"/>
  <c r="G670" i="138"/>
  <c r="M669" i="138"/>
  <c r="G669" i="138"/>
  <c r="M668" i="138"/>
  <c r="G668" i="138"/>
  <c r="O668" i="138" s="1"/>
  <c r="M667" i="138"/>
  <c r="O667" i="138" s="1"/>
  <c r="G667" i="138"/>
  <c r="M666" i="138"/>
  <c r="G666" i="138"/>
  <c r="M665" i="138"/>
  <c r="G665" i="138"/>
  <c r="O664" i="138"/>
  <c r="M664" i="138"/>
  <c r="G664" i="138"/>
  <c r="M663" i="138"/>
  <c r="G663" i="138"/>
  <c r="O663" i="138" s="1"/>
  <c r="M662" i="138"/>
  <c r="G662" i="138"/>
  <c r="M661" i="138"/>
  <c r="G661" i="138"/>
  <c r="M660" i="138"/>
  <c r="O660" i="138" s="1"/>
  <c r="M659" i="138"/>
  <c r="O659" i="138" s="1"/>
  <c r="M658" i="138"/>
  <c r="O658" i="138" s="1"/>
  <c r="G658" i="138"/>
  <c r="O657" i="138"/>
  <c r="M657" i="138"/>
  <c r="G657" i="138"/>
  <c r="M656" i="138"/>
  <c r="G656" i="138"/>
  <c r="M655" i="138"/>
  <c r="G655" i="138"/>
  <c r="M654" i="138"/>
  <c r="G654" i="138"/>
  <c r="O654" i="138" s="1"/>
  <c r="M653" i="138"/>
  <c r="G653" i="138"/>
  <c r="O653" i="138" s="1"/>
  <c r="M652" i="138"/>
  <c r="G652" i="138"/>
  <c r="O652" i="138" s="1"/>
  <c r="M651" i="138"/>
  <c r="G651" i="138"/>
  <c r="O651" i="138" s="1"/>
  <c r="M650" i="138"/>
  <c r="G650" i="138"/>
  <c r="O650" i="138" s="1"/>
  <c r="O649" i="138"/>
  <c r="M649" i="138"/>
  <c r="G649" i="138"/>
  <c r="M648" i="138"/>
  <c r="G648" i="138"/>
  <c r="M647" i="138"/>
  <c r="G647" i="138"/>
  <c r="O647" i="138" s="1"/>
  <c r="M646" i="138"/>
  <c r="G646" i="138"/>
  <c r="O646" i="138" s="1"/>
  <c r="M645" i="138"/>
  <c r="G645" i="138"/>
  <c r="O645" i="138" s="1"/>
  <c r="M644" i="138"/>
  <c r="G644" i="138"/>
  <c r="O644" i="138" s="1"/>
  <c r="M643" i="138"/>
  <c r="G643" i="138"/>
  <c r="O643" i="138" s="1"/>
  <c r="M642" i="138"/>
  <c r="O642" i="138" s="1"/>
  <c r="G642" i="138"/>
  <c r="O641" i="138"/>
  <c r="M641" i="138"/>
  <c r="G641" i="138"/>
  <c r="M640" i="138"/>
  <c r="G640" i="138"/>
  <c r="M639" i="138"/>
  <c r="G639" i="138"/>
  <c r="O639" i="138" s="1"/>
  <c r="M638" i="138"/>
  <c r="G638" i="138"/>
  <c r="O638" i="138" s="1"/>
  <c r="M637" i="138"/>
  <c r="G637" i="138"/>
  <c r="O637" i="138" s="1"/>
  <c r="M636" i="138"/>
  <c r="G636" i="138"/>
  <c r="O636" i="138" s="1"/>
  <c r="M635" i="138"/>
  <c r="G635" i="138"/>
  <c r="O635" i="138" s="1"/>
  <c r="M634" i="138"/>
  <c r="F634" i="138"/>
  <c r="E634" i="138"/>
  <c r="M633" i="138"/>
  <c r="G633" i="138"/>
  <c r="M632" i="138"/>
  <c r="G632" i="138"/>
  <c r="O632" i="138" s="1"/>
  <c r="M631" i="138"/>
  <c r="G631" i="138"/>
  <c r="O631" i="138" s="1"/>
  <c r="M630" i="138"/>
  <c r="G630" i="138"/>
  <c r="M629" i="138"/>
  <c r="G629" i="138"/>
  <c r="O628" i="138"/>
  <c r="M628" i="138"/>
  <c r="G628" i="138"/>
  <c r="M627" i="138"/>
  <c r="O627" i="138" s="1"/>
  <c r="G627" i="138"/>
  <c r="M626" i="138"/>
  <c r="G626" i="138"/>
  <c r="M625" i="138"/>
  <c r="G625" i="138"/>
  <c r="M624" i="138"/>
  <c r="G624" i="138"/>
  <c r="O624" i="138" s="1"/>
  <c r="M623" i="138"/>
  <c r="G623" i="138"/>
  <c r="O623" i="138" s="1"/>
  <c r="M622" i="138"/>
  <c r="G622" i="138"/>
  <c r="M621" i="138"/>
  <c r="G621" i="138"/>
  <c r="O620" i="138"/>
  <c r="M620" i="138"/>
  <c r="G620" i="138"/>
  <c r="M619" i="138"/>
  <c r="O619" i="138" s="1"/>
  <c r="G619" i="138"/>
  <c r="M618" i="138"/>
  <c r="G618" i="138"/>
  <c r="M617" i="138"/>
  <c r="G617" i="138"/>
  <c r="M616" i="138"/>
  <c r="G616" i="138"/>
  <c r="O616" i="138" s="1"/>
  <c r="M615" i="138"/>
  <c r="G615" i="138"/>
  <c r="O615" i="138" s="1"/>
  <c r="M614" i="138"/>
  <c r="G614" i="138"/>
  <c r="M613" i="138"/>
  <c r="G613" i="138"/>
  <c r="O612" i="138"/>
  <c r="M612" i="138"/>
  <c r="G612" i="138"/>
  <c r="M611" i="138"/>
  <c r="O611" i="138" s="1"/>
  <c r="G611" i="138"/>
  <c r="M610" i="138"/>
  <c r="G610" i="138"/>
  <c r="M609" i="138"/>
  <c r="G609" i="138"/>
  <c r="N608" i="138"/>
  <c r="L608" i="138"/>
  <c r="K608" i="138"/>
  <c r="J608" i="138"/>
  <c r="F608" i="138"/>
  <c r="E608" i="138"/>
  <c r="M605" i="138"/>
  <c r="G605" i="138"/>
  <c r="M604" i="138"/>
  <c r="G604" i="138"/>
  <c r="O603" i="138"/>
  <c r="M603" i="138"/>
  <c r="G603" i="138"/>
  <c r="M602" i="138"/>
  <c r="G602" i="138"/>
  <c r="M601" i="138"/>
  <c r="G601" i="138"/>
  <c r="M600" i="138"/>
  <c r="G600" i="138"/>
  <c r="O600" i="138" s="1"/>
  <c r="M599" i="138"/>
  <c r="G599" i="138"/>
  <c r="O599" i="138" s="1"/>
  <c r="M598" i="138"/>
  <c r="G598" i="138"/>
  <c r="M597" i="138"/>
  <c r="G597" i="138"/>
  <c r="O597" i="138" s="1"/>
  <c r="M596" i="138"/>
  <c r="G596" i="138"/>
  <c r="O596" i="138" s="1"/>
  <c r="M595" i="138"/>
  <c r="G595" i="138"/>
  <c r="O595" i="138" s="1"/>
  <c r="M594" i="138"/>
  <c r="G594" i="138"/>
  <c r="M593" i="138"/>
  <c r="G593" i="138"/>
  <c r="M592" i="138"/>
  <c r="O592" i="138" s="1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O585" i="138" s="1"/>
  <c r="M584" i="138"/>
  <c r="G584" i="138"/>
  <c r="M583" i="138"/>
  <c r="G583" i="138"/>
  <c r="M582" i="138"/>
  <c r="G582" i="138"/>
  <c r="M581" i="138"/>
  <c r="G581" i="138"/>
  <c r="O581" i="138" s="1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O569" i="138" s="1"/>
  <c r="M568" i="138"/>
  <c r="G568" i="138"/>
  <c r="M567" i="138"/>
  <c r="G567" i="138"/>
  <c r="M566" i="138"/>
  <c r="G566" i="138"/>
  <c r="M565" i="138"/>
  <c r="G565" i="138"/>
  <c r="O564" i="138"/>
  <c r="M564" i="138"/>
  <c r="G564" i="138"/>
  <c r="M563" i="138"/>
  <c r="G563" i="138"/>
  <c r="M562" i="138"/>
  <c r="G562" i="138"/>
  <c r="O562" i="138" s="1"/>
  <c r="M561" i="138"/>
  <c r="O561" i="138" s="1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O553" i="138" s="1"/>
  <c r="M552" i="138"/>
  <c r="O552" i="138" s="1"/>
  <c r="G552" i="138"/>
  <c r="M551" i="138"/>
  <c r="O551" i="138" s="1"/>
  <c r="M550" i="138"/>
  <c r="O550" i="138" s="1"/>
  <c r="M549" i="138"/>
  <c r="O549" i="138" s="1"/>
  <c r="M548" i="138"/>
  <c r="G548" i="138"/>
  <c r="O548" i="138" s="1"/>
  <c r="M547" i="138"/>
  <c r="G547" i="138"/>
  <c r="O547" i="138" s="1"/>
  <c r="M546" i="138"/>
  <c r="G546" i="138"/>
  <c r="M545" i="138"/>
  <c r="G545" i="138"/>
  <c r="O545" i="138" s="1"/>
  <c r="M544" i="138"/>
  <c r="G544" i="138"/>
  <c r="O544" i="138" s="1"/>
  <c r="M543" i="138"/>
  <c r="O543" i="138" s="1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O536" i="138" s="1"/>
  <c r="M535" i="138"/>
  <c r="G535" i="138"/>
  <c r="M534" i="138"/>
  <c r="G534" i="138"/>
  <c r="G533" i="138" s="1"/>
  <c r="N533" i="138"/>
  <c r="L533" i="138"/>
  <c r="K533" i="138"/>
  <c r="J533" i="138"/>
  <c r="F533" i="138"/>
  <c r="E533" i="138"/>
  <c r="M530" i="138"/>
  <c r="G530" i="138"/>
  <c r="M529" i="138"/>
  <c r="G529" i="138"/>
  <c r="O529" i="138" s="1"/>
  <c r="M528" i="138"/>
  <c r="G528" i="138"/>
  <c r="O528" i="138" s="1"/>
  <c r="M527" i="138"/>
  <c r="O527" i="138" s="1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1" i="138" s="1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O512" i="138" s="1"/>
  <c r="M511" i="138"/>
  <c r="O511" i="138" s="1"/>
  <c r="G511" i="138"/>
  <c r="M510" i="138"/>
  <c r="G510" i="138"/>
  <c r="M509" i="138"/>
  <c r="G509" i="138"/>
  <c r="M508" i="138"/>
  <c r="G508" i="138"/>
  <c r="O508" i="138" s="1"/>
  <c r="M507" i="138"/>
  <c r="G507" i="138"/>
  <c r="M506" i="138"/>
  <c r="G506" i="138"/>
  <c r="M505" i="138"/>
  <c r="G505" i="138"/>
  <c r="M504" i="138"/>
  <c r="G504" i="138"/>
  <c r="O504" i="138" s="1"/>
  <c r="M503" i="138"/>
  <c r="O503" i="138" s="1"/>
  <c r="G503" i="138"/>
  <c r="M502" i="138"/>
  <c r="G502" i="138"/>
  <c r="M501" i="138"/>
  <c r="G501" i="138"/>
  <c r="M500" i="138"/>
  <c r="G500" i="138"/>
  <c r="O500" i="138" s="1"/>
  <c r="O499" i="138"/>
  <c r="M499" i="138"/>
  <c r="G499" i="138"/>
  <c r="M498" i="138"/>
  <c r="G498" i="138"/>
  <c r="M497" i="138"/>
  <c r="G497" i="138"/>
  <c r="O497" i="138" s="1"/>
  <c r="O496" i="138"/>
  <c r="M496" i="138"/>
  <c r="G496" i="138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O488" i="138" s="1"/>
  <c r="M487" i="138"/>
  <c r="O487" i="138" s="1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O475" i="138"/>
  <c r="M475" i="138"/>
  <c r="G475" i="138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O470" i="138" s="1"/>
  <c r="M469" i="138"/>
  <c r="G469" i="138"/>
  <c r="M468" i="138"/>
  <c r="G468" i="138"/>
  <c r="O468" i="138" s="1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O462" i="138"/>
  <c r="M462" i="138"/>
  <c r="G462" i="138"/>
  <c r="M461" i="138"/>
  <c r="G461" i="138"/>
  <c r="M460" i="138"/>
  <c r="G460" i="138"/>
  <c r="M459" i="138"/>
  <c r="G459" i="138"/>
  <c r="O459" i="138" s="1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O450" i="138" s="1"/>
  <c r="M449" i="138"/>
  <c r="G449" i="138"/>
  <c r="O449" i="138" s="1"/>
  <c r="M448" i="138"/>
  <c r="G448" i="138"/>
  <c r="M447" i="138"/>
  <c r="G447" i="138"/>
  <c r="O447" i="138" s="1"/>
  <c r="M446" i="138"/>
  <c r="G446" i="138"/>
  <c r="O446" i="138" s="1"/>
  <c r="M445" i="138"/>
  <c r="G445" i="138"/>
  <c r="M444" i="138"/>
  <c r="G444" i="138"/>
  <c r="M443" i="138"/>
  <c r="G443" i="138"/>
  <c r="M442" i="138"/>
  <c r="G442" i="138"/>
  <c r="O441" i="138"/>
  <c r="M441" i="138"/>
  <c r="G441" i="138"/>
  <c r="M440" i="138"/>
  <c r="G440" i="138"/>
  <c r="M439" i="138"/>
  <c r="G439" i="138"/>
  <c r="O439" i="138" s="1"/>
  <c r="M438" i="138"/>
  <c r="O438" i="138" s="1"/>
  <c r="G438" i="138"/>
  <c r="M437" i="138"/>
  <c r="G437" i="138"/>
  <c r="M436" i="138"/>
  <c r="G436" i="138"/>
  <c r="M435" i="138"/>
  <c r="G435" i="138"/>
  <c r="O434" i="138"/>
  <c r="M434" i="138"/>
  <c r="G434" i="138"/>
  <c r="M433" i="138"/>
  <c r="G433" i="138"/>
  <c r="M432" i="138"/>
  <c r="G432" i="138"/>
  <c r="M431" i="138"/>
  <c r="G431" i="138"/>
  <c r="M430" i="138"/>
  <c r="G430" i="138"/>
  <c r="O430" i="138" s="1"/>
  <c r="M429" i="138"/>
  <c r="G429" i="138"/>
  <c r="M428" i="138"/>
  <c r="G428" i="138"/>
  <c r="L427" i="138"/>
  <c r="M427" i="138" s="1"/>
  <c r="G427" i="138"/>
  <c r="M426" i="138"/>
  <c r="G426" i="138"/>
  <c r="O426" i="138" s="1"/>
  <c r="M425" i="138"/>
  <c r="G425" i="138"/>
  <c r="O425" i="138" s="1"/>
  <c r="M424" i="138"/>
  <c r="G424" i="138"/>
  <c r="M423" i="138"/>
  <c r="G423" i="138"/>
  <c r="M422" i="138"/>
  <c r="G422" i="138"/>
  <c r="M421" i="138"/>
  <c r="G421" i="138"/>
  <c r="O421" i="138" s="1"/>
  <c r="M420" i="138"/>
  <c r="G420" i="138"/>
  <c r="O420" i="138" s="1"/>
  <c r="M419" i="138"/>
  <c r="G419" i="138"/>
  <c r="M418" i="138"/>
  <c r="G418" i="138"/>
  <c r="O418" i="138" s="1"/>
  <c r="M417" i="138"/>
  <c r="G417" i="138"/>
  <c r="O417" i="138" s="1"/>
  <c r="M416" i="138"/>
  <c r="G416" i="138"/>
  <c r="M415" i="138"/>
  <c r="G415" i="138"/>
  <c r="M414" i="138"/>
  <c r="G414" i="138"/>
  <c r="M413" i="138"/>
  <c r="G413" i="138"/>
  <c r="M412" i="138"/>
  <c r="G412" i="138"/>
  <c r="O412" i="138" s="1"/>
  <c r="M411" i="138"/>
  <c r="G411" i="138"/>
  <c r="M410" i="138"/>
  <c r="G410" i="138"/>
  <c r="M409" i="138"/>
  <c r="G409" i="138"/>
  <c r="O409" i="138" s="1"/>
  <c r="M408" i="138"/>
  <c r="G408" i="138"/>
  <c r="M407" i="138"/>
  <c r="G407" i="138"/>
  <c r="M406" i="138"/>
  <c r="G406" i="138"/>
  <c r="O406" i="138" s="1"/>
  <c r="M405" i="138"/>
  <c r="G405" i="138"/>
  <c r="O405" i="138" s="1"/>
  <c r="O404" i="138"/>
  <c r="M404" i="138"/>
  <c r="G404" i="138"/>
  <c r="M403" i="138"/>
  <c r="G403" i="138"/>
  <c r="M402" i="138"/>
  <c r="G402" i="138"/>
  <c r="M401" i="138"/>
  <c r="G401" i="138"/>
  <c r="O401" i="138" s="1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O388" i="138" s="1"/>
  <c r="M387" i="138"/>
  <c r="G387" i="138"/>
  <c r="M386" i="138"/>
  <c r="G386" i="138"/>
  <c r="M385" i="138"/>
  <c r="G385" i="138"/>
  <c r="M384" i="138"/>
  <c r="G384" i="138"/>
  <c r="O384" i="138" s="1"/>
  <c r="M383" i="138"/>
  <c r="G383" i="138"/>
  <c r="M382" i="138"/>
  <c r="G382" i="138"/>
  <c r="O382" i="138" s="1"/>
  <c r="M381" i="138"/>
  <c r="G381" i="138"/>
  <c r="O381" i="138" s="1"/>
  <c r="O380" i="138"/>
  <c r="M380" i="138"/>
  <c r="G380" i="138"/>
  <c r="M379" i="138"/>
  <c r="G379" i="138"/>
  <c r="O379" i="138" s="1"/>
  <c r="M378" i="138"/>
  <c r="G378" i="138"/>
  <c r="M377" i="138"/>
  <c r="G377" i="138"/>
  <c r="O377" i="138" s="1"/>
  <c r="M376" i="138"/>
  <c r="G376" i="138"/>
  <c r="M375" i="138"/>
  <c r="G375" i="138"/>
  <c r="M374" i="138"/>
  <c r="G374" i="138"/>
  <c r="M373" i="138"/>
  <c r="O373" i="138" s="1"/>
  <c r="G373" i="138"/>
  <c r="M372" i="138"/>
  <c r="G372" i="138"/>
  <c r="O372" i="138" s="1"/>
  <c r="M371" i="138"/>
  <c r="G371" i="138"/>
  <c r="O371" i="138" s="1"/>
  <c r="M370" i="138"/>
  <c r="G370" i="138"/>
  <c r="M369" i="138"/>
  <c r="G369" i="138"/>
  <c r="M368" i="138"/>
  <c r="G368" i="138"/>
  <c r="O368" i="138" s="1"/>
  <c r="M367" i="138"/>
  <c r="G367" i="138"/>
  <c r="M366" i="138"/>
  <c r="G366" i="138"/>
  <c r="O366" i="138" s="1"/>
  <c r="M365" i="138"/>
  <c r="G365" i="138"/>
  <c r="O365" i="138" s="1"/>
  <c r="O364" i="138"/>
  <c r="M364" i="138"/>
  <c r="G364" i="138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O358" i="138" s="1"/>
  <c r="M357" i="138"/>
  <c r="O357" i="138" s="1"/>
  <c r="G357" i="138"/>
  <c r="M356" i="138"/>
  <c r="G356" i="138"/>
  <c r="O356" i="138" s="1"/>
  <c r="M355" i="138"/>
  <c r="G355" i="138"/>
  <c r="O355" i="138" s="1"/>
  <c r="M354" i="138"/>
  <c r="G354" i="138"/>
  <c r="M353" i="138"/>
  <c r="G353" i="138"/>
  <c r="M352" i="138"/>
  <c r="G352" i="138"/>
  <c r="O352" i="138" s="1"/>
  <c r="M351" i="138"/>
  <c r="G351" i="138"/>
  <c r="M350" i="138"/>
  <c r="G350" i="138"/>
  <c r="O350" i="138" s="1"/>
  <c r="M349" i="138"/>
  <c r="G349" i="138"/>
  <c r="O349" i="138" s="1"/>
  <c r="O348" i="138"/>
  <c r="M348" i="138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O344" i="138" s="1"/>
  <c r="M343" i="138"/>
  <c r="G343" i="138"/>
  <c r="M342" i="138"/>
  <c r="G342" i="138"/>
  <c r="O342" i="138" s="1"/>
  <c r="M341" i="138"/>
  <c r="G341" i="138"/>
  <c r="O341" i="138" s="1"/>
  <c r="M340" i="138"/>
  <c r="G340" i="138"/>
  <c r="O340" i="138" s="1"/>
  <c r="M339" i="138"/>
  <c r="G339" i="138"/>
  <c r="O339" i="138" s="1"/>
  <c r="M338" i="138"/>
  <c r="G338" i="138"/>
  <c r="M337" i="138"/>
  <c r="G337" i="138"/>
  <c r="M336" i="138"/>
  <c r="G336" i="138"/>
  <c r="O336" i="138" s="1"/>
  <c r="M335" i="138"/>
  <c r="G335" i="138"/>
  <c r="M334" i="138"/>
  <c r="G334" i="138"/>
  <c r="O334" i="138" s="1"/>
  <c r="M333" i="138"/>
  <c r="O333" i="138" s="1"/>
  <c r="G333" i="138"/>
  <c r="M332" i="138"/>
  <c r="O332" i="138" s="1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O323" i="138" s="1"/>
  <c r="M322" i="138"/>
  <c r="G322" i="138"/>
  <c r="M321" i="138"/>
  <c r="G321" i="138"/>
  <c r="M320" i="138"/>
  <c r="O320" i="138" s="1"/>
  <c r="G320" i="138"/>
  <c r="M319" i="138"/>
  <c r="G319" i="138"/>
  <c r="M318" i="138"/>
  <c r="G318" i="138"/>
  <c r="M317" i="138"/>
  <c r="G317" i="138"/>
  <c r="M316" i="138"/>
  <c r="G316" i="138"/>
  <c r="O315" i="138"/>
  <c r="M315" i="138"/>
  <c r="G315" i="138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O308" i="138" s="1"/>
  <c r="G308" i="138"/>
  <c r="M307" i="138"/>
  <c r="G307" i="138"/>
  <c r="M306" i="138"/>
  <c r="G306" i="138"/>
  <c r="O305" i="138"/>
  <c r="M305" i="138"/>
  <c r="G305" i="138"/>
  <c r="M304" i="138"/>
  <c r="G304" i="138"/>
  <c r="M303" i="138"/>
  <c r="G303" i="138"/>
  <c r="M302" i="138"/>
  <c r="G302" i="138"/>
  <c r="M301" i="138"/>
  <c r="G301" i="138"/>
  <c r="O301" i="138" s="1"/>
  <c r="M300" i="138"/>
  <c r="G300" i="138"/>
  <c r="M299" i="138"/>
  <c r="G299" i="138"/>
  <c r="O299" i="138" s="1"/>
  <c r="M298" i="138"/>
  <c r="G298" i="138"/>
  <c r="M297" i="138"/>
  <c r="G297" i="138"/>
  <c r="O297" i="138" s="1"/>
  <c r="M296" i="138"/>
  <c r="G296" i="138"/>
  <c r="O296" i="138" s="1"/>
  <c r="M295" i="138"/>
  <c r="G295" i="138"/>
  <c r="M294" i="138"/>
  <c r="G294" i="138"/>
  <c r="O294" i="138" s="1"/>
  <c r="M293" i="138"/>
  <c r="G293" i="138"/>
  <c r="O293" i="138" s="1"/>
  <c r="M292" i="138"/>
  <c r="O292" i="138" s="1"/>
  <c r="G292" i="138"/>
  <c r="M291" i="138"/>
  <c r="G291" i="138"/>
  <c r="M290" i="138"/>
  <c r="G290" i="138"/>
  <c r="M289" i="138"/>
  <c r="G289" i="138"/>
  <c r="O288" i="138"/>
  <c r="M288" i="138"/>
  <c r="G288" i="138"/>
  <c r="M287" i="138"/>
  <c r="G287" i="138"/>
  <c r="M286" i="138"/>
  <c r="G286" i="138"/>
  <c r="M285" i="138"/>
  <c r="O285" i="138" s="1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O278" i="138" s="1"/>
  <c r="M277" i="138"/>
  <c r="G277" i="138"/>
  <c r="O277" i="138" s="1"/>
  <c r="M276" i="138"/>
  <c r="G276" i="138"/>
  <c r="M275" i="138"/>
  <c r="O275" i="138" s="1"/>
  <c r="M274" i="138"/>
  <c r="O274" i="138" s="1"/>
  <c r="M273" i="138"/>
  <c r="O273" i="138" s="1"/>
  <c r="M272" i="138"/>
  <c r="O272" i="138" s="1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O263" i="138" s="1"/>
  <c r="G263" i="138"/>
  <c r="M262" i="138"/>
  <c r="O262" i="138" s="1"/>
  <c r="G262" i="138"/>
  <c r="M261" i="138"/>
  <c r="G261" i="138"/>
  <c r="M260" i="138"/>
  <c r="G260" i="138"/>
  <c r="M259" i="138"/>
  <c r="O259" i="138" s="1"/>
  <c r="G259" i="138"/>
  <c r="M258" i="138"/>
  <c r="O258" i="138" s="1"/>
  <c r="M257" i="138"/>
  <c r="G257" i="138"/>
  <c r="O257" i="138" s="1"/>
  <c r="M256" i="138"/>
  <c r="G256" i="138"/>
  <c r="O256" i="138" s="1"/>
  <c r="M255" i="138"/>
  <c r="G255" i="138"/>
  <c r="M254" i="138"/>
  <c r="G254" i="138"/>
  <c r="O254" i="138" s="1"/>
  <c r="M253" i="138"/>
  <c r="G253" i="138"/>
  <c r="M252" i="138"/>
  <c r="G252" i="138"/>
  <c r="M251" i="138"/>
  <c r="G251" i="138"/>
  <c r="M250" i="138"/>
  <c r="G250" i="138"/>
  <c r="O250" i="138" s="1"/>
  <c r="O249" i="138"/>
  <c r="M249" i="138"/>
  <c r="G249" i="138"/>
  <c r="M248" i="138"/>
  <c r="O248" i="138" s="1"/>
  <c r="G248" i="138"/>
  <c r="G247" i="138" s="1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O236" i="138"/>
  <c r="M236" i="138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O230" i="138"/>
  <c r="M230" i="138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O218" i="138"/>
  <c r="M218" i="138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O212" i="138"/>
  <c r="M212" i="138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O206" i="138"/>
  <c r="M206" i="138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O194" i="138"/>
  <c r="M194" i="138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O188" i="138"/>
  <c r="M188" i="138"/>
  <c r="M187" i="138"/>
  <c r="O187" i="138" s="1"/>
  <c r="O186" i="138"/>
  <c r="M186" i="138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O172" i="138" s="1"/>
  <c r="M171" i="138"/>
  <c r="G171" i="138"/>
  <c r="M170" i="138"/>
  <c r="G170" i="138"/>
  <c r="M169" i="138"/>
  <c r="G169" i="138"/>
  <c r="M168" i="138"/>
  <c r="G168" i="138"/>
  <c r="O168" i="138" s="1"/>
  <c r="M167" i="138"/>
  <c r="G167" i="138"/>
  <c r="O167" i="138" s="1"/>
  <c r="M166" i="138"/>
  <c r="G166" i="138"/>
  <c r="M165" i="138"/>
  <c r="G165" i="138"/>
  <c r="O165" i="138" s="1"/>
  <c r="M164" i="138"/>
  <c r="G164" i="138"/>
  <c r="O164" i="138" s="1"/>
  <c r="M163" i="138"/>
  <c r="O163" i="138" s="1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O153" i="138" s="1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O134" i="138"/>
  <c r="M134" i="138"/>
  <c r="G134" i="138"/>
  <c r="M133" i="138"/>
  <c r="G133" i="138"/>
  <c r="M132" i="138"/>
  <c r="G132" i="138"/>
  <c r="M131" i="138"/>
  <c r="O131" i="138" s="1"/>
  <c r="G131" i="138"/>
  <c r="M130" i="138"/>
  <c r="G130" i="138"/>
  <c r="M129" i="138"/>
  <c r="G129" i="138"/>
  <c r="M128" i="138"/>
  <c r="G128" i="138"/>
  <c r="O127" i="138"/>
  <c r="M127" i="138"/>
  <c r="G127" i="138"/>
  <c r="M126" i="138"/>
  <c r="G126" i="138"/>
  <c r="M125" i="138"/>
  <c r="G125" i="138"/>
  <c r="O125" i="138" s="1"/>
  <c r="M124" i="138"/>
  <c r="G124" i="138"/>
  <c r="M123" i="138"/>
  <c r="G123" i="138"/>
  <c r="O123" i="138" s="1"/>
  <c r="M122" i="138"/>
  <c r="O122" i="138" s="1"/>
  <c r="G122" i="138"/>
  <c r="M121" i="138"/>
  <c r="G121" i="138"/>
  <c r="M120" i="138"/>
  <c r="G120" i="138"/>
  <c r="O119" i="138"/>
  <c r="G119" i="138"/>
  <c r="G118" i="138"/>
  <c r="N117" i="138"/>
  <c r="L117" i="138"/>
  <c r="J117" i="138"/>
  <c r="F117" i="138"/>
  <c r="E117" i="138"/>
  <c r="O114" i="138"/>
  <c r="M114" i="138"/>
  <c r="M113" i="138"/>
  <c r="G113" i="138"/>
  <c r="M112" i="138"/>
  <c r="G112" i="138"/>
  <c r="M109" i="138"/>
  <c r="G109" i="138"/>
  <c r="M108" i="138"/>
  <c r="O108" i="138" s="1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O103" i="138" s="1"/>
  <c r="G103" i="138"/>
  <c r="M102" i="138"/>
  <c r="G102" i="138"/>
  <c r="M101" i="138"/>
  <c r="G101" i="138"/>
  <c r="M100" i="138"/>
  <c r="G100" i="138"/>
  <c r="M99" i="138"/>
  <c r="O99" i="138" s="1"/>
  <c r="G99" i="138"/>
  <c r="M98" i="138"/>
  <c r="G98" i="138"/>
  <c r="M97" i="138"/>
  <c r="G97" i="138"/>
  <c r="M96" i="138"/>
  <c r="O96" i="138" s="1"/>
  <c r="G96" i="138"/>
  <c r="M95" i="138"/>
  <c r="G95" i="138"/>
  <c r="M94" i="138"/>
  <c r="G94" i="138"/>
  <c r="M93" i="138"/>
  <c r="G93" i="138"/>
  <c r="M92" i="138"/>
  <c r="O92" i="138" s="1"/>
  <c r="G92" i="138"/>
  <c r="M91" i="138"/>
  <c r="G91" i="138"/>
  <c r="M90" i="138"/>
  <c r="G90" i="138"/>
  <c r="G89" i="138"/>
  <c r="G88" i="138"/>
  <c r="O88" i="138" s="1"/>
  <c r="M87" i="138"/>
  <c r="G87" i="138"/>
  <c r="M86" i="138"/>
  <c r="O86" i="138" s="1"/>
  <c r="G86" i="138"/>
  <c r="M85" i="138"/>
  <c r="G85" i="138"/>
  <c r="M84" i="138"/>
  <c r="G84" i="138"/>
  <c r="O84" i="138" s="1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O72" i="138" s="1"/>
  <c r="M71" i="138"/>
  <c r="O71" i="138" s="1"/>
  <c r="G71" i="138"/>
  <c r="M70" i="138"/>
  <c r="G70" i="138"/>
  <c r="M69" i="138"/>
  <c r="G69" i="138"/>
  <c r="G68" i="138"/>
  <c r="O68" i="138" s="1"/>
  <c r="M67" i="138"/>
  <c r="G67" i="138"/>
  <c r="O67" i="138" s="1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O59" i="138" s="1"/>
  <c r="G59" i="138"/>
  <c r="M58" i="138"/>
  <c r="G58" i="138"/>
  <c r="O58" i="138" s="1"/>
  <c r="M57" i="138"/>
  <c r="G57" i="138"/>
  <c r="O57" i="138" s="1"/>
  <c r="M56" i="138"/>
  <c r="G56" i="138"/>
  <c r="M55" i="138"/>
  <c r="G55" i="138"/>
  <c r="O55" i="138" s="1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O45" i="138" s="1"/>
  <c r="M44" i="138"/>
  <c r="O44" i="138" s="1"/>
  <c r="G44" i="138"/>
  <c r="M43" i="138"/>
  <c r="G43" i="138"/>
  <c r="M42" i="138"/>
  <c r="G42" i="138"/>
  <c r="M41" i="138"/>
  <c r="G41" i="138"/>
  <c r="O41" i="138" s="1"/>
  <c r="O40" i="138"/>
  <c r="M40" i="138"/>
  <c r="G40" i="138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O34" i="138" s="1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O28" i="138" s="1"/>
  <c r="O27" i="138"/>
  <c r="M27" i="138"/>
  <c r="G27" i="138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O21" i="138" s="1"/>
  <c r="M20" i="138"/>
  <c r="O20" i="138" s="1"/>
  <c r="G20" i="138"/>
  <c r="O19" i="138"/>
  <c r="M18" i="138"/>
  <c r="O18" i="138" s="1"/>
  <c r="G18" i="138"/>
  <c r="M17" i="138"/>
  <c r="G17" i="138"/>
  <c r="O17" i="138" s="1"/>
  <c r="M16" i="138"/>
  <c r="G16" i="138"/>
  <c r="M15" i="138"/>
  <c r="G15" i="138"/>
  <c r="O15" i="138" s="1"/>
  <c r="M14" i="138"/>
  <c r="O14" i="138" s="1"/>
  <c r="G14" i="138"/>
  <c r="O13" i="138"/>
  <c r="M12" i="138"/>
  <c r="O12" i="138" s="1"/>
  <c r="G12" i="138"/>
  <c r="N11" i="138"/>
  <c r="L11" i="138"/>
  <c r="J11" i="138"/>
  <c r="F11" i="138"/>
  <c r="E11" i="138"/>
  <c r="J10" i="138"/>
  <c r="J3" i="138" s="1"/>
  <c r="O9" i="138"/>
  <c r="M9" i="138"/>
  <c r="M8" i="138"/>
  <c r="O8" i="138" s="1"/>
  <c r="M7" i="138"/>
  <c r="O7" i="138" s="1"/>
  <c r="M6" i="138"/>
  <c r="O6" i="138" s="1"/>
  <c r="O5" i="138"/>
  <c r="M5" i="138"/>
  <c r="M4" i="138"/>
  <c r="O4" i="138" s="1"/>
  <c r="N3" i="138"/>
  <c r="L3" i="138"/>
  <c r="G3" i="138"/>
  <c r="F3" i="138"/>
  <c r="E3" i="138"/>
  <c r="O1674" i="139" l="1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60" i="139" l="1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/>
  <c r="F38" i="134" l="1"/>
  <c r="F165" i="136"/>
  <c r="E90" i="136"/>
  <c r="F137" i="136"/>
  <c r="G139" i="136" s="1"/>
  <c r="F95" i="136"/>
  <c r="L481" i="129" l="1"/>
  <c r="D35" i="16" l="1"/>
  <c r="D23" i="16"/>
  <c r="O18" i="136"/>
  <c r="Q20" i="16"/>
  <c r="D10" i="135"/>
  <c r="D10" i="15"/>
  <c r="C9" i="15"/>
  <c r="Q23" i="16"/>
  <c r="B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O23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G31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4" i="136" l="1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P40" i="136"/>
  <c r="G102" i="136"/>
  <c r="O14" i="136"/>
  <c r="K33" i="136"/>
  <c r="O5" i="136"/>
  <c r="F159" i="136"/>
  <c r="O4" i="136" s="1"/>
  <c r="G40" i="32" s="1"/>
  <c r="K3" i="136"/>
  <c r="G2" i="32" s="1"/>
  <c r="G4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K15" i="136" l="1"/>
  <c r="G32" i="32"/>
  <c r="P18" i="136"/>
  <c r="F205" i="135"/>
  <c r="F216" i="135" s="1"/>
  <c r="G19" i="32"/>
  <c r="G28" i="32" s="1"/>
  <c r="G12" i="32"/>
  <c r="G18" i="32" s="1"/>
  <c r="G47" i="32"/>
  <c r="G11" i="32"/>
  <c r="G167" i="136"/>
  <c r="K10" i="136"/>
  <c r="K19" i="136"/>
  <c r="K20" i="136" s="1"/>
  <c r="K17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1" i="136" l="1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F40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X21" i="134" l="1"/>
  <c r="F39" i="134"/>
  <c r="X30" i="134"/>
  <c r="K32" i="136"/>
  <c r="O9" i="136"/>
  <c r="O10" i="136" s="1"/>
  <c r="K35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P10" i="136" l="1"/>
  <c r="F47" i="134"/>
  <c r="F49" i="134"/>
  <c r="F51" i="134"/>
  <c r="U1" i="134"/>
  <c r="U106" i="134" s="1"/>
  <c r="X90" i="134"/>
  <c r="X105" i="134"/>
  <c r="V109" i="134" l="1"/>
  <c r="Z106" i="134"/>
  <c r="F50" i="134"/>
  <c r="F52" i="134" s="1"/>
  <c r="U109" i="134"/>
  <c r="X106" i="134"/>
  <c r="U1551" i="130" l="1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G678" i="129"/>
  <c r="G677" i="129"/>
  <c r="G676" i="129"/>
  <c r="G675" i="129"/>
  <c r="G674" i="129"/>
  <c r="G673" i="129"/>
  <c r="G672" i="129"/>
  <c r="G671" i="129"/>
  <c r="G670" i="129"/>
  <c r="G669" i="129"/>
  <c r="G668" i="129"/>
  <c r="G667" i="129"/>
  <c r="G666" i="129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G619" i="129"/>
  <c r="G618" i="129"/>
  <c r="G617" i="129"/>
  <c r="G616" i="129"/>
  <c r="G615" i="129"/>
  <c r="G614" i="129"/>
  <c r="G613" i="129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M481" i="129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O16" i="129" s="1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E159" i="127"/>
  <c r="F160" i="127" s="1"/>
  <c r="E150" i="127"/>
  <c r="E142" i="127"/>
  <c r="O14" i="127"/>
  <c r="O16" i="127"/>
  <c r="O15" i="127" s="1"/>
  <c r="O19" i="127"/>
  <c r="O39" i="127"/>
  <c r="O41" i="127"/>
  <c r="F149" i="127"/>
  <c r="F147" i="127"/>
  <c r="F140" i="127"/>
  <c r="F97" i="127"/>
  <c r="G97" i="127" s="1"/>
  <c r="E34" i="127"/>
  <c r="F37" i="127" s="1"/>
  <c r="G37" i="127" s="1"/>
  <c r="G119" i="127"/>
  <c r="E11" i="126"/>
  <c r="D11" i="126"/>
  <c r="U7" i="125"/>
  <c r="X7" i="125" s="1"/>
  <c r="W48" i="125"/>
  <c r="W49" i="125"/>
  <c r="W50" i="125"/>
  <c r="W51" i="125"/>
  <c r="X51" i="125" s="1"/>
  <c r="W52" i="125"/>
  <c r="W53" i="125"/>
  <c r="W54" i="125"/>
  <c r="W55" i="125"/>
  <c r="W56" i="125"/>
  <c r="W57" i="125"/>
  <c r="W58" i="125"/>
  <c r="W59" i="125"/>
  <c r="X59" i="125" s="1"/>
  <c r="W60" i="125"/>
  <c r="W61" i="125"/>
  <c r="W62" i="125"/>
  <c r="W63" i="125"/>
  <c r="X63" i="125" s="1"/>
  <c r="W64" i="125"/>
  <c r="W65" i="125"/>
  <c r="W66" i="125"/>
  <c r="W67" i="125"/>
  <c r="X67" i="125" s="1"/>
  <c r="W68" i="125"/>
  <c r="W69" i="125"/>
  <c r="W70" i="125"/>
  <c r="W72" i="125"/>
  <c r="W73" i="125"/>
  <c r="W74" i="125"/>
  <c r="W75" i="125"/>
  <c r="W76" i="125"/>
  <c r="X76" i="125" s="1"/>
  <c r="W77" i="125"/>
  <c r="W78" i="125"/>
  <c r="W79" i="125"/>
  <c r="W80" i="125"/>
  <c r="X80" i="125" s="1"/>
  <c r="W81" i="125"/>
  <c r="W82" i="125"/>
  <c r="W83" i="125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G32" i="127" s="1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D53" i="15"/>
  <c r="D55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/>
  <c r="E77" i="15"/>
  <c r="K79" i="15"/>
  <c r="G85" i="15"/>
  <c r="H85" i="15"/>
  <c r="I85" i="15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A9" i="32" s="1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25" i="127" s="1"/>
  <c r="K17" i="127" s="1"/>
  <c r="O47" i="127"/>
  <c r="F126" i="127"/>
  <c r="E51" i="127"/>
  <c r="K23" i="127"/>
  <c r="E52" i="127"/>
  <c r="O29" i="127" s="1"/>
  <c r="O31" i="127" s="1"/>
  <c r="K31" i="127" s="1"/>
  <c r="F55" i="127"/>
  <c r="F57" i="127"/>
  <c r="F59" i="127"/>
  <c r="F61" i="127"/>
  <c r="F64" i="127"/>
  <c r="F66" i="127"/>
  <c r="F68" i="127"/>
  <c r="F82" i="127"/>
  <c r="G82" i="127" s="1"/>
  <c r="F42" i="127"/>
  <c r="F44" i="127"/>
  <c r="E45" i="127"/>
  <c r="K30" i="127"/>
  <c r="E47" i="127"/>
  <c r="K3" i="127"/>
  <c r="G39" i="32" s="1"/>
  <c r="G140" i="127"/>
  <c r="F143" i="127"/>
  <c r="E144" i="127"/>
  <c r="F145" i="127"/>
  <c r="F151" i="127"/>
  <c r="F153" i="127"/>
  <c r="F156" i="127"/>
  <c r="F158" i="127"/>
  <c r="F162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K24" i="118" s="1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P36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F142" i="118"/>
  <c r="F145" i="118"/>
  <c r="F147" i="118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P30" i="109" s="1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/>
  <c r="E46" i="109"/>
  <c r="K23" i="109" s="1"/>
  <c r="E47" i="109"/>
  <c r="O34" i="109" s="1"/>
  <c r="K31" i="109" s="1"/>
  <c r="F50" i="109"/>
  <c r="F52" i="109"/>
  <c r="F55" i="109"/>
  <c r="F57" i="109"/>
  <c r="F59" i="109"/>
  <c r="E61" i="109"/>
  <c r="F62" i="109" s="1"/>
  <c r="G70" i="109" s="1"/>
  <c r="F70" i="109"/>
  <c r="F75" i="109"/>
  <c r="F77" i="109"/>
  <c r="E78" i="109"/>
  <c r="F79" i="109" s="1"/>
  <c r="G83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27" i="16"/>
  <c r="D29" i="16"/>
  <c r="B29" i="16" s="1"/>
  <c r="D28" i="16"/>
  <c r="B32" i="16"/>
  <c r="Q32" i="16"/>
  <c r="E34" i="16"/>
  <c r="E16" i="16" s="1"/>
  <c r="E22" i="16" s="1"/>
  <c r="F34" i="16"/>
  <c r="F16" i="16" s="1"/>
  <c r="F22" i="16" s="1"/>
  <c r="G34" i="16"/>
  <c r="G16" i="16" s="1"/>
  <c r="G22" i="16" s="1"/>
  <c r="H34" i="16"/>
  <c r="H16" i="16" s="1"/>
  <c r="H22" i="16" s="1"/>
  <c r="I34" i="16"/>
  <c r="I16" i="16" s="1"/>
  <c r="I22" i="16" s="1"/>
  <c r="J34" i="16"/>
  <c r="J16" i="16" s="1"/>
  <c r="J22" i="16" s="1"/>
  <c r="K34" i="16"/>
  <c r="K16" i="16" s="1"/>
  <c r="K22" i="16" s="1"/>
  <c r="L34" i="16"/>
  <c r="L16" i="16" s="1"/>
  <c r="L22" i="16" s="1"/>
  <c r="M34" i="16"/>
  <c r="M16" i="16" s="1"/>
  <c r="M22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K154" i="16"/>
  <c r="L154" i="16"/>
  <c r="L155" i="16" s="1"/>
  <c r="M154" i="16"/>
  <c r="J155" i="16"/>
  <c r="F164" i="16"/>
  <c r="B164" i="16" s="1"/>
  <c r="L164" i="16"/>
  <c r="F166" i="16"/>
  <c r="F167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J178" i="16"/>
  <c r="J179" i="16" s="1"/>
  <c r="D179" i="16"/>
  <c r="D177" i="16" s="1"/>
  <c r="I179" i="16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Q199" i="16"/>
  <c r="Q204" i="16" s="1"/>
  <c r="R199" i="16"/>
  <c r="R204" i="16" s="1"/>
  <c r="C200" i="16"/>
  <c r="D200" i="16"/>
  <c r="M200" i="16"/>
  <c r="R200" i="16"/>
  <c r="R206" i="16" s="1"/>
  <c r="R186" i="16" s="1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L219" i="16"/>
  <c r="L220" i="16" s="1"/>
  <c r="L201" i="16" s="1"/>
  <c r="N219" i="16"/>
  <c r="N200" i="16" s="1"/>
  <c r="N206" i="16" s="1"/>
  <c r="O219" i="16"/>
  <c r="O220" i="16" s="1"/>
  <c r="P219" i="16"/>
  <c r="P220" i="16" s="1"/>
  <c r="P201" i="16" s="1"/>
  <c r="Q219" i="16"/>
  <c r="R219" i="16"/>
  <c r="R220" i="16" s="1"/>
  <c r="D220" i="16"/>
  <c r="R201" i="16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F4" i="125"/>
  <c r="H4" i="125"/>
  <c r="J4" i="125"/>
  <c r="J5" i="125"/>
  <c r="L5" i="125"/>
  <c r="N5" i="125"/>
  <c r="D6" i="125"/>
  <c r="F6" i="125"/>
  <c r="H6" i="125"/>
  <c r="L6" i="125"/>
  <c r="N6" i="125"/>
  <c r="J8" i="125"/>
  <c r="L8" i="125"/>
  <c r="N8" i="125"/>
  <c r="L9" i="125"/>
  <c r="N9" i="125"/>
  <c r="P9" i="125"/>
  <c r="D10" i="125"/>
  <c r="J10" i="125"/>
  <c r="R10" i="125"/>
  <c r="R1" i="125" s="1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J14" i="125"/>
  <c r="L14" i="125"/>
  <c r="N15" i="125"/>
  <c r="P15" i="125"/>
  <c r="R15" i="125"/>
  <c r="T15" i="125"/>
  <c r="T1" i="125" s="1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1" i="125"/>
  <c r="X69" i="125"/>
  <c r="X60" i="125"/>
  <c r="X71" i="125"/>
  <c r="X65" i="125"/>
  <c r="X82" i="125"/>
  <c r="X74" i="125"/>
  <c r="X79" i="125"/>
  <c r="X77" i="125"/>
  <c r="X72" i="125"/>
  <c r="X75" i="125"/>
  <c r="X81" i="125"/>
  <c r="X83" i="125"/>
  <c r="X73" i="125"/>
  <c r="X78" i="125"/>
  <c r="X54" i="125"/>
  <c r="X55" i="125"/>
  <c r="X58" i="125"/>
  <c r="X48" i="125"/>
  <c r="X53" i="125"/>
  <c r="X52" i="125"/>
  <c r="X56" i="125"/>
  <c r="X49" i="125"/>
  <c r="X57" i="125"/>
  <c r="X50" i="125"/>
  <c r="U84" i="125"/>
  <c r="V84" i="125"/>
  <c r="X85" i="125"/>
  <c r="X86" i="125"/>
  <c r="X87" i="125"/>
  <c r="X88" i="125"/>
  <c r="X89" i="125"/>
  <c r="X90" i="125"/>
  <c r="U91" i="125"/>
  <c r="V91" i="125"/>
  <c r="T91" i="125" s="1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 s="1"/>
  <c r="U6" i="112"/>
  <c r="X6" i="112" s="1"/>
  <c r="F7" i="112"/>
  <c r="H8" i="112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D12" i="112"/>
  <c r="U12" i="112" s="1"/>
  <c r="X12" i="112" s="1"/>
  <c r="U13" i="112"/>
  <c r="X13" i="112" s="1"/>
  <c r="H14" i="112"/>
  <c r="J14" i="112"/>
  <c r="L14" i="112"/>
  <c r="U14" i="112" s="1"/>
  <c r="X14" i="112" s="1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U20" i="112" s="1"/>
  <c r="X20" i="112" s="1"/>
  <c r="L20" i="112"/>
  <c r="U21" i="112"/>
  <c r="X21" i="112" s="1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W116" i="112"/>
  <c r="U117" i="112"/>
  <c r="C1" i="120"/>
  <c r="D1" i="120"/>
  <c r="E1" i="120"/>
  <c r="F1" i="120"/>
  <c r="G1" i="120"/>
  <c r="H3" i="120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D42" i="120"/>
  <c r="E42" i="120"/>
  <c r="F42" i="120"/>
  <c r="C43" i="120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I14" i="110" s="1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I26" i="110" s="1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I38" i="110" s="1"/>
  <c r="H37" i="110"/>
  <c r="H38" i="110"/>
  <c r="H39" i="110"/>
  <c r="I39" i="110" s="1"/>
  <c r="H40" i="110"/>
  <c r="I40" i="110" s="1"/>
  <c r="G41" i="110"/>
  <c r="C42" i="110"/>
  <c r="C62" i="110" s="1"/>
  <c r="D42" i="110"/>
  <c r="E42" i="110"/>
  <c r="F42" i="110"/>
  <c r="C43" i="110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65" i="110" s="1"/>
  <c r="C54" i="110"/>
  <c r="H55" i="110"/>
  <c r="H56" i="110"/>
  <c r="H57" i="110"/>
  <c r="H58" i="110"/>
  <c r="C59" i="110"/>
  <c r="H60" i="110"/>
  <c r="C63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O15" i="119" s="1"/>
  <c r="M15" i="119"/>
  <c r="G16" i="119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O29" i="119" s="1"/>
  <c r="G30" i="119"/>
  <c r="O30" i="119" s="1"/>
  <c r="G31" i="119"/>
  <c r="O31" i="119" s="1"/>
  <c r="M31" i="119"/>
  <c r="G32" i="119"/>
  <c r="O32" i="119" s="1"/>
  <c r="M32" i="119"/>
  <c r="G33" i="119"/>
  <c r="M33" i="119"/>
  <c r="G34" i="119"/>
  <c r="M34" i="119"/>
  <c r="G35" i="119"/>
  <c r="M35" i="119"/>
  <c r="G36" i="119"/>
  <c r="O36" i="119" s="1"/>
  <c r="M36" i="119"/>
  <c r="G37" i="119"/>
  <c r="O37" i="119" s="1"/>
  <c r="G38" i="119"/>
  <c r="O38" i="119" s="1"/>
  <c r="G39" i="119"/>
  <c r="M39" i="119"/>
  <c r="G40" i="119"/>
  <c r="O40" i="119" s="1"/>
  <c r="M40" i="119"/>
  <c r="G41" i="119"/>
  <c r="M41" i="119"/>
  <c r="G42" i="119"/>
  <c r="O42" i="119" s="1"/>
  <c r="M42" i="119"/>
  <c r="G43" i="119"/>
  <c r="O43" i="119" s="1"/>
  <c r="M43" i="119"/>
  <c r="G44" i="119"/>
  <c r="M44" i="119"/>
  <c r="G45" i="119"/>
  <c r="M45" i="119"/>
  <c r="G46" i="119"/>
  <c r="O46" i="119" s="1"/>
  <c r="M46" i="119"/>
  <c r="G47" i="119"/>
  <c r="M47" i="119"/>
  <c r="G48" i="119"/>
  <c r="O48" i="119" s="1"/>
  <c r="M48" i="119"/>
  <c r="G49" i="119"/>
  <c r="O49" i="119" s="1"/>
  <c r="M49" i="119"/>
  <c r="G50" i="119"/>
  <c r="O50" i="119" s="1"/>
  <c r="M50" i="119"/>
  <c r="G51" i="119"/>
  <c r="O51" i="119" s="1"/>
  <c r="M51" i="119"/>
  <c r="G52" i="119"/>
  <c r="M52" i="119"/>
  <c r="G53" i="119"/>
  <c r="M53" i="119"/>
  <c r="G54" i="119"/>
  <c r="O54" i="119" s="1"/>
  <c r="M54" i="119"/>
  <c r="G55" i="119"/>
  <c r="O55" i="119" s="1"/>
  <c r="M55" i="119"/>
  <c r="G56" i="119"/>
  <c r="O56" i="119" s="1"/>
  <c r="M56" i="119"/>
  <c r="G57" i="119"/>
  <c r="O57" i="119" s="1"/>
  <c r="M57" i="119"/>
  <c r="G58" i="119"/>
  <c r="M58" i="119"/>
  <c r="O58" i="119"/>
  <c r="G59" i="119"/>
  <c r="O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 s="1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M104" i="119"/>
  <c r="G105" i="119"/>
  <c r="M105" i="119"/>
  <c r="O105" i="119" s="1"/>
  <c r="G106" i="119"/>
  <c r="M106" i="119"/>
  <c r="O106" i="119" s="1"/>
  <c r="G107" i="119"/>
  <c r="M107" i="119"/>
  <c r="O107" i="119" s="1"/>
  <c r="G108" i="119"/>
  <c r="M108" i="119"/>
  <c r="G109" i="119"/>
  <c r="M109" i="119"/>
  <c r="G112" i="119"/>
  <c r="M112" i="119"/>
  <c r="O112" i="119" s="1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O121" i="119" s="1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G131" i="119"/>
  <c r="O131" i="119"/>
  <c r="M131" i="119"/>
  <c r="G132" i="119"/>
  <c r="O132" i="119" s="1"/>
  <c r="M132" i="119"/>
  <c r="G133" i="119"/>
  <c r="M133" i="119"/>
  <c r="G134" i="119"/>
  <c r="M134" i="119"/>
  <c r="G135" i="119"/>
  <c r="M135" i="119"/>
  <c r="G136" i="119"/>
  <c r="O136" i="119" s="1"/>
  <c r="M136" i="119"/>
  <c r="G137" i="119"/>
  <c r="M137" i="119"/>
  <c r="G138" i="119"/>
  <c r="M138" i="119"/>
  <c r="G139" i="119"/>
  <c r="M139" i="119"/>
  <c r="G140" i="119"/>
  <c r="O140" i="119" s="1"/>
  <c r="M140" i="119"/>
  <c r="G141" i="119"/>
  <c r="M141" i="119"/>
  <c r="G142" i="119"/>
  <c r="O142" i="119" s="1"/>
  <c r="M142" i="119"/>
  <c r="G143" i="119"/>
  <c r="M143" i="119"/>
  <c r="G144" i="119"/>
  <c r="M144" i="119"/>
  <c r="G145" i="119"/>
  <c r="O145" i="119" s="1"/>
  <c r="M145" i="119"/>
  <c r="G146" i="119"/>
  <c r="O146" i="119" s="1"/>
  <c r="M146" i="119"/>
  <c r="G147" i="119"/>
  <c r="M147" i="119"/>
  <c r="G148" i="119"/>
  <c r="M148" i="119"/>
  <c r="O148" i="119"/>
  <c r="G149" i="119"/>
  <c r="O149" i="119"/>
  <c r="M149" i="119"/>
  <c r="G150" i="119"/>
  <c r="O150" i="119" s="1"/>
  <c r="M150" i="119"/>
  <c r="G151" i="119"/>
  <c r="M151" i="119"/>
  <c r="G152" i="119"/>
  <c r="O152" i="119" s="1"/>
  <c r="M152" i="119"/>
  <c r="G153" i="119"/>
  <c r="O153" i="119" s="1"/>
  <c r="M153" i="119"/>
  <c r="G154" i="119"/>
  <c r="M154" i="119"/>
  <c r="G155" i="119"/>
  <c r="M155" i="119"/>
  <c r="G156" i="119"/>
  <c r="M156" i="119"/>
  <c r="G157" i="119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G173" i="119"/>
  <c r="O173" i="119" s="1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O256" i="119" s="1"/>
  <c r="M256" i="119"/>
  <c r="G257" i="119"/>
  <c r="O257" i="119" s="1"/>
  <c r="M257" i="119"/>
  <c r="M258" i="119"/>
  <c r="O258" i="119" s="1"/>
  <c r="G259" i="119"/>
  <c r="M259" i="119"/>
  <c r="G260" i="119"/>
  <c r="M260" i="119"/>
  <c r="O260" i="119" s="1"/>
  <c r="G261" i="119"/>
  <c r="M261" i="119"/>
  <c r="G262" i="119"/>
  <c r="M262" i="119"/>
  <c r="G263" i="119"/>
  <c r="M263" i="119"/>
  <c r="M264" i="119"/>
  <c r="O264" i="119" s="1"/>
  <c r="G265" i="119"/>
  <c r="O265" i="119" s="1"/>
  <c r="M265" i="119"/>
  <c r="G266" i="119"/>
  <c r="M266" i="119"/>
  <c r="G267" i="119"/>
  <c r="M267" i="119"/>
  <c r="G268" i="119"/>
  <c r="O268" i="119" s="1"/>
  <c r="M268" i="119"/>
  <c r="M269" i="119"/>
  <c r="O269" i="119" s="1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O283" i="119" s="1"/>
  <c r="M283" i="119"/>
  <c r="G284" i="119"/>
  <c r="M284" i="119"/>
  <c r="G285" i="119"/>
  <c r="O285" i="119" s="1"/>
  <c r="M285" i="119"/>
  <c r="G286" i="119"/>
  <c r="M286" i="119"/>
  <c r="G287" i="119"/>
  <c r="O287" i="119" s="1"/>
  <c r="M287" i="119"/>
  <c r="G288" i="119"/>
  <c r="O288" i="119" s="1"/>
  <c r="M288" i="119"/>
  <c r="G289" i="119"/>
  <c r="M289" i="119"/>
  <c r="G290" i="119"/>
  <c r="M290" i="119"/>
  <c r="G291" i="119"/>
  <c r="M291" i="119"/>
  <c r="O291" i="119" s="1"/>
  <c r="G292" i="119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O296" i="119" s="1"/>
  <c r="G297" i="119"/>
  <c r="O297" i="119" s="1"/>
  <c r="M297" i="119"/>
  <c r="G298" i="119"/>
  <c r="M298" i="119"/>
  <c r="G299" i="119"/>
  <c r="M299" i="119"/>
  <c r="G300" i="119"/>
  <c r="M300" i="119"/>
  <c r="G301" i="119"/>
  <c r="O301" i="119" s="1"/>
  <c r="M301" i="119"/>
  <c r="G302" i="119"/>
  <c r="M302" i="119"/>
  <c r="G303" i="119"/>
  <c r="M303" i="119"/>
  <c r="G304" i="119"/>
  <c r="M304" i="119"/>
  <c r="G305" i="119"/>
  <c r="M305" i="119"/>
  <c r="O305" i="119" s="1"/>
  <c r="G306" i="119"/>
  <c r="M306" i="119"/>
  <c r="G307" i="119"/>
  <c r="M307" i="119"/>
  <c r="G308" i="119"/>
  <c r="M308" i="119"/>
  <c r="G309" i="119"/>
  <c r="M309" i="119"/>
  <c r="G310" i="119"/>
  <c r="O310" i="119"/>
  <c r="M310" i="119"/>
  <c r="M311" i="119"/>
  <c r="O311" i="119" s="1"/>
  <c r="G312" i="119"/>
  <c r="M312" i="119"/>
  <c r="G313" i="119"/>
  <c r="M313" i="119"/>
  <c r="G314" i="119"/>
  <c r="M314" i="119"/>
  <c r="O314" i="119" s="1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O320" i="119" s="1"/>
  <c r="G321" i="119"/>
  <c r="M321" i="119"/>
  <c r="G322" i="119"/>
  <c r="M322" i="119"/>
  <c r="G323" i="119"/>
  <c r="M323" i="119"/>
  <c r="G324" i="119"/>
  <c r="O324" i="119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O338" i="119" s="1"/>
  <c r="M338" i="119"/>
  <c r="G339" i="119"/>
  <c r="M339" i="119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G348" i="119"/>
  <c r="M348" i="119"/>
  <c r="G349" i="119"/>
  <c r="M349" i="119"/>
  <c r="G350" i="119"/>
  <c r="O350" i="119" s="1"/>
  <c r="M350" i="119"/>
  <c r="G351" i="119"/>
  <c r="M351" i="119"/>
  <c r="O351" i="119" s="1"/>
  <c r="G352" i="119"/>
  <c r="M352" i="119"/>
  <c r="G353" i="119"/>
  <c r="M353" i="119"/>
  <c r="G354" i="119"/>
  <c r="M354" i="119"/>
  <c r="G355" i="119"/>
  <c r="O355" i="119" s="1"/>
  <c r="M355" i="119"/>
  <c r="G356" i="119"/>
  <c r="M356" i="119"/>
  <c r="G357" i="119"/>
  <c r="M357" i="119"/>
  <c r="G358" i="119"/>
  <c r="M358" i="119"/>
  <c r="G359" i="119"/>
  <c r="O359" i="119" s="1"/>
  <c r="M359" i="119"/>
  <c r="G360" i="119"/>
  <c r="M360" i="119"/>
  <c r="G361" i="119"/>
  <c r="M361" i="119"/>
  <c r="G362" i="119"/>
  <c r="M362" i="119"/>
  <c r="O362" i="119" s="1"/>
  <c r="G363" i="119"/>
  <c r="M363" i="119"/>
  <c r="G364" i="119"/>
  <c r="M364" i="119"/>
  <c r="G365" i="119"/>
  <c r="M365" i="119"/>
  <c r="O365" i="119" s="1"/>
  <c r="G366" i="119"/>
  <c r="M366" i="119"/>
  <c r="G367" i="119"/>
  <c r="M367" i="119"/>
  <c r="G368" i="119"/>
  <c r="M368" i="119"/>
  <c r="G369" i="119"/>
  <c r="O369" i="119"/>
  <c r="M369" i="119"/>
  <c r="G370" i="119"/>
  <c r="O370" i="119" s="1"/>
  <c r="M370" i="119"/>
  <c r="G371" i="119"/>
  <c r="O371" i="119" s="1"/>
  <c r="M371" i="119"/>
  <c r="G372" i="119"/>
  <c r="O372" i="119" s="1"/>
  <c r="M372" i="119"/>
  <c r="G373" i="119"/>
  <c r="O373" i="119" s="1"/>
  <c r="M373" i="119"/>
  <c r="G374" i="119"/>
  <c r="M374" i="119"/>
  <c r="G375" i="119"/>
  <c r="O375" i="119" s="1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G385" i="119"/>
  <c r="M385" i="119"/>
  <c r="G386" i="119"/>
  <c r="O386" i="119" s="1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O401" i="119" s="1"/>
  <c r="M401" i="119"/>
  <c r="G402" i="119"/>
  <c r="M402" i="119"/>
  <c r="G403" i="119"/>
  <c r="O403" i="119" s="1"/>
  <c r="M403" i="119"/>
  <c r="G404" i="119"/>
  <c r="M404" i="119"/>
  <c r="G405" i="119"/>
  <c r="O405" i="119" s="1"/>
  <c r="M405" i="119"/>
  <c r="G406" i="119"/>
  <c r="O406" i="119" s="1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O420" i="119" s="1"/>
  <c r="G421" i="119"/>
  <c r="M421" i="119"/>
  <c r="G422" i="119"/>
  <c r="M422" i="119"/>
  <c r="O422" i="119" s="1"/>
  <c r="G423" i="119"/>
  <c r="M423" i="119"/>
  <c r="G424" i="119"/>
  <c r="M424" i="119"/>
  <c r="O424" i="119" s="1"/>
  <c r="G425" i="119"/>
  <c r="M425" i="119"/>
  <c r="G426" i="119"/>
  <c r="O426" i="119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O432" i="119" s="1"/>
  <c r="M432" i="119"/>
  <c r="G433" i="119"/>
  <c r="M433" i="119"/>
  <c r="G434" i="119"/>
  <c r="O434" i="119" s="1"/>
  <c r="M434" i="119"/>
  <c r="G435" i="119"/>
  <c r="O435" i="119" s="1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M448" i="119"/>
  <c r="G449" i="119"/>
  <c r="M449" i="119"/>
  <c r="O449" i="119" s="1"/>
  <c r="G450" i="119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G467" i="119"/>
  <c r="M467" i="119"/>
  <c r="G468" i="119"/>
  <c r="O468" i="119" s="1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O474" i="119" s="1"/>
  <c r="G475" i="119"/>
  <c r="M475" i="119"/>
  <c r="G476" i="119"/>
  <c r="O476" i="119"/>
  <c r="M476" i="119"/>
  <c r="G477" i="119"/>
  <c r="O477" i="119" s="1"/>
  <c r="M477" i="119"/>
  <c r="G478" i="119"/>
  <c r="M478" i="119"/>
  <c r="G479" i="119"/>
  <c r="O479" i="119" s="1"/>
  <c r="M479" i="119"/>
  <c r="G480" i="119"/>
  <c r="M480" i="119"/>
  <c r="G481" i="119"/>
  <c r="O481" i="119" s="1"/>
  <c r="M481" i="119"/>
  <c r="G482" i="119"/>
  <c r="M482" i="119"/>
  <c r="G483" i="119"/>
  <c r="O483" i="119" s="1"/>
  <c r="M483" i="119"/>
  <c r="G484" i="119"/>
  <c r="L484" i="119"/>
  <c r="L461" i="119" s="1"/>
  <c r="G485" i="119"/>
  <c r="O485" i="119" s="1"/>
  <c r="M485" i="119"/>
  <c r="G486" i="119"/>
  <c r="M486" i="119"/>
  <c r="G487" i="119"/>
  <c r="O487" i="119" s="1"/>
  <c r="M487" i="119"/>
  <c r="G488" i="119"/>
  <c r="M488" i="119"/>
  <c r="G489" i="119"/>
  <c r="M489" i="119"/>
  <c r="G490" i="119"/>
  <c r="M490" i="119"/>
  <c r="G491" i="119"/>
  <c r="O491" i="119" s="1"/>
  <c r="M491" i="119"/>
  <c r="G492" i="119"/>
  <c r="O492" i="119" s="1"/>
  <c r="M492" i="119"/>
  <c r="G493" i="119"/>
  <c r="M493" i="119"/>
  <c r="G494" i="119"/>
  <c r="M494" i="119"/>
  <c r="G495" i="119"/>
  <c r="M495" i="119"/>
  <c r="G496" i="119"/>
  <c r="O496" i="119" s="1"/>
  <c r="M496" i="119"/>
  <c r="G497" i="119"/>
  <c r="M497" i="119"/>
  <c r="G498" i="119"/>
  <c r="M498" i="119"/>
  <c r="G499" i="119"/>
  <c r="M499" i="119"/>
  <c r="O499" i="119"/>
  <c r="G500" i="119"/>
  <c r="M500" i="119"/>
  <c r="G501" i="119"/>
  <c r="M501" i="119"/>
  <c r="G502" i="119"/>
  <c r="M502" i="119"/>
  <c r="O502" i="119" s="1"/>
  <c r="G503" i="119"/>
  <c r="M503" i="119"/>
  <c r="G504" i="119"/>
  <c r="O504" i="119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O522" i="119" s="1"/>
  <c r="G523" i="119"/>
  <c r="M523" i="119"/>
  <c r="G524" i="119"/>
  <c r="O524" i="119"/>
  <c r="M524" i="119"/>
  <c r="G525" i="119"/>
  <c r="O525" i="119" s="1"/>
  <c r="M525" i="119"/>
  <c r="G526" i="119"/>
  <c r="M526" i="119"/>
  <c r="G527" i="119"/>
  <c r="O527" i="119" s="1"/>
  <c r="M527" i="119"/>
  <c r="G528" i="119"/>
  <c r="O528" i="119" s="1"/>
  <c r="M528" i="119"/>
  <c r="G529" i="119"/>
  <c r="O529" i="119" s="1"/>
  <c r="M529" i="119"/>
  <c r="G530" i="119"/>
  <c r="M530" i="119"/>
  <c r="G531" i="119"/>
  <c r="O531" i="119" s="1"/>
  <c r="M531" i="119"/>
  <c r="G532" i="119"/>
  <c r="M532" i="119"/>
  <c r="G533" i="119"/>
  <c r="O533" i="119" s="1"/>
  <c r="M533" i="119"/>
  <c r="E538" i="119"/>
  <c r="F538" i="119"/>
  <c r="J538" i="119"/>
  <c r="K538" i="119"/>
  <c r="L538" i="119"/>
  <c r="N538" i="119"/>
  <c r="G539" i="119"/>
  <c r="M539" i="119"/>
  <c r="G540" i="119"/>
  <c r="M540" i="119"/>
  <c r="G541" i="119"/>
  <c r="O541" i="119" s="1"/>
  <c r="M541" i="119"/>
  <c r="G542" i="119"/>
  <c r="O542" i="119" s="1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O552" i="119" s="1"/>
  <c r="G553" i="119"/>
  <c r="M553" i="119"/>
  <c r="M554" i="119"/>
  <c r="O554" i="119"/>
  <c r="M555" i="119"/>
  <c r="O555" i="119"/>
  <c r="M556" i="119"/>
  <c r="O556" i="119"/>
  <c r="G557" i="119"/>
  <c r="M557" i="119"/>
  <c r="O557" i="119" s="1"/>
  <c r="G558" i="119"/>
  <c r="M558" i="119"/>
  <c r="G559" i="119"/>
  <c r="O559" i="119"/>
  <c r="M559" i="119"/>
  <c r="G560" i="119"/>
  <c r="O560" i="119" s="1"/>
  <c r="M560" i="119"/>
  <c r="G561" i="119"/>
  <c r="M561" i="119"/>
  <c r="G562" i="119"/>
  <c r="O562" i="119" s="1"/>
  <c r="M562" i="119"/>
  <c r="G563" i="119"/>
  <c r="O563" i="119" s="1"/>
  <c r="M563" i="119"/>
  <c r="G564" i="119"/>
  <c r="O564" i="119" s="1"/>
  <c r="M564" i="119"/>
  <c r="G565" i="119"/>
  <c r="M565" i="119"/>
  <c r="G566" i="119"/>
  <c r="O566" i="119" s="1"/>
  <c r="M566" i="119"/>
  <c r="G567" i="119"/>
  <c r="M567" i="119"/>
  <c r="G568" i="119"/>
  <c r="O568" i="119" s="1"/>
  <c r="M568" i="119"/>
  <c r="G569" i="119"/>
  <c r="M569" i="119"/>
  <c r="G570" i="119"/>
  <c r="O570" i="119" s="1"/>
  <c r="M570" i="119"/>
  <c r="G571" i="119"/>
  <c r="O571" i="119" s="1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O584" i="119" s="1"/>
  <c r="M584" i="119"/>
  <c r="G585" i="119"/>
  <c r="M585" i="119"/>
  <c r="G586" i="119"/>
  <c r="O586" i="119" s="1"/>
  <c r="M586" i="119"/>
  <c r="G587" i="119"/>
  <c r="O587" i="119" s="1"/>
  <c r="M587" i="119"/>
  <c r="G588" i="119"/>
  <c r="M588" i="119"/>
  <c r="G589" i="119"/>
  <c r="M589" i="119"/>
  <c r="G590" i="119"/>
  <c r="M590" i="119"/>
  <c r="G591" i="119"/>
  <c r="O591" i="119" s="1"/>
  <c r="M591" i="119"/>
  <c r="M592" i="119"/>
  <c r="O592" i="119" s="1"/>
  <c r="G593" i="119"/>
  <c r="M593" i="119"/>
  <c r="G594" i="119"/>
  <c r="O594" i="119" s="1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O602" i="119"/>
  <c r="M602" i="119"/>
  <c r="G603" i="119"/>
  <c r="O603" i="119" s="1"/>
  <c r="M603" i="119"/>
  <c r="G604" i="119"/>
  <c r="M604" i="119"/>
  <c r="G605" i="119"/>
  <c r="O605" i="119" s="1"/>
  <c r="M605" i="119"/>
  <c r="G606" i="119"/>
  <c r="O606" i="119" s="1"/>
  <c r="M606" i="119"/>
  <c r="G607" i="119"/>
  <c r="M607" i="119"/>
  <c r="G608" i="119"/>
  <c r="M608" i="119"/>
  <c r="G609" i="119"/>
  <c r="M609" i="119"/>
  <c r="G610" i="119"/>
  <c r="O610" i="119" s="1"/>
  <c r="M610" i="119"/>
  <c r="F46" i="127"/>
  <c r="O8" i="127"/>
  <c r="K5" i="118"/>
  <c r="O13" i="32" s="1"/>
  <c r="O19" i="32" s="1"/>
  <c r="O5" i="118"/>
  <c r="G155" i="118"/>
  <c r="G24" i="118"/>
  <c r="K4" i="118"/>
  <c r="K35" i="118"/>
  <c r="P42" i="118"/>
  <c r="K14" i="118"/>
  <c r="O14" i="118" s="1"/>
  <c r="K6" i="118"/>
  <c r="O20" i="32" s="1"/>
  <c r="O25" i="32" s="1"/>
  <c r="O16" i="118"/>
  <c r="G107" i="118"/>
  <c r="G68" i="118"/>
  <c r="G49" i="118"/>
  <c r="G42" i="118"/>
  <c r="U99" i="125"/>
  <c r="G126" i="127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O539" i="119"/>
  <c r="M430" i="119"/>
  <c r="O180" i="119"/>
  <c r="O120" i="119"/>
  <c r="G117" i="119"/>
  <c r="O381" i="119"/>
  <c r="O349" i="119"/>
  <c r="O333" i="119"/>
  <c r="O289" i="119"/>
  <c r="O266" i="119"/>
  <c r="O154" i="119"/>
  <c r="O138" i="119"/>
  <c r="O100" i="119"/>
  <c r="O130" i="119"/>
  <c r="O104" i="119"/>
  <c r="O71" i="119"/>
  <c r="O39" i="119"/>
  <c r="O18" i="119"/>
  <c r="O4" i="119"/>
  <c r="J3" i="119"/>
  <c r="C47" i="110"/>
  <c r="F54" i="112"/>
  <c r="U11" i="112"/>
  <c r="X11" i="112" s="1"/>
  <c r="T1" i="112"/>
  <c r="H1" i="112"/>
  <c r="D1" i="112"/>
  <c r="T84" i="125"/>
  <c r="U6" i="125"/>
  <c r="X6" i="125"/>
  <c r="F36" i="125" s="1"/>
  <c r="J1" i="125"/>
  <c r="D41" i="120"/>
  <c r="X116" i="112"/>
  <c r="X3" i="112"/>
  <c r="E24" i="126"/>
  <c r="D23" i="126"/>
  <c r="O47" i="119"/>
  <c r="O26" i="119"/>
  <c r="O12" i="119"/>
  <c r="R1029" i="124"/>
  <c r="H42" i="110"/>
  <c r="C41" i="110"/>
  <c r="H42" i="120"/>
  <c r="I5" i="120"/>
  <c r="U8" i="112"/>
  <c r="X8" i="112"/>
  <c r="U14" i="125"/>
  <c r="X14" i="125" s="1"/>
  <c r="U12" i="125"/>
  <c r="X12" i="125" s="1"/>
  <c r="F1" i="125"/>
  <c r="D1" i="125"/>
  <c r="F185" i="126"/>
  <c r="O64" i="119"/>
  <c r="H51" i="110"/>
  <c r="H44" i="110"/>
  <c r="V117" i="112"/>
  <c r="V118" i="112" s="1"/>
  <c r="Z118" i="112" s="1"/>
  <c r="X102" i="112"/>
  <c r="U27" i="112"/>
  <c r="X27" i="112" s="1"/>
  <c r="F57" i="112" s="1"/>
  <c r="U15" i="112"/>
  <c r="X15" i="112"/>
  <c r="U5" i="125"/>
  <c r="X5" i="125"/>
  <c r="F35" i="125" s="1"/>
  <c r="N1" i="125"/>
  <c r="U3" i="125"/>
  <c r="X3" i="125" s="1"/>
  <c r="F203" i="126"/>
  <c r="O201" i="16"/>
  <c r="U28" i="112"/>
  <c r="X28" i="112" s="1"/>
  <c r="F58" i="112" s="1"/>
  <c r="X18" i="125"/>
  <c r="H42" i="125" s="1"/>
  <c r="H44" i="125" s="1"/>
  <c r="U17" i="125"/>
  <c r="X17" i="125" s="1"/>
  <c r="F43" i="125" s="1"/>
  <c r="U13" i="125"/>
  <c r="X13" i="125"/>
  <c r="B204" i="16"/>
  <c r="L200" i="16"/>
  <c r="L206" i="16" s="1"/>
  <c r="L186" i="16" s="1"/>
  <c r="D201" i="16"/>
  <c r="K186" i="16"/>
  <c r="K192" i="16" s="1"/>
  <c r="K207" i="16"/>
  <c r="K187" i="16" s="1"/>
  <c r="R166" i="16"/>
  <c r="O3" i="109"/>
  <c r="F137" i="109"/>
  <c r="G143" i="109" s="1"/>
  <c r="Q200" i="16"/>
  <c r="Q206" i="16" s="1"/>
  <c r="Q207" i="16" s="1"/>
  <c r="Q187" i="16" s="1"/>
  <c r="Q220" i="16"/>
  <c r="Q201" i="16" s="1"/>
  <c r="U16" i="125"/>
  <c r="X16" i="125" s="1"/>
  <c r="U11" i="125"/>
  <c r="X11" i="125" s="1"/>
  <c r="U10" i="125"/>
  <c r="X10" i="125" s="1"/>
  <c r="U9" i="125"/>
  <c r="X9" i="125"/>
  <c r="U8" i="125"/>
  <c r="X8" i="125" s="1"/>
  <c r="U4" i="125"/>
  <c r="X4" i="125" s="1"/>
  <c r="R165" i="16"/>
  <c r="G154" i="109"/>
  <c r="G102" i="109"/>
  <c r="G59" i="109"/>
  <c r="R155" i="16"/>
  <c r="K4" i="109"/>
  <c r="K6" i="109"/>
  <c r="K13" i="109"/>
  <c r="K16" i="109" s="1"/>
  <c r="H54" i="15"/>
  <c r="D45" i="15"/>
  <c r="D47" i="15" s="1"/>
  <c r="D49" i="15" s="1"/>
  <c r="F28" i="15"/>
  <c r="D77" i="15"/>
  <c r="D79" i="15" s="1"/>
  <c r="H79" i="15" s="1"/>
  <c r="D59" i="15"/>
  <c r="D61" i="15" s="1"/>
  <c r="H60" i="15" s="1"/>
  <c r="L207" i="16"/>
  <c r="L192" i="16"/>
  <c r="L193" i="16" s="1"/>
  <c r="L173" i="16" s="1"/>
  <c r="F51" i="112"/>
  <c r="V121" i="112" l="1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H41" i="110" s="1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K12" i="118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" i="32"/>
  <c r="O12" i="32" s="1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61" i="119" s="1"/>
  <c r="O454" i="119"/>
  <c r="O452" i="119"/>
  <c r="O441" i="119"/>
  <c r="O438" i="119"/>
  <c r="O436" i="119"/>
  <c r="O429" i="119"/>
  <c r="O427" i="119"/>
  <c r="O416" i="119"/>
  <c r="O400" i="119" s="1"/>
  <c r="O413" i="119"/>
  <c r="O411" i="119"/>
  <c r="O393" i="119"/>
  <c r="O367" i="119"/>
  <c r="O357" i="119"/>
  <c r="O352" i="119"/>
  <c r="O343" i="119"/>
  <c r="O335" i="119"/>
  <c r="O328" i="119" s="1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I1" i="110" s="1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I1" i="120" s="1"/>
  <c r="T116" i="112"/>
  <c r="T109" i="112"/>
  <c r="W117" i="112"/>
  <c r="X117" i="112" s="1"/>
  <c r="U29" i="112"/>
  <c r="X29" i="112" s="1"/>
  <c r="F5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3" i="129" s="1"/>
  <c r="O613" i="129"/>
  <c r="O617" i="129"/>
  <c r="O625" i="129"/>
  <c r="O633" i="129"/>
  <c r="O641" i="129"/>
  <c r="O649" i="129"/>
  <c r="O653" i="129"/>
  <c r="O657" i="129"/>
  <c r="O3" i="119"/>
  <c r="H48" i="15"/>
  <c r="D39" i="15"/>
  <c r="D41" i="15" s="1"/>
  <c r="D43" i="15" s="1"/>
  <c r="Q193" i="16"/>
  <c r="Q173" i="16" s="1"/>
  <c r="L187" i="16"/>
  <c r="O538" i="119"/>
  <c r="P18" i="109"/>
  <c r="F38" i="125"/>
  <c r="F53" i="112"/>
  <c r="M11" i="119"/>
  <c r="K17" i="118"/>
  <c r="K19" i="118" s="1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O11" i="129" s="1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33" i="129" s="1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13" i="127" l="1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D33" i="15"/>
  <c r="D35" i="15" s="1"/>
  <c r="D37" i="15" s="1"/>
  <c r="H42" i="15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33" i="118"/>
  <c r="K21" i="127"/>
  <c r="K20" i="32"/>
  <c r="K29" i="32" s="1"/>
  <c r="K6" i="32"/>
  <c r="K12" i="32" s="1"/>
  <c r="K11" i="127"/>
  <c r="O117" i="129"/>
  <c r="K19" i="127"/>
  <c r="K32" i="127"/>
  <c r="X100" i="125" l="1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D27" i="15"/>
  <c r="D29" i="15" s="1"/>
  <c r="D31" i="15" s="1"/>
  <c r="H36" i="15"/>
  <c r="N173" i="16"/>
  <c r="B193" i="16"/>
  <c r="B173" i="16" s="1"/>
  <c r="R194" i="16"/>
  <c r="R181" i="16"/>
  <c r="K35" i="109"/>
  <c r="K33" i="109"/>
  <c r="K36" i="118"/>
  <c r="K34" i="118"/>
  <c r="K33" i="127"/>
  <c r="K35" i="127"/>
  <c r="H55" i="15" l="1"/>
  <c r="E45" i="15"/>
  <c r="O11" i="118"/>
  <c r="O12" i="118" s="1"/>
  <c r="P12" i="118" s="1"/>
  <c r="K37" i="118"/>
  <c r="K36" i="109"/>
  <c r="O9" i="109"/>
  <c r="O10" i="109" s="1"/>
  <c r="P10" i="109" s="1"/>
  <c r="H30" i="15"/>
  <c r="D21" i="15"/>
  <c r="D23" i="15" s="1"/>
  <c r="D25" i="15" s="1"/>
  <c r="K36" i="127"/>
  <c r="O10" i="127"/>
  <c r="O11" i="127" s="1"/>
  <c r="P11" i="127" s="1"/>
  <c r="E47" i="15" l="1"/>
  <c r="F47" i="15" s="1"/>
  <c r="F48" i="15" s="1"/>
  <c r="D15" i="15"/>
  <c r="D17" i="15" s="1"/>
  <c r="D19" i="15" s="1"/>
  <c r="H24" i="15"/>
  <c r="E48" i="15" l="1"/>
  <c r="F49" i="15"/>
  <c r="F39" i="15" s="1"/>
  <c r="D9" i="15"/>
  <c r="D11" i="15" s="1"/>
  <c r="D13" i="15" s="1"/>
  <c r="H12" i="15" s="1"/>
  <c r="H18" i="15"/>
  <c r="H47" i="15" l="1"/>
  <c r="E49" i="15"/>
  <c r="E39" i="15" l="1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13" i="15" l="1"/>
  <c r="E12" i="15"/>
  <c r="H11" i="15" l="1"/>
  <c r="E13" i="15"/>
  <c r="H13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win1064</author>
  </authors>
  <commentList>
    <comment ref="X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47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恩豪</t>
        </r>
        <r>
          <rPr>
            <b/>
            <sz val="9"/>
            <color indexed="81"/>
            <rFont val="Tahoma"/>
            <family val="2"/>
          </rPr>
          <t>: 81900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D133" authorId="2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46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K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win1064</author>
  </authors>
  <commentList>
    <comment ref="H121" authorId="0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5" author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46" author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<sst xmlns="http://schemas.openxmlformats.org/spreadsheetml/2006/main" count="66928" uniqueCount="19226">
  <si>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</si>
  <si>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</si>
  <si>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</si>
  <si>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</si>
  <si>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</si>
  <si>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</si>
  <si>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</si>
  <si>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</si>
  <si>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</si>
  <si>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</si>
  <si>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</si>
  <si>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</si>
  <si>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</si>
  <si>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</si>
  <si>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</si>
  <si>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</si>
  <si>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</si>
  <si>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</si>
  <si>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</si>
  <si>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</si>
  <si>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</si>
  <si>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</si>
  <si>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</si>
  <si>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</si>
  <si>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</si>
  <si>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</si>
  <si>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</si>
  <si>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</si>
  <si>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</si>
  <si>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</si>
  <si>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</si>
  <si>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</si>
  <si>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</si>
  <si>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</si>
  <si>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</si>
  <si>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</si>
  <si>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</si>
  <si>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</si>
  <si>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</si>
  <si>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</si>
  <si>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</si>
  <si>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</si>
  <si>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</si>
  <si>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</si>
  <si>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</si>
  <si>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</si>
  <si>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</si>
  <si>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</si>
  <si>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</si>
  <si>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</si>
  <si>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</si>
  <si>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</si>
  <si>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</si>
  <si>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</si>
  <si>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</si>
  <si>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</si>
  <si>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</si>
  <si>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</si>
  <si>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</si>
  <si>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</si>
  <si>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</si>
  <si>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</si>
  <si>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</si>
  <si>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</si>
  <si>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</si>
  <si>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</si>
  <si>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</si>
  <si>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</si>
  <si>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</si>
  <si>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</si>
  <si>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</si>
  <si>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</si>
  <si>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</si>
  <si>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</si>
  <si>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</si>
  <si>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</si>
  <si>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</si>
  <si>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</si>
  <si>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</si>
  <si>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</si>
  <si>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</si>
  <si>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</si>
  <si>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</si>
  <si>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</si>
  <si>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</si>
  <si>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</si>
  <si>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</si>
  <si>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</si>
  <si>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</si>
  <si>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</si>
  <si>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</si>
  <si>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</si>
  <si>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</si>
  <si>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</si>
  <si>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</si>
  <si>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</si>
  <si>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</si>
  <si>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</si>
  <si>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</si>
  <si>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</si>
  <si>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</si>
  <si>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</si>
  <si>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</si>
  <si>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</si>
  <si>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</si>
  <si>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</si>
  <si>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</si>
  <si>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</si>
  <si>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</si>
  <si>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</si>
  <si>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</si>
  <si>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</si>
  <si>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</si>
  <si>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</si>
  <si>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</si>
  <si>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</si>
  <si>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</si>
  <si>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</si>
  <si>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</si>
  <si>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</si>
  <si>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</si>
  <si>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</si>
  <si>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</si>
  <si>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</si>
  <si>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</si>
  <si>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</si>
  <si>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</si>
  <si>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</si>
  <si>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</si>
  <si>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</si>
  <si>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</si>
  <si>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</si>
  <si>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</si>
  <si>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</si>
  <si>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</si>
  <si>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</si>
  <si>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</si>
  <si>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</si>
  <si>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</si>
  <si>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</si>
  <si>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</si>
  <si>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</si>
  <si>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</si>
  <si>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</si>
  <si>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</si>
  <si>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</si>
  <si>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</si>
  <si>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</si>
  <si>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</si>
  <si>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</si>
  <si>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</si>
  <si>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</si>
  <si>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</si>
  <si>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</si>
  <si>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</si>
  <si>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</si>
  <si>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</si>
  <si>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</si>
  <si>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</si>
  <si>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</si>
  <si>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</si>
  <si>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</si>
  <si>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</si>
  <si>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</si>
  <si>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</si>
  <si>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</si>
  <si>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</si>
  <si>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</si>
  <si>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</si>
  <si>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</si>
  <si>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</si>
  <si>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</si>
  <si>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</si>
  <si>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</si>
  <si>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</si>
  <si>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</si>
  <si>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</si>
  <si>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</si>
  <si>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</si>
  <si>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</si>
  <si>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</si>
  <si>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</si>
  <si>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</si>
  <si>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</si>
  <si>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</si>
  <si>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</si>
  <si>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</si>
  <si>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</si>
  <si>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</si>
  <si>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</si>
  <si>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</si>
  <si>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</si>
  <si>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</si>
  <si>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</si>
  <si>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</si>
  <si>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</si>
  <si>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</si>
  <si>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</si>
  <si>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</si>
  <si>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</si>
  <si>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</si>
  <si>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</si>
  <si>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</si>
  <si>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</si>
  <si>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</si>
  <si>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</si>
  <si>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</si>
  <si>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</si>
  <si>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</si>
  <si>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</si>
  <si>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</si>
  <si>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</si>
  <si>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</si>
  <si>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</si>
  <si>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</si>
  <si>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</si>
  <si>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</si>
  <si>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</si>
  <si>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</si>
  <si>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</si>
  <si>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</si>
  <si>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</si>
  <si>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</si>
  <si>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</si>
  <si>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</si>
  <si>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</si>
  <si>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</si>
  <si>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</si>
  <si>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</si>
  <si>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</si>
  <si>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</si>
  <si>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</si>
  <si>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</si>
  <si>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</si>
  <si>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</si>
  <si>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</si>
  <si>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</si>
  <si>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</si>
  <si>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</si>
  <si>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</si>
  <si>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</si>
  <si>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</si>
  <si>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</si>
  <si>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</si>
  <si>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</si>
  <si>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</si>
  <si>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</si>
  <si>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</si>
  <si>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</si>
  <si>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</si>
  <si>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</si>
  <si>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</si>
  <si>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</si>
  <si>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</si>
  <si>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</si>
  <si>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</si>
  <si>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</si>
  <si>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</si>
  <si>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</si>
  <si>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</si>
  <si>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</si>
  <si>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</si>
  <si>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</si>
  <si>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</si>
  <si>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</si>
  <si>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</si>
  <si>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</si>
  <si>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</si>
  <si>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</si>
  <si>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</si>
  <si>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</si>
  <si>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</si>
  <si>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</si>
  <si>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</si>
  <si>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</si>
  <si>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</si>
  <si>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</si>
  <si>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</si>
  <si>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</si>
  <si>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</si>
  <si>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</si>
  <si>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</si>
  <si>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</si>
  <si>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</si>
  <si>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</si>
  <si>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</si>
  <si>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</si>
  <si>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</si>
  <si>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</si>
  <si>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</si>
  <si>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</si>
  <si>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</si>
  <si>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</si>
  <si>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</si>
  <si>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</si>
  <si>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</si>
  <si>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</si>
  <si>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</si>
  <si>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</si>
  <si>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</si>
  <si>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</si>
  <si>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</si>
  <si>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</si>
  <si>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</si>
  <si>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</si>
  <si>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</si>
  <si>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</si>
  <si>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</si>
  <si>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</si>
  <si>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</si>
  <si>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</si>
  <si>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</si>
  <si>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</si>
  <si>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</si>
  <si>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</si>
  <si>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</si>
  <si>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</si>
  <si>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</si>
  <si>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</si>
  <si>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</si>
  <si>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</si>
  <si>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</si>
  <si>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</si>
  <si>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</si>
  <si>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</si>
  <si>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</si>
  <si>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</si>
  <si>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</si>
  <si>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</si>
  <si>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</si>
  <si>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</si>
  <si>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</si>
  <si>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</si>
  <si>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</si>
  <si>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</si>
  <si>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</si>
  <si>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</si>
  <si>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</si>
  <si>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</si>
  <si>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</si>
  <si>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</si>
  <si>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</si>
  <si>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</si>
  <si>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</si>
  <si>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</si>
  <si>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</si>
  <si>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</si>
  <si>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</si>
  <si>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</si>
  <si>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</si>
  <si>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</si>
  <si>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</si>
  <si>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</si>
  <si>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</si>
  <si>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</si>
  <si>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</si>
  <si>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</si>
  <si>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</si>
  <si>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</si>
  <si>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</si>
  <si>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</si>
  <si>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</si>
  <si>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</si>
  <si>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</si>
  <si>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</si>
  <si>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</si>
  <si>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</si>
  <si>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</si>
  <si>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</si>
  <si>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</si>
  <si>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</si>
  <si>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</si>
  <si>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</si>
  <si>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</si>
  <si>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</si>
  <si>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</si>
  <si>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</si>
  <si>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</si>
  <si>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</si>
  <si>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</si>
  <si>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</si>
  <si>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</si>
  <si>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</si>
  <si>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</si>
  <si>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</si>
  <si>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</si>
  <si>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</si>
  <si>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</si>
  <si>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</si>
  <si>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</si>
  <si>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</si>
  <si>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</si>
  <si>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</si>
  <si>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</si>
  <si>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</si>
  <si>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</si>
  <si>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</si>
  <si>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</si>
  <si>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</si>
  <si>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</si>
  <si>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</si>
  <si>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</si>
  <si>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</si>
  <si>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</si>
  <si>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</si>
  <si>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</si>
  <si>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</si>
  <si>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</si>
  <si>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</si>
  <si>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</si>
  <si>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</si>
  <si>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</si>
  <si>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</si>
  <si>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</si>
  <si>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</si>
  <si>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</si>
  <si>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</si>
  <si>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</si>
  <si>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</si>
  <si>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</si>
  <si>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</si>
  <si>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</si>
  <si>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</si>
  <si>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</si>
  <si>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</si>
  <si>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</si>
  <si>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</si>
  <si>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</si>
  <si>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</si>
  <si>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</si>
  <si>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</si>
  <si>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</si>
  <si>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</si>
  <si>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</si>
  <si>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</si>
  <si>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</si>
  <si>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</si>
  <si>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</si>
  <si>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</si>
  <si>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</si>
  <si>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</si>
  <si>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</si>
  <si>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</si>
  <si>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</si>
  <si>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</si>
  <si>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</si>
  <si>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</si>
  <si>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</si>
  <si>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</si>
  <si>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</si>
  <si>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</si>
  <si>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</si>
  <si>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</si>
  <si>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</si>
  <si>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</si>
  <si>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</si>
  <si>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</si>
  <si>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</si>
  <si>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</si>
  <si>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</si>
  <si>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</si>
  <si>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</si>
  <si>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</si>
  <si>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</si>
  <si>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</si>
  <si>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</si>
  <si>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</si>
  <si>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</si>
  <si>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</si>
  <si>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</si>
  <si>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</si>
  <si>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</si>
  <si>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</si>
  <si>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</si>
  <si>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</si>
  <si>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</si>
  <si>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</si>
  <si>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</si>
  <si>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</si>
  <si>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</si>
  <si>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</si>
  <si>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</si>
  <si>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</si>
  <si>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</si>
  <si>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</si>
  <si>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</si>
  <si>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</si>
  <si>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</si>
  <si>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</si>
  <si>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</si>
  <si>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</si>
  <si>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</si>
  <si>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</si>
  <si>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</si>
  <si>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</si>
  <si>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</si>
  <si>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</si>
  <si>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</si>
  <si>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</si>
  <si>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</si>
  <si>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</si>
  <si>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</si>
  <si>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</si>
  <si>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</si>
  <si>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</si>
  <si>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</si>
  <si>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</si>
  <si>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</si>
  <si>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</si>
  <si>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</si>
  <si>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</si>
  <si>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</si>
  <si>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</si>
  <si>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</si>
  <si>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</si>
  <si>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</si>
  <si>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</si>
  <si>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</si>
  <si>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</si>
  <si>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</si>
  <si>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</si>
  <si>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</si>
  <si>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</si>
  <si>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</si>
  <si>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</si>
  <si>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</si>
  <si>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</si>
  <si>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</si>
  <si>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</si>
  <si>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</si>
  <si>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</si>
  <si>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</si>
  <si>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</si>
  <si>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</si>
  <si>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</si>
  <si>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</si>
  <si>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</si>
  <si>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</si>
  <si>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</si>
  <si>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</si>
  <si>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</si>
  <si>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</si>
  <si>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</si>
  <si>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</si>
  <si>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</si>
  <si>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</si>
  <si>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</si>
  <si>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</si>
  <si>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</si>
  <si>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</si>
  <si>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</si>
  <si>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</si>
  <si>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</si>
  <si>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</si>
  <si>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</si>
  <si>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</si>
  <si>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</si>
  <si>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</si>
  <si>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</si>
  <si>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</si>
  <si>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</si>
  <si>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</si>
  <si>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</si>
  <si>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</si>
  <si>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</si>
  <si>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</si>
  <si>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</si>
  <si>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</si>
  <si>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</si>
  <si>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</si>
  <si>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</si>
  <si>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</si>
  <si>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</si>
  <si>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</si>
  <si>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</si>
  <si>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</si>
  <si>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</si>
  <si>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</si>
  <si>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</si>
  <si>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</si>
  <si>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</si>
  <si>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</si>
  <si>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</si>
  <si>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</si>
  <si>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</si>
  <si>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</si>
  <si>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</si>
  <si>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</si>
  <si>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</si>
  <si>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</si>
  <si>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</si>
  <si>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</si>
  <si>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</si>
  <si>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</si>
  <si>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</si>
  <si>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</si>
  <si>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</si>
  <si>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</si>
  <si>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</si>
  <si>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</si>
  <si>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</si>
  <si>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</si>
  <si>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</si>
  <si>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</si>
  <si>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</si>
  <si>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</si>
  <si>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</si>
  <si>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</si>
  <si>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</si>
  <si>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</si>
  <si>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</si>
  <si>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</si>
  <si>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</si>
  <si>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</si>
  <si>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</si>
  <si>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</si>
  <si>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</si>
  <si>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</si>
  <si>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</si>
  <si>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</si>
  <si>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</si>
  <si>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</si>
  <si>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</si>
  <si>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</si>
  <si>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</si>
  <si>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</si>
  <si>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</si>
  <si>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</si>
  <si>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</si>
  <si>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</si>
  <si>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</si>
  <si>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</si>
  <si>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</si>
  <si>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</si>
  <si>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</si>
  <si>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</si>
  <si>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</si>
  <si>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</si>
  <si>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</si>
  <si>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</si>
  <si>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</si>
  <si>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</si>
  <si>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</si>
  <si>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</si>
  <si>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</si>
  <si>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</si>
  <si>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</si>
  <si>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</si>
  <si>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</si>
  <si>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</si>
  <si>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</si>
  <si>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</si>
  <si>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</si>
  <si>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</si>
  <si>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</si>
  <si>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</si>
  <si>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</si>
  <si>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</si>
  <si>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</si>
  <si>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</si>
  <si>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</si>
  <si>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</si>
  <si>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</si>
  <si>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</si>
  <si>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</si>
  <si>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</si>
  <si>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</si>
  <si>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</si>
  <si>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</si>
  <si>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</si>
  <si>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</si>
  <si>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</si>
  <si>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</si>
  <si>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</si>
  <si>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</si>
  <si>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</si>
  <si>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</si>
  <si>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</si>
  <si>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</si>
  <si>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</si>
  <si>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</si>
  <si>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</si>
  <si>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</si>
  <si>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</si>
  <si>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</si>
  <si>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</si>
  <si>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</si>
  <si>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</si>
  <si>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</si>
  <si>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</si>
  <si>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</si>
  <si>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</si>
  <si>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</si>
  <si>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</si>
  <si>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</si>
  <si>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</si>
  <si>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</si>
  <si>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</si>
  <si>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</si>
  <si>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</si>
  <si>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</si>
  <si>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</si>
  <si>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</si>
  <si>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</si>
  <si>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</si>
  <si>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</si>
  <si>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</si>
  <si>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</si>
  <si>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</si>
  <si>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</si>
  <si>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</si>
  <si>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</si>
  <si>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</si>
  <si>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</si>
  <si>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</si>
  <si>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</si>
  <si>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</si>
  <si>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</si>
  <si>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</si>
  <si>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</si>
  <si>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</si>
  <si>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</si>
  <si>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</si>
  <si>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</si>
  <si>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</si>
  <si>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</si>
  <si>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</si>
  <si>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</si>
  <si>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</si>
  <si>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</si>
  <si>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</si>
  <si>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</si>
  <si>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</si>
  <si>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</si>
  <si>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</si>
  <si>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</si>
  <si>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</si>
  <si>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</si>
  <si>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</si>
  <si>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</si>
  <si>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</si>
  <si>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</si>
  <si>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</si>
  <si>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</si>
  <si>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</si>
  <si>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</si>
  <si>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</si>
  <si>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</si>
  <si>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</si>
  <si>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</si>
  <si>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</si>
  <si>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</si>
  <si>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</si>
  <si>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</si>
  <si>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</si>
  <si>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</si>
  <si>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</si>
  <si>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</si>
  <si>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</si>
  <si>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</si>
  <si>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</si>
  <si>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</si>
  <si>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</si>
  <si>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</si>
  <si>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</si>
  <si>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</si>
  <si>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</si>
  <si>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</si>
  <si>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</si>
  <si>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</si>
  <si>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</si>
  <si>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</si>
  <si>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</si>
  <si>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</si>
  <si>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</si>
  <si>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</si>
  <si>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</si>
  <si>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</si>
  <si>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</si>
  <si>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</si>
  <si>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</si>
  <si>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</si>
  <si>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</si>
  <si>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</si>
  <si>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</si>
  <si>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</si>
  <si>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</si>
  <si>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</si>
  <si>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</si>
  <si>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</si>
  <si>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</si>
  <si>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</si>
  <si>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</si>
  <si>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</si>
  <si>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</si>
  <si>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</si>
  <si>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</si>
  <si>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</si>
  <si>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</si>
  <si>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</si>
  <si>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</si>
  <si>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</si>
  <si>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</si>
  <si>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</si>
  <si>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</si>
  <si>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</si>
  <si>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</si>
  <si>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</si>
  <si>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</si>
  <si>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</si>
  <si>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</si>
  <si>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</si>
  <si>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</si>
  <si>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</si>
  <si>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</si>
  <si>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</si>
  <si>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</si>
  <si>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</si>
  <si>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</si>
  <si>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</si>
  <si>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</si>
  <si>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</si>
  <si>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</si>
  <si>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</si>
  <si>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</si>
  <si>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</si>
  <si>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</si>
  <si>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</si>
  <si>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</si>
  <si>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</si>
  <si>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</si>
  <si>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</si>
  <si>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</si>
  <si>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</si>
  <si>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</si>
  <si>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</si>
  <si>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</si>
  <si>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</si>
  <si>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</si>
  <si>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</si>
  <si>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</si>
  <si>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</si>
  <si>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</si>
  <si>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</si>
  <si>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</si>
  <si>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</si>
  <si>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</si>
  <si>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</si>
  <si>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</si>
  <si>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</si>
  <si>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</si>
  <si>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</si>
  <si>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</si>
  <si>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</si>
  <si>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</si>
  <si>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</si>
  <si>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</si>
  <si>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</si>
  <si>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</si>
  <si>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</si>
  <si>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</si>
  <si>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</si>
  <si>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</si>
  <si>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</si>
  <si>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</si>
  <si>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</si>
  <si>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</si>
  <si>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</si>
  <si>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</si>
  <si>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</si>
  <si>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</si>
  <si>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</si>
  <si>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</si>
  <si>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</si>
  <si>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</si>
  <si>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</si>
  <si>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</si>
  <si>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</si>
  <si>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</si>
  <si>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</si>
  <si>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</si>
  <si>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</si>
  <si>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</si>
  <si>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</si>
  <si>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</si>
  <si>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</si>
  <si>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</si>
  <si>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</si>
  <si>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</si>
  <si>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</si>
  <si>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</si>
  <si>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</si>
  <si>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</si>
  <si>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</si>
  <si>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</si>
  <si>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</si>
  <si>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</si>
  <si>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</si>
  <si>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</si>
  <si>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</si>
  <si>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</si>
  <si>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</si>
  <si>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</si>
  <si>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</si>
  <si>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</si>
  <si>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</si>
  <si>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</si>
  <si>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</si>
  <si>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</si>
  <si>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</si>
  <si>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</si>
  <si>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</si>
  <si>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</si>
  <si>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</si>
  <si>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</si>
  <si>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</si>
  <si>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</si>
  <si>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</si>
  <si>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</si>
  <si>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</si>
  <si>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</si>
  <si>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</si>
  <si>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</si>
  <si>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</si>
  <si>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</si>
  <si>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</si>
  <si>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</si>
  <si>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</si>
  <si>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</si>
  <si>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</si>
  <si>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</si>
  <si>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</si>
  <si>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</si>
  <si>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</si>
  <si>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</si>
  <si>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</si>
  <si>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</si>
  <si>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</si>
  <si>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</si>
  <si>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</si>
  <si>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</si>
  <si>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</si>
  <si>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</si>
  <si>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</si>
  <si>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</si>
  <si>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</si>
  <si>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</si>
  <si>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</si>
  <si>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</si>
  <si>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</si>
  <si>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</si>
  <si>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</si>
  <si>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</si>
  <si>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</si>
  <si>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</si>
  <si>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</si>
  <si>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</si>
  <si>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</si>
  <si>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</si>
  <si>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</si>
  <si>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</si>
  <si>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</si>
  <si>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</si>
  <si>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</si>
  <si>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</si>
  <si>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</si>
  <si>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</si>
  <si>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</si>
  <si>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</si>
  <si>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</si>
  <si>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</si>
  <si>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</si>
  <si>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</si>
  <si>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</si>
  <si>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</si>
  <si>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</si>
  <si>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</si>
  <si>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</si>
  <si>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</si>
  <si>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</si>
  <si>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</si>
  <si>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</si>
  <si>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</si>
  <si>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</si>
  <si>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</si>
  <si>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</si>
  <si>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</si>
  <si>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</si>
  <si>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</si>
  <si>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</si>
  <si>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</si>
  <si>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</si>
  <si>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</si>
  <si>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</si>
  <si>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</si>
  <si>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</si>
  <si>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</si>
  <si>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</si>
  <si>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</si>
  <si>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</si>
  <si>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</si>
  <si>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</si>
  <si>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</si>
  <si>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</si>
  <si>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</si>
  <si>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</si>
  <si>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</si>
  <si>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</si>
  <si>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</si>
  <si>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</si>
  <si>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</si>
  <si>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</si>
  <si>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</si>
  <si>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</si>
  <si>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</si>
  <si>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</si>
  <si>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</si>
  <si>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</si>
  <si>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</si>
  <si>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</si>
  <si>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</si>
  <si>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</si>
  <si>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</si>
  <si>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</si>
  <si>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</si>
  <si>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</si>
  <si>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</si>
  <si>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</si>
  <si>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</si>
  <si>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</si>
  <si>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</si>
  <si>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</si>
  <si>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</si>
  <si>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</si>
  <si>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</si>
  <si>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</si>
  <si>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</si>
  <si>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</si>
  <si>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</si>
  <si>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</si>
  <si>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</si>
  <si>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</si>
  <si>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</si>
  <si>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</si>
  <si>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</si>
  <si>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</si>
  <si>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</si>
  <si>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</si>
  <si>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</si>
  <si>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</si>
  <si>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</si>
  <si>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</si>
  <si>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</si>
  <si>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</si>
  <si>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</si>
  <si>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</si>
  <si>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</si>
  <si>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</si>
  <si>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</si>
  <si>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</si>
  <si>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</si>
  <si>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</si>
  <si>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</si>
  <si>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</si>
  <si>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</si>
  <si>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</si>
  <si>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</si>
  <si>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</si>
  <si>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</si>
  <si>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</si>
  <si>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</si>
  <si>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</si>
  <si>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</si>
  <si>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</si>
  <si>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</si>
  <si>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</si>
  <si>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</si>
  <si>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</si>
  <si>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</si>
  <si>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</si>
  <si>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</si>
  <si>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</si>
  <si>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</si>
  <si>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</si>
  <si>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</si>
  <si>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</si>
  <si>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</si>
  <si>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</si>
  <si>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</si>
  <si>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</si>
  <si>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</si>
  <si>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</si>
  <si>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</si>
  <si>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</si>
  <si>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</si>
  <si>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</si>
  <si>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</si>
  <si>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</si>
  <si>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</si>
  <si>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</si>
  <si>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</si>
  <si>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</si>
  <si>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</si>
  <si>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</si>
  <si>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</si>
  <si>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</si>
  <si>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</si>
  <si>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</si>
  <si>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</si>
  <si>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</si>
  <si>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</si>
  <si>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</si>
  <si>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</si>
  <si>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</si>
  <si>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</si>
  <si>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</si>
  <si>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</si>
  <si>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</si>
  <si>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</si>
  <si>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</si>
  <si>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</si>
  <si>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</si>
  <si>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</si>
  <si>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</si>
  <si>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</si>
  <si>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</si>
  <si>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</si>
  <si>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</si>
  <si>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</si>
  <si>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</si>
  <si>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</si>
  <si>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</si>
  <si>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</si>
  <si>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</si>
  <si>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</si>
  <si>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</si>
  <si>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</si>
  <si>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</si>
  <si>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</si>
  <si>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</si>
  <si>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</si>
  <si>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</si>
  <si>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</si>
  <si>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</si>
  <si>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</si>
  <si>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</si>
  <si>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</si>
  <si>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</si>
  <si>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</si>
  <si>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</si>
  <si>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</si>
  <si>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</si>
  <si>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</si>
  <si>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</si>
  <si>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</si>
  <si>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</si>
  <si>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</si>
  <si>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</si>
  <si>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</si>
  <si>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</si>
  <si>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</si>
  <si>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</si>
  <si>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</si>
  <si>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</si>
  <si>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</si>
  <si>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</si>
  <si>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</si>
  <si>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</si>
  <si>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</si>
  <si>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</si>
  <si>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</si>
  <si>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</si>
  <si>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</si>
  <si>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</si>
  <si>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</si>
  <si>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</si>
  <si>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</si>
  <si>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</si>
  <si>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</si>
  <si>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</si>
  <si>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</si>
  <si>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</si>
  <si>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</si>
  <si>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</si>
  <si>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</si>
  <si>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</si>
  <si>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</si>
  <si>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</si>
  <si>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</si>
  <si>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</si>
  <si>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</si>
  <si>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</si>
  <si>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</si>
  <si>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</si>
  <si>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</si>
  <si>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</si>
  <si>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</si>
  <si>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</si>
  <si>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</si>
  <si>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</si>
  <si>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</si>
  <si>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</si>
  <si>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</si>
  <si>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</si>
  <si>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</si>
  <si>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</si>
  <si>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</si>
  <si>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</si>
  <si>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</si>
  <si>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</si>
  <si>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</si>
  <si>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</si>
  <si>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</si>
  <si>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</si>
  <si>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</si>
  <si>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</si>
  <si>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</si>
  <si>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</si>
  <si>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</si>
  <si>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</si>
  <si>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</si>
  <si>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</si>
  <si>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</si>
  <si>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</si>
  <si>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</si>
  <si>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</si>
  <si>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</si>
  <si>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</si>
  <si>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</si>
  <si>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</si>
  <si>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</si>
  <si>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</si>
  <si>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</si>
  <si>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</si>
  <si>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</si>
  <si>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</si>
  <si>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</si>
  <si>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</si>
  <si>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</si>
  <si>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</si>
  <si>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</si>
  <si>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</si>
  <si>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</si>
  <si>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</si>
  <si>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</si>
  <si>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</si>
  <si>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</si>
  <si>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</si>
  <si>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</si>
  <si>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</si>
  <si>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</si>
  <si>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</si>
  <si>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</si>
  <si>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</si>
  <si>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</si>
  <si>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</si>
  <si>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</si>
  <si>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</si>
  <si>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</si>
  <si>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</si>
  <si>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</si>
  <si>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</si>
  <si>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</si>
  <si>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</si>
  <si>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</si>
  <si>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</si>
  <si>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</si>
  <si>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</si>
  <si>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</si>
  <si>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</si>
  <si>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</si>
  <si>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</si>
  <si>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</si>
  <si>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</si>
  <si>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</si>
  <si>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</si>
  <si>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</si>
  <si>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</si>
  <si>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</si>
  <si>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</si>
  <si>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</si>
  <si>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</si>
  <si>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</si>
  <si>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</si>
  <si>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</si>
  <si>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</si>
  <si>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</si>
  <si>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</si>
  <si>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</si>
  <si>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</si>
  <si>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</si>
  <si>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</si>
  <si>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</si>
  <si>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</si>
  <si>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</si>
  <si>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</si>
  <si>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</si>
  <si>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</si>
  <si>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</si>
  <si>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</si>
  <si>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</si>
  <si>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</si>
  <si>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</si>
  <si>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</si>
  <si>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</si>
  <si>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</si>
  <si>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</si>
  <si>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</si>
  <si>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</si>
  <si>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</si>
  <si>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</si>
  <si>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</si>
  <si>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</si>
  <si>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</si>
  <si>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</si>
  <si>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</si>
  <si>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</si>
  <si>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</si>
  <si>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</si>
  <si>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</si>
  <si>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</si>
  <si>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</si>
  <si>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</si>
  <si>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</si>
  <si>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</si>
  <si>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</si>
  <si>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</si>
  <si>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</si>
  <si>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</si>
  <si>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</si>
  <si>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</si>
  <si>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</si>
  <si>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</si>
  <si>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</si>
  <si>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</si>
  <si>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</si>
  <si>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</si>
  <si>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</si>
  <si>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</si>
  <si>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</si>
  <si>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</si>
  <si>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</si>
  <si>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</si>
  <si>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</si>
  <si>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</si>
  <si>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</si>
  <si>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</si>
  <si>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</si>
  <si>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</si>
  <si>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</si>
  <si>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</si>
  <si>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</si>
  <si>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</si>
  <si>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</si>
  <si>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</si>
  <si>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</si>
  <si>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</si>
  <si>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</si>
  <si>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</si>
  <si>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</si>
  <si>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</si>
  <si>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</si>
  <si>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</si>
  <si>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</si>
  <si>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</si>
  <si>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</si>
  <si>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</si>
  <si>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</si>
  <si>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</si>
  <si>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</si>
  <si>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</si>
  <si>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</si>
  <si>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</si>
  <si>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</si>
  <si>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</si>
  <si>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</si>
  <si>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</si>
  <si>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</si>
  <si>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</si>
  <si>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</si>
  <si>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</si>
  <si>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</si>
  <si>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</si>
  <si>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</si>
  <si>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</si>
  <si>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</si>
  <si>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</si>
  <si>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</si>
  <si>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</si>
  <si>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</si>
  <si>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</si>
  <si>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</si>
  <si>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</si>
  <si>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</si>
  <si>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</si>
  <si>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</si>
  <si>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</si>
  <si>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</si>
  <si>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</si>
  <si>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</si>
  <si>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</si>
  <si>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</si>
  <si>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</si>
  <si>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</si>
  <si>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</si>
  <si>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</si>
  <si>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</si>
  <si>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</si>
  <si>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</si>
  <si>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</si>
  <si>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</si>
  <si>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</si>
  <si>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</si>
  <si>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</si>
  <si>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</si>
  <si>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</si>
  <si>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</si>
  <si>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</si>
  <si>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</si>
  <si>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</si>
  <si>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</si>
  <si>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</si>
  <si>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</si>
  <si>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</si>
  <si>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</si>
  <si>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</si>
  <si>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</si>
  <si>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</si>
  <si>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</si>
  <si>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</si>
  <si>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</si>
  <si>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</si>
  <si>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</si>
  <si>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</si>
  <si>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</si>
  <si>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</si>
  <si>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</si>
  <si>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</si>
  <si>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</si>
  <si>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</si>
  <si>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</si>
  <si>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</si>
  <si>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</si>
  <si>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</si>
  <si>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</si>
  <si>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</si>
  <si>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</si>
  <si>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</si>
  <si>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</si>
  <si>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</si>
  <si>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</si>
  <si>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</si>
  <si>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</si>
  <si>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</si>
  <si>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</si>
  <si>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</si>
  <si>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</si>
  <si>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</si>
  <si>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</si>
  <si>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</si>
  <si>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</si>
  <si>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</si>
  <si>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</si>
  <si>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</si>
  <si>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</si>
  <si>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</si>
  <si>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</si>
  <si>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</si>
  <si>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</si>
  <si>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</si>
  <si>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</si>
  <si>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</si>
  <si>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</si>
  <si>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</si>
  <si>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</si>
  <si>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</si>
  <si>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</si>
  <si>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</si>
  <si>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</si>
  <si>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</si>
  <si>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</si>
  <si>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</si>
  <si>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</si>
  <si>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</si>
  <si>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</si>
  <si>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</si>
  <si>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</si>
  <si>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</si>
  <si>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</si>
  <si>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</si>
  <si>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</si>
  <si>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</si>
  <si>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</si>
  <si>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</si>
  <si>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</si>
  <si>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</si>
  <si>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</si>
  <si>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</si>
  <si>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</si>
  <si>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</si>
  <si>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</si>
  <si>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</si>
  <si>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</si>
  <si>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</si>
  <si>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</si>
  <si>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</si>
  <si>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</si>
  <si>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</si>
  <si>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</si>
  <si>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</si>
  <si>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</si>
  <si>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</si>
  <si>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</si>
  <si>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</si>
  <si>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</si>
  <si>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</si>
  <si>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</si>
  <si>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</si>
  <si>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</si>
  <si>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</si>
  <si>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</si>
  <si>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</si>
  <si>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</si>
  <si>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</si>
  <si>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</si>
  <si>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</si>
  <si>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</si>
  <si>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</si>
  <si>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</si>
  <si>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</si>
  <si>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</si>
  <si>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</si>
  <si>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</si>
  <si>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</si>
  <si>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</si>
  <si>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</si>
  <si>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</si>
  <si>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</si>
  <si>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</si>
  <si>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</si>
  <si>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</si>
  <si>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</si>
  <si>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</si>
  <si>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</si>
  <si>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</si>
  <si>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</si>
  <si>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</si>
  <si>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</si>
  <si>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</si>
  <si>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</si>
  <si>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</si>
  <si>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</si>
  <si>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</si>
  <si>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</si>
  <si>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</si>
  <si>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</si>
  <si>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</si>
  <si>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</si>
  <si>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</si>
  <si>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</si>
  <si>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</si>
  <si>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</si>
  <si>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</si>
  <si>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</si>
  <si>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</si>
  <si>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</si>
  <si>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</si>
  <si>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</si>
  <si>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</si>
  <si>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</si>
  <si>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</si>
  <si>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</si>
  <si>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</si>
  <si>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</si>
  <si>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</si>
  <si>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</si>
  <si>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</si>
  <si>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</si>
  <si>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</si>
  <si>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</si>
  <si>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</si>
  <si>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</si>
  <si>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</si>
  <si>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</si>
  <si>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</si>
  <si>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</si>
  <si>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</si>
  <si>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</si>
  <si>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</si>
  <si>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</si>
  <si>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</si>
  <si>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</si>
  <si>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</si>
  <si>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</si>
  <si>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</si>
  <si>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</si>
  <si>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</si>
  <si>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</si>
  <si>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</si>
  <si>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</si>
  <si>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</si>
  <si>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</si>
  <si>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</si>
  <si>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</si>
  <si>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</si>
  <si>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</si>
  <si>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</si>
  <si>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</si>
  <si>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</si>
  <si>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</si>
  <si>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</si>
  <si>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</si>
  <si>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</si>
  <si>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</si>
  <si>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</si>
  <si>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</si>
  <si>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</si>
  <si>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</si>
  <si>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</si>
  <si>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</si>
  <si>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</si>
  <si>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</si>
  <si>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</si>
  <si>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</si>
  <si>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</si>
  <si>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</si>
  <si>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</si>
  <si>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</si>
  <si>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</si>
  <si>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</si>
  <si>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</si>
  <si>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</si>
  <si>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</si>
  <si>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</si>
  <si>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</si>
  <si>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</si>
  <si>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</si>
  <si>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</si>
  <si>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</si>
  <si>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</si>
  <si>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</si>
  <si>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</si>
  <si>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</si>
  <si>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</si>
  <si>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</si>
  <si>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</si>
  <si>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</si>
  <si>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</si>
  <si>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</si>
  <si>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</si>
  <si>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</si>
  <si>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</si>
  <si>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</si>
  <si>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</si>
  <si>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</si>
  <si>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</si>
  <si>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</si>
  <si>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</si>
  <si>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</si>
  <si>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</si>
  <si>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</si>
  <si>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</si>
  <si>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</si>
  <si>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</si>
  <si>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</si>
  <si>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</si>
  <si>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</si>
  <si>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</si>
  <si>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</si>
  <si>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</si>
  <si>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</si>
  <si>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</si>
  <si>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</si>
  <si>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</si>
  <si>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</si>
  <si>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</si>
  <si>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</si>
  <si>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</si>
  <si>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</si>
  <si>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</si>
  <si>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</si>
  <si>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</si>
  <si>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</si>
  <si>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</si>
  <si>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</si>
  <si>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</si>
  <si>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</si>
  <si>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</si>
  <si>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</si>
  <si>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</si>
  <si>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</si>
  <si>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</si>
  <si>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</si>
  <si>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</si>
  <si>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</si>
  <si>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</si>
  <si>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</si>
  <si>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</si>
  <si>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</si>
  <si>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</si>
  <si>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</si>
  <si>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</si>
  <si>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</si>
  <si>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</si>
  <si>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</si>
  <si>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</si>
  <si>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</si>
  <si>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</si>
  <si>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</si>
  <si>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</si>
  <si>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</si>
  <si>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</si>
  <si>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</si>
  <si>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</si>
  <si>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</si>
  <si>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</si>
  <si>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</si>
  <si>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</si>
  <si>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</si>
  <si>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</si>
  <si>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</si>
  <si>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</si>
  <si>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</si>
  <si>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</si>
  <si>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</si>
  <si>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</si>
  <si>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</si>
  <si>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</si>
  <si>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</si>
  <si>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</si>
  <si>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</si>
  <si>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</si>
  <si>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</si>
  <si>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</si>
  <si>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</si>
  <si>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</si>
  <si>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</si>
  <si>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</si>
  <si>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</si>
  <si>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</si>
  <si>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</si>
  <si>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</si>
  <si>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</si>
  <si>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</si>
  <si>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</si>
  <si>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</si>
  <si>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</si>
  <si>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</si>
  <si>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</si>
  <si>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</si>
  <si>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</si>
  <si>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</si>
  <si>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</si>
  <si>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</si>
  <si>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</si>
  <si>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</si>
  <si>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</si>
  <si>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</si>
  <si>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</si>
  <si>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</si>
  <si>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</si>
  <si>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</si>
  <si>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</si>
  <si>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</si>
  <si>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</si>
  <si>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</si>
  <si>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</si>
  <si>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</si>
  <si>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</si>
  <si>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</si>
  <si>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</si>
  <si>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</si>
  <si>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</si>
  <si>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</si>
  <si>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</si>
  <si>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</si>
  <si>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</si>
  <si>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</si>
  <si>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</si>
  <si>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</si>
  <si>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</si>
  <si>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</si>
  <si>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</si>
  <si>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</si>
  <si>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</si>
  <si>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</si>
  <si>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</si>
  <si>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</si>
  <si>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</si>
  <si>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</si>
  <si>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</si>
  <si>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</si>
  <si>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</si>
  <si>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</si>
  <si>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</si>
  <si>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</si>
  <si>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</si>
  <si>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</si>
  <si>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</si>
  <si>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</si>
  <si>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</si>
  <si>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</si>
  <si>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</si>
  <si>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</si>
  <si>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</si>
  <si>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</si>
  <si>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</si>
  <si>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</si>
  <si>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</si>
  <si>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</si>
  <si>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</si>
  <si>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</si>
  <si>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</si>
  <si>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</si>
  <si>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</si>
  <si>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</si>
  <si>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</si>
  <si>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</si>
  <si>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</si>
  <si>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</si>
  <si>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</si>
  <si>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</si>
  <si>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</si>
  <si>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</si>
  <si>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</si>
  <si>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</si>
  <si>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</si>
  <si>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</si>
  <si>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</si>
  <si>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</si>
  <si>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</si>
  <si>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</si>
  <si>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</si>
  <si>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</si>
  <si>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</si>
  <si>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</si>
  <si>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</si>
  <si>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</si>
  <si>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</si>
  <si>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</si>
  <si>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</si>
  <si>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</si>
  <si>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</si>
  <si>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</si>
  <si>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</si>
  <si>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</si>
  <si>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</si>
  <si>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</si>
  <si>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</si>
  <si>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</si>
  <si>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</si>
  <si>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</si>
  <si>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</si>
  <si>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</si>
  <si>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</si>
  <si>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</si>
  <si>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</si>
  <si>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</si>
  <si>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</si>
  <si>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</si>
  <si>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</si>
  <si>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</si>
  <si>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</si>
  <si>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</si>
  <si>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</si>
  <si>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</si>
  <si>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</si>
  <si>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</si>
  <si>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</si>
  <si>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</si>
  <si>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</si>
  <si>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</si>
  <si>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</si>
  <si>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</si>
  <si>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</si>
  <si>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</si>
  <si>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</si>
  <si>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</si>
  <si>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</si>
  <si>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</si>
  <si>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</si>
  <si>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</si>
  <si>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</si>
  <si>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</si>
  <si>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</si>
  <si>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</si>
  <si>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</si>
  <si>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</si>
  <si>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</si>
  <si>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</si>
  <si>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</si>
  <si>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</si>
  <si>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</si>
  <si>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</si>
  <si>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</si>
  <si>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</si>
  <si>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</si>
  <si>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</si>
  <si>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</si>
  <si>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</si>
  <si>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</si>
  <si>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</si>
  <si>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</si>
  <si>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</si>
  <si>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</si>
  <si>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</si>
  <si>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</si>
  <si>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</si>
  <si>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</si>
  <si>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</si>
  <si>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</si>
  <si>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</si>
  <si>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</si>
  <si>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</si>
  <si>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</si>
  <si>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</si>
  <si>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</si>
  <si>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</si>
  <si>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</si>
  <si>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</si>
  <si>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</si>
  <si>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</si>
  <si>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</si>
  <si>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</si>
  <si>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</si>
  <si>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</si>
  <si>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</si>
  <si>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</si>
  <si>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</si>
  <si>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</si>
  <si>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</si>
  <si>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</si>
  <si>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</si>
  <si>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</si>
  <si>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</si>
  <si>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</si>
  <si>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</si>
  <si>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</si>
  <si>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</si>
  <si>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</si>
  <si>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</si>
  <si>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</si>
  <si>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</si>
  <si>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</si>
  <si>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</si>
  <si>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</si>
  <si>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</si>
  <si>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</si>
  <si>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</si>
  <si>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</si>
  <si>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</si>
  <si>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</si>
  <si>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</si>
  <si>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</si>
  <si>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</si>
  <si>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</si>
  <si>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</si>
  <si>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</si>
  <si>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</si>
  <si>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</si>
  <si>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</si>
  <si>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</si>
  <si>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</si>
  <si>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</si>
  <si>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</si>
  <si>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</si>
  <si>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</si>
  <si>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</si>
  <si>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</si>
  <si>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</si>
  <si>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</si>
  <si>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</si>
  <si>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</si>
  <si>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</si>
  <si>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</si>
  <si>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</si>
  <si>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</si>
  <si>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</si>
  <si>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</si>
  <si>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</si>
  <si>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</si>
  <si>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</si>
  <si>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</si>
  <si>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</si>
  <si>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</si>
  <si>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</si>
  <si>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</si>
  <si>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</si>
  <si>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</si>
  <si>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</si>
  <si>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</si>
  <si>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</si>
  <si>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</si>
  <si>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</si>
  <si>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</si>
  <si>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</si>
  <si>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</si>
  <si>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</si>
  <si>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</si>
  <si>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</si>
  <si>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</si>
  <si>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</si>
  <si>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</si>
  <si>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</si>
  <si>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</si>
  <si>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</si>
  <si>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</si>
  <si>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</si>
  <si>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</si>
  <si>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</si>
  <si>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</si>
  <si>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</si>
  <si>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</si>
  <si>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</si>
  <si>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</si>
  <si>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</si>
  <si>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</si>
  <si>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</si>
  <si>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</si>
  <si>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</si>
  <si>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</si>
  <si>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</si>
  <si>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</si>
  <si>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</si>
  <si>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</si>
  <si>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</si>
  <si>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</si>
  <si>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</si>
  <si>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</si>
  <si>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</si>
  <si>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</si>
  <si>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</si>
  <si>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</si>
  <si>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</si>
  <si>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</si>
  <si>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</si>
  <si>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</si>
  <si>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</si>
  <si>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</si>
  <si>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</si>
  <si>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</si>
  <si>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</si>
  <si>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</si>
  <si>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</si>
  <si>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</si>
  <si>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</si>
  <si>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</si>
  <si>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</si>
  <si>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</si>
  <si>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</si>
  <si>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</si>
  <si>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</si>
  <si>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</si>
  <si>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</si>
  <si>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</si>
  <si>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</si>
  <si>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</si>
  <si>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</si>
  <si>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</si>
  <si>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</si>
  <si>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</si>
  <si>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</si>
  <si>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</si>
  <si>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</si>
  <si>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</si>
  <si>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</si>
  <si>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</si>
  <si>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</si>
  <si>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</si>
  <si>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</si>
  <si>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</si>
  <si>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</si>
  <si>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</si>
  <si>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</si>
  <si>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</si>
  <si>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</si>
  <si>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</si>
  <si>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</si>
  <si>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</si>
  <si>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</si>
  <si>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</si>
  <si>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</si>
  <si>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</si>
  <si>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</si>
  <si>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</si>
  <si>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</si>
  <si>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</si>
  <si>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</si>
  <si>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</si>
  <si>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</si>
  <si>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</si>
  <si>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</si>
  <si>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</si>
  <si>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</si>
  <si>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</si>
  <si>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</si>
  <si>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</si>
  <si>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</si>
  <si>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</si>
  <si>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</si>
  <si>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</si>
  <si>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</si>
  <si>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</si>
  <si>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</si>
  <si>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</si>
  <si>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</si>
  <si>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</si>
  <si>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</si>
  <si>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</si>
  <si>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</si>
  <si>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</si>
  <si>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</si>
  <si>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</si>
  <si>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</si>
  <si>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</si>
  <si>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</si>
  <si>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</si>
  <si>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</si>
  <si>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</si>
  <si>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</si>
  <si>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</si>
  <si>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</si>
  <si>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</si>
  <si>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</si>
  <si>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</si>
  <si>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</si>
  <si>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</si>
  <si>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</si>
  <si>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</si>
  <si>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</si>
  <si>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</si>
  <si>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</si>
  <si>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</si>
  <si>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</si>
  <si>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</si>
  <si>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</si>
  <si>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</si>
  <si>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</si>
  <si>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</si>
  <si>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</si>
  <si>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</si>
  <si>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</si>
  <si>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</si>
  <si>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</si>
  <si>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</si>
  <si>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</si>
  <si>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</si>
  <si>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</si>
  <si>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</si>
  <si>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</si>
  <si>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</si>
  <si>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</si>
  <si>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</si>
  <si>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</si>
  <si>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</si>
  <si>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</si>
  <si>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</si>
  <si>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</si>
  <si>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</si>
  <si>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</si>
  <si>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</si>
  <si>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</si>
  <si>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</si>
  <si>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</si>
  <si>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</si>
  <si>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</si>
  <si>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</si>
  <si>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</si>
  <si>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</si>
  <si>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</si>
  <si>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</si>
  <si>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</si>
  <si>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</si>
  <si>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</si>
  <si>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</si>
  <si>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</si>
  <si>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</si>
  <si>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</si>
  <si>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</si>
  <si>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</si>
  <si>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</si>
  <si>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</si>
  <si>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</si>
  <si>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</si>
  <si>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</si>
  <si>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</si>
  <si>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</si>
  <si>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</si>
  <si>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</si>
  <si>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</si>
  <si>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</si>
  <si>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</si>
  <si>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</si>
  <si>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</si>
  <si>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</si>
  <si>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</si>
  <si>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</si>
  <si>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</si>
  <si>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</si>
  <si>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</si>
  <si>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</si>
  <si>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</si>
  <si>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</si>
  <si>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</si>
  <si>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</si>
  <si>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</si>
  <si>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</si>
  <si>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</si>
  <si>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</si>
  <si>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</si>
  <si>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</si>
  <si>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</si>
  <si>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</si>
  <si>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</si>
  <si>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</si>
  <si>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</si>
  <si>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</si>
  <si>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</si>
  <si>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</si>
  <si>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</si>
  <si>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</si>
  <si>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</si>
  <si>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</si>
  <si>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</si>
  <si>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</si>
  <si>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</si>
  <si>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</si>
  <si>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</si>
  <si>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</si>
  <si>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</si>
  <si>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</si>
  <si>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</si>
  <si>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</si>
  <si>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</si>
  <si>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</si>
  <si>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</si>
  <si>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</si>
  <si>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</si>
  <si>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</si>
  <si>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</si>
  <si>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</si>
  <si>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</si>
  <si>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</si>
  <si>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</si>
  <si>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</si>
  <si>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</si>
  <si>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</si>
  <si>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</si>
  <si>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</si>
  <si>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</si>
  <si>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</si>
  <si>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</si>
  <si>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</si>
  <si>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</si>
  <si>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</si>
  <si>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</si>
  <si>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</si>
  <si>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</si>
  <si>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</si>
  <si>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</si>
  <si>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</si>
  <si>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</si>
  <si>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</si>
  <si>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</si>
  <si>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</si>
  <si>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</si>
  <si>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</si>
  <si>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</si>
  <si>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</si>
  <si>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</si>
  <si>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</si>
  <si>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</si>
  <si>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</si>
  <si>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</si>
  <si>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</si>
  <si>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</si>
  <si>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</si>
  <si>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</si>
  <si>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</si>
  <si>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</si>
  <si>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</si>
  <si>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</si>
  <si>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</si>
  <si>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</si>
  <si>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</si>
  <si>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</si>
  <si>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</si>
  <si>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</si>
  <si>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</si>
  <si>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</si>
  <si>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</si>
  <si>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</si>
  <si>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</si>
  <si>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</si>
  <si>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</si>
  <si>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</si>
  <si>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</si>
  <si>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</si>
  <si>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</si>
  <si>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</si>
  <si>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</si>
  <si>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</si>
  <si>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</si>
  <si>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</si>
  <si>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</si>
  <si>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</si>
  <si>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</si>
  <si>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</si>
  <si>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</si>
  <si>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</si>
  <si>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</si>
  <si>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</si>
  <si>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</si>
  <si>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</si>
  <si>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</si>
  <si>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</si>
  <si>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</si>
  <si>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</si>
  <si>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</si>
  <si>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</si>
  <si>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</si>
  <si>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</si>
  <si>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</si>
  <si>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</si>
  <si>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</si>
  <si>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</si>
  <si>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</si>
  <si>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</si>
  <si>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</si>
  <si>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</si>
  <si>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</si>
  <si>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</si>
  <si>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</si>
  <si>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</si>
  <si>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</si>
  <si>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</si>
  <si>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</si>
  <si>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</si>
  <si>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</si>
  <si>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</si>
  <si>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</si>
  <si>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</si>
  <si>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</si>
  <si>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</si>
  <si>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</si>
  <si>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</si>
  <si>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</si>
  <si>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</si>
  <si>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</si>
  <si>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</si>
  <si>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</si>
  <si>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</si>
  <si>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</si>
  <si>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</si>
  <si>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</si>
  <si>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</si>
  <si>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</si>
  <si>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</si>
  <si>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</si>
  <si>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</si>
  <si>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</si>
  <si>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</si>
  <si>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</si>
  <si>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</si>
  <si>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</si>
  <si>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</si>
  <si>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</si>
  <si>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</si>
  <si>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</si>
  <si>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</si>
  <si>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</si>
  <si>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</si>
  <si>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</si>
  <si>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</si>
  <si>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</si>
  <si>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</si>
  <si>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</si>
  <si>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</si>
  <si>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</si>
  <si>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</si>
  <si>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</si>
  <si>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</si>
  <si>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</si>
  <si>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</si>
  <si>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</si>
  <si>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</si>
  <si>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</si>
  <si>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</si>
  <si>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</si>
  <si>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</si>
  <si>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</si>
  <si>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</si>
  <si>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</si>
  <si>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</si>
  <si>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</si>
  <si>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</si>
  <si>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</si>
  <si>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</si>
  <si>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</si>
  <si>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</si>
  <si>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</si>
  <si>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</si>
  <si>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</si>
  <si>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</si>
  <si>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</si>
  <si>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</si>
  <si>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</si>
  <si>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</si>
  <si>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</si>
  <si>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</si>
  <si>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</si>
  <si>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</si>
  <si>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</si>
  <si>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</si>
  <si>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</si>
  <si>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</si>
  <si>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</si>
  <si>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</si>
  <si>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</si>
  <si>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</si>
  <si>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</si>
  <si>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</si>
  <si>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</si>
  <si>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</si>
  <si>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</si>
  <si>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</si>
  <si>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</si>
  <si>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</si>
  <si>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</si>
  <si>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</si>
  <si>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</si>
  <si>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</si>
  <si>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</si>
  <si>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</si>
  <si>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</si>
  <si>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</si>
  <si>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</si>
  <si>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</si>
  <si>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</si>
  <si>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</si>
  <si>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</si>
  <si>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</si>
  <si>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</si>
  <si>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</si>
  <si>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</si>
  <si>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</si>
  <si>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</si>
  <si>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</si>
  <si>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</si>
  <si>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</si>
  <si>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</si>
  <si>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</si>
  <si>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</si>
  <si>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</si>
  <si>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</si>
  <si>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</si>
  <si>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</si>
  <si>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</si>
  <si>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</si>
  <si>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</si>
  <si>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</si>
  <si>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</si>
  <si>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</si>
  <si>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</si>
  <si>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</si>
  <si>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</si>
  <si>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</si>
  <si>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</si>
  <si>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</si>
  <si>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</si>
  <si>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</si>
  <si>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</si>
  <si>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</si>
  <si>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</si>
  <si>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</si>
  <si>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</si>
  <si>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</si>
  <si>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</si>
  <si>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</si>
  <si>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</si>
  <si>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</si>
  <si>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</si>
  <si>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</si>
  <si>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</si>
  <si>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</si>
  <si>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</si>
  <si>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</si>
  <si>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</si>
  <si>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</si>
  <si>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</si>
  <si>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</si>
  <si>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</si>
  <si>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</si>
  <si>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</si>
  <si>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</si>
  <si>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</si>
  <si>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</si>
  <si>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</si>
  <si>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</si>
  <si>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</si>
  <si>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</si>
  <si>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</si>
  <si>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</si>
  <si>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</si>
  <si>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</si>
  <si>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</si>
  <si>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</si>
  <si>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</si>
  <si>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</si>
  <si>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</si>
  <si>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</si>
  <si>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</si>
  <si>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</si>
  <si>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</si>
  <si>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</si>
  <si>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</si>
  <si>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</si>
  <si>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</si>
  <si>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</si>
  <si>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</si>
  <si>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</si>
  <si>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</si>
  <si>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</si>
  <si>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</si>
  <si>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</si>
  <si>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</si>
  <si>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</si>
  <si>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</si>
  <si>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</si>
  <si>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</si>
  <si>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</si>
  <si>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</si>
  <si>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</si>
  <si>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</si>
  <si>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</si>
  <si>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</si>
  <si>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</si>
  <si>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</si>
  <si>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</si>
  <si>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</si>
  <si>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</si>
  <si>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</si>
  <si>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</si>
  <si>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</si>
  <si>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</si>
  <si>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</si>
  <si>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</si>
  <si>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</si>
  <si>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</si>
  <si>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</si>
  <si>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</si>
  <si>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</si>
  <si>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</si>
  <si>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</si>
  <si>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</si>
  <si>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</si>
  <si>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</si>
  <si>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</si>
  <si>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</si>
  <si>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</si>
  <si>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</si>
  <si>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</si>
  <si>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</si>
  <si>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</si>
  <si>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</si>
  <si>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</si>
  <si>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</si>
  <si>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</si>
  <si>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</si>
  <si>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</si>
  <si>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</si>
  <si>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</si>
  <si>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</si>
  <si>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</si>
  <si>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</si>
  <si>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</si>
  <si>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</si>
  <si>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</si>
  <si>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</si>
  <si>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</si>
  <si>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</si>
  <si>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</si>
  <si>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</si>
  <si>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</si>
  <si>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</si>
  <si>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</si>
  <si>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</si>
  <si>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</si>
  <si>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</si>
  <si>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</si>
  <si>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</si>
  <si>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</si>
  <si>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</si>
  <si>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</si>
  <si>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</si>
  <si>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</si>
  <si>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</si>
  <si>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</si>
  <si>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</si>
  <si>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</si>
  <si>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</si>
  <si>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</si>
  <si>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</si>
  <si>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</si>
  <si>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</si>
  <si>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</si>
  <si>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</si>
  <si>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</si>
  <si>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</si>
  <si>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</si>
  <si>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</si>
  <si>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</si>
  <si>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</si>
  <si>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</si>
  <si>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</si>
  <si>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</si>
  <si>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</si>
  <si>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</si>
  <si>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</si>
  <si>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</si>
  <si>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</si>
  <si>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</si>
  <si>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</si>
  <si>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</si>
  <si>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</si>
  <si>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</si>
  <si>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</si>
  <si>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</si>
  <si>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</si>
  <si>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</si>
  <si>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</si>
  <si>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</si>
  <si>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</si>
  <si>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</si>
  <si>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</si>
  <si>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</si>
  <si>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</si>
  <si>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</si>
  <si>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</si>
  <si>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</si>
  <si>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</si>
  <si>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</si>
  <si>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</si>
  <si>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</si>
  <si>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</si>
  <si>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</si>
  <si>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</si>
  <si>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</si>
  <si>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</si>
  <si>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</si>
  <si>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</si>
  <si>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</si>
  <si>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</si>
  <si>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</si>
  <si>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</si>
  <si>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</si>
  <si>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</si>
  <si>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</si>
  <si>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</si>
  <si>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</si>
  <si>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</si>
  <si>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</si>
  <si>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</si>
  <si>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</si>
  <si>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</si>
  <si>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</si>
  <si>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</si>
  <si>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</si>
  <si>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</si>
  <si>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</si>
  <si>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</si>
  <si>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</si>
  <si>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</si>
  <si>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</si>
  <si>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</si>
  <si>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</si>
  <si>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</si>
  <si>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</si>
  <si>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</si>
  <si>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</si>
  <si>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</si>
  <si>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</si>
  <si>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</si>
  <si>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</si>
  <si>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</si>
  <si>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</si>
  <si>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</si>
  <si>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</si>
  <si>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</si>
  <si>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</si>
  <si>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</si>
  <si>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</si>
  <si>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</si>
  <si>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</si>
  <si>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</si>
  <si>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</si>
  <si>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</si>
  <si>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</si>
  <si>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</si>
  <si>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</si>
  <si>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</si>
  <si>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</si>
  <si>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</si>
  <si>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</si>
  <si>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</si>
  <si>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</si>
  <si>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</si>
  <si>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</si>
  <si>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</si>
  <si>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</si>
  <si>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</si>
  <si>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</si>
  <si>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</si>
  <si>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</si>
  <si>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</si>
  <si>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</si>
  <si>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</si>
  <si>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</si>
  <si>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</si>
  <si>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</si>
  <si>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</si>
  <si>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</si>
  <si>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</si>
  <si>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</si>
  <si>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</si>
  <si>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</si>
  <si>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</si>
  <si>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</si>
  <si>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</si>
  <si>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</si>
  <si>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</si>
  <si>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</si>
  <si>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</si>
  <si>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</si>
  <si>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</si>
  <si>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</si>
  <si>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</si>
  <si>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</si>
  <si>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</si>
  <si>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</si>
  <si>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</si>
  <si>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</si>
  <si>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</si>
  <si>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</si>
  <si>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</si>
  <si>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</si>
  <si>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</si>
  <si>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</si>
  <si>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</si>
  <si>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</si>
  <si>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</si>
  <si>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</si>
  <si>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</si>
  <si>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</si>
  <si>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</si>
  <si>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</si>
  <si>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</si>
  <si>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</si>
  <si>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</si>
  <si>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</si>
  <si>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</si>
  <si>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</si>
  <si>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</si>
  <si>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</si>
  <si>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</si>
  <si>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</si>
  <si>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</si>
  <si>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</si>
  <si>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</si>
  <si>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</si>
  <si>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</si>
  <si>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</si>
  <si>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</si>
  <si>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</si>
  <si>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</si>
  <si>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</si>
  <si>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</si>
  <si>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</si>
  <si>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</si>
  <si>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</si>
  <si>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</si>
  <si>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</si>
  <si>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</si>
  <si>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</si>
  <si>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</si>
  <si>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</si>
  <si>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</si>
  <si>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</si>
  <si>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</si>
  <si>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</si>
  <si>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</si>
  <si>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</si>
  <si>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</si>
  <si>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</si>
  <si>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</si>
  <si>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</si>
  <si>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</si>
  <si>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</si>
  <si>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</si>
  <si>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</si>
  <si>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</si>
  <si>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</si>
  <si>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</si>
  <si>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</si>
  <si>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</si>
  <si>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</si>
  <si>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</si>
  <si>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</si>
  <si>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</si>
  <si>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</si>
  <si>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</si>
  <si>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</si>
  <si>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</si>
  <si>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</si>
  <si>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</si>
  <si>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</si>
  <si>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</si>
  <si>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</si>
  <si>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</si>
  <si>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</si>
  <si>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</si>
  <si>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</si>
  <si>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</si>
  <si>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</si>
  <si>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</si>
  <si>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</si>
  <si>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</si>
  <si>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</si>
  <si>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</si>
  <si>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</si>
  <si>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</si>
  <si>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</si>
  <si>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</si>
  <si>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</si>
  <si>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</si>
  <si>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</si>
  <si>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</si>
  <si>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</si>
  <si>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</si>
  <si>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</si>
  <si>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</si>
  <si>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</si>
  <si>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</si>
  <si>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</si>
  <si>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</si>
  <si>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</si>
  <si>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</si>
  <si>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</si>
  <si>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</si>
  <si>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</si>
  <si>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</si>
  <si>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</si>
  <si>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</si>
  <si>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</si>
  <si>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</si>
  <si>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</si>
  <si>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</si>
  <si>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</si>
  <si>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</si>
  <si>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</si>
  <si>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</si>
  <si>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</si>
  <si>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</si>
  <si>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</si>
  <si>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</si>
  <si>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</si>
  <si>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</si>
  <si>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</si>
  <si>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</si>
  <si>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</si>
  <si>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</si>
  <si>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</si>
  <si>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</si>
  <si>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</si>
  <si>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</si>
  <si>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</si>
  <si>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</si>
  <si>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</si>
  <si>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</si>
  <si>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</si>
  <si>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</si>
  <si>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</si>
  <si>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</si>
  <si>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</si>
  <si>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</si>
  <si>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</si>
  <si>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</si>
  <si>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</si>
  <si>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</si>
  <si>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</si>
  <si>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</si>
  <si>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</si>
  <si>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</si>
  <si>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</si>
  <si>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</si>
  <si>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</si>
  <si>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</si>
  <si>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</si>
  <si>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</si>
  <si>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</si>
  <si>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</si>
  <si>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</si>
  <si>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</si>
  <si>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</si>
  <si>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</si>
  <si>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</si>
  <si>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</si>
  <si>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</si>
  <si>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</si>
  <si>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</si>
  <si>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</si>
  <si>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</si>
  <si>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</si>
  <si>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</si>
  <si>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</si>
  <si>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</si>
  <si>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</si>
  <si>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</si>
  <si>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</si>
  <si>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</si>
  <si>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</si>
  <si>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</si>
  <si>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</si>
  <si>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</si>
  <si>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</si>
  <si>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</si>
  <si>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</si>
  <si>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</si>
  <si>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</si>
  <si>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</si>
  <si>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</si>
  <si>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</si>
  <si>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</si>
  <si>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</si>
  <si>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</si>
  <si>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</si>
  <si>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</si>
  <si>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</si>
  <si>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</si>
  <si>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</si>
  <si>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</si>
  <si>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</si>
  <si>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</si>
  <si>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</si>
  <si>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</si>
  <si>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</si>
  <si>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</si>
  <si>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</si>
  <si>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</si>
  <si>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</si>
  <si>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</si>
  <si>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</si>
  <si>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</si>
  <si>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</si>
  <si>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</si>
  <si>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</si>
  <si>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</si>
  <si>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</si>
  <si>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</si>
  <si>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</si>
  <si>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</si>
  <si>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</si>
  <si>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</si>
  <si>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</si>
  <si>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</si>
  <si>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</si>
  <si>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</si>
  <si>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</si>
  <si>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</si>
  <si>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</si>
  <si>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</si>
  <si>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</si>
  <si>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</si>
  <si>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</si>
  <si>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</si>
  <si>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</si>
  <si>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</si>
  <si>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</si>
  <si>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</si>
  <si>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</si>
  <si>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</si>
  <si>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</si>
  <si>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</si>
  <si>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</si>
  <si>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</si>
  <si>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</si>
  <si>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</si>
  <si>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</si>
  <si>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</si>
  <si>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</si>
  <si>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</si>
  <si>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</si>
  <si>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</si>
  <si>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</si>
  <si>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</si>
  <si>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</si>
  <si>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</si>
  <si>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</si>
  <si>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</si>
  <si>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</si>
  <si>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</si>
  <si>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</si>
  <si>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</si>
  <si>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</si>
  <si>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</si>
  <si>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</si>
  <si>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</si>
  <si>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</si>
  <si>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</si>
  <si>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</si>
  <si>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</si>
  <si>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</si>
  <si>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</si>
  <si>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</si>
  <si>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</si>
  <si>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</si>
  <si>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</si>
  <si>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</si>
  <si>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</si>
  <si>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</si>
  <si>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</si>
  <si>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</si>
  <si>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</si>
  <si>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</si>
  <si>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</si>
  <si>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</si>
  <si>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</si>
  <si>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</si>
  <si>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</si>
  <si>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</si>
  <si>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</si>
  <si>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</si>
  <si>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</si>
  <si>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</si>
  <si>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</si>
  <si>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</si>
  <si>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</si>
  <si>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</si>
  <si>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</si>
  <si>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</si>
  <si>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</si>
  <si>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</si>
  <si>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</si>
  <si>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</si>
  <si>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</si>
  <si>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</si>
  <si>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</si>
  <si>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</si>
  <si>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</si>
  <si>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</si>
  <si>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</si>
  <si>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</si>
  <si>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</si>
  <si>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</si>
  <si>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</si>
  <si>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</si>
  <si>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</si>
  <si>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</si>
  <si>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</si>
  <si>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</si>
  <si>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</si>
  <si>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</si>
  <si>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</si>
  <si>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</si>
  <si>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</si>
  <si>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</si>
  <si>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</si>
  <si>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</si>
  <si>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</si>
  <si>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</si>
  <si>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</si>
  <si>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</si>
  <si>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</si>
  <si>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</si>
  <si>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</si>
  <si>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</si>
  <si>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</si>
  <si>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</si>
  <si>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</si>
  <si>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</si>
  <si>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</si>
  <si>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</si>
  <si>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</si>
  <si>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</si>
  <si>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</si>
  <si>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</si>
  <si>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</si>
  <si>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</si>
  <si>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</si>
  <si>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</si>
  <si>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</si>
  <si>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</si>
  <si>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</si>
  <si>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</si>
  <si>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</si>
  <si>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</si>
  <si>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</si>
  <si>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</si>
  <si>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</si>
  <si>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</si>
  <si>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</si>
  <si>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</si>
  <si>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</si>
  <si>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</si>
  <si>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</si>
  <si>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</si>
  <si>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</si>
  <si>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</si>
  <si>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</si>
  <si>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</si>
  <si>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</si>
  <si>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</si>
  <si>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</si>
  <si>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</si>
  <si>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</si>
  <si>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</si>
  <si>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</si>
  <si>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</si>
  <si>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</si>
  <si>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</si>
  <si>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</si>
  <si>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</si>
  <si>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</si>
  <si>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</si>
  <si>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</si>
  <si>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</si>
  <si>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</si>
  <si>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</si>
  <si>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</si>
  <si>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</si>
  <si>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</si>
  <si>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</si>
  <si>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</si>
  <si>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</si>
  <si>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</si>
  <si>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</si>
  <si>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</si>
  <si>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</si>
  <si>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</si>
  <si>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</si>
  <si>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</si>
  <si>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</si>
  <si>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</si>
  <si>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</si>
  <si>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</si>
  <si>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</si>
  <si>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</si>
  <si>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</si>
  <si>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</si>
  <si>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</si>
  <si>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</si>
  <si>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</si>
  <si>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</si>
  <si>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</si>
  <si>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</si>
  <si>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</si>
  <si>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</si>
  <si>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</si>
  <si>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</si>
  <si>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</si>
  <si>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</si>
  <si>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</si>
  <si>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</si>
  <si>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</si>
  <si>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</si>
  <si>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</si>
  <si>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</si>
  <si>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</si>
  <si>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</si>
  <si>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</si>
  <si>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</si>
  <si>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</si>
  <si>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</si>
  <si>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</si>
  <si>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</si>
  <si>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</si>
  <si>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</si>
  <si>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</si>
  <si>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</si>
  <si>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</si>
  <si>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</si>
  <si>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</si>
  <si>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</si>
  <si>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</si>
  <si>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</si>
  <si>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</si>
  <si>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</si>
  <si>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</si>
  <si>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</si>
  <si>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</si>
  <si>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</si>
  <si>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</si>
  <si>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</si>
  <si>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</si>
  <si>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</si>
  <si>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</si>
  <si>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</si>
  <si>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</si>
  <si>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</si>
  <si>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</si>
  <si>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</si>
  <si>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</si>
  <si>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</si>
  <si>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</si>
  <si>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</si>
  <si>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</si>
  <si>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</si>
  <si>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</si>
  <si>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</si>
  <si>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</si>
  <si>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</si>
  <si>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</si>
  <si>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</si>
  <si>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</si>
  <si>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</si>
  <si>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</si>
  <si>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</si>
  <si>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</si>
  <si>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</si>
  <si>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</si>
  <si>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</si>
  <si>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</si>
  <si>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</si>
  <si>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</si>
  <si>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</si>
  <si>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</si>
  <si>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</si>
  <si>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</si>
  <si>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</si>
  <si>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</si>
  <si>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</si>
  <si>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</si>
  <si>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</si>
  <si>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</si>
  <si>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</si>
  <si>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</si>
  <si>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</si>
  <si>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</si>
  <si>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</si>
  <si>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</si>
  <si>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</si>
  <si>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</si>
  <si>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</si>
  <si>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</si>
  <si>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</si>
  <si>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</si>
  <si>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</si>
  <si>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</si>
  <si>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</si>
  <si>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</si>
  <si>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</si>
  <si>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</si>
  <si>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</si>
  <si>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</si>
  <si>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</si>
  <si>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</si>
  <si>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</si>
  <si>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</si>
  <si>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</si>
  <si>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</si>
  <si>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</si>
  <si>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</si>
  <si>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</si>
  <si>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</si>
  <si>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</si>
  <si>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</si>
  <si>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</si>
  <si>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</si>
  <si>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</si>
  <si>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</si>
  <si>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</si>
  <si>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</si>
  <si>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</si>
  <si>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</si>
  <si>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</si>
  <si>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</si>
  <si>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</si>
  <si>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</si>
  <si>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</si>
  <si>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</si>
  <si>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</si>
  <si>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</si>
  <si>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</si>
  <si>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</si>
  <si>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</si>
  <si>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</si>
  <si>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</si>
  <si>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</si>
  <si>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</si>
  <si>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</si>
  <si>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</si>
  <si>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</si>
  <si>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</si>
  <si>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</si>
  <si>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</si>
  <si>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</si>
  <si>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</si>
  <si>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</si>
  <si>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</si>
  <si>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</si>
  <si>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</si>
  <si>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</si>
  <si>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</si>
  <si>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</si>
  <si>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</si>
  <si>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</si>
  <si>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</si>
  <si>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</si>
  <si>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</si>
  <si>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</si>
  <si>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</si>
  <si>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</si>
  <si>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</si>
  <si>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</si>
  <si>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</si>
  <si>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</si>
  <si>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</si>
  <si>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</si>
  <si>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</si>
  <si>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</si>
  <si>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</si>
  <si>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</si>
  <si>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</si>
  <si>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</si>
  <si>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</si>
  <si>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</si>
  <si>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</si>
  <si>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</si>
  <si>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</si>
  <si>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</si>
  <si>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</si>
  <si>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</si>
  <si>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</si>
  <si>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</si>
  <si>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</si>
  <si>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</si>
  <si>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</si>
  <si>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</si>
  <si>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</si>
  <si>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</si>
  <si>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</si>
  <si>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</si>
  <si>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</si>
  <si>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</si>
  <si>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</si>
  <si>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</si>
  <si>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</si>
  <si>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</si>
  <si>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</si>
  <si>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</si>
  <si>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</si>
  <si>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</si>
  <si>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</si>
  <si>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</si>
  <si>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</si>
  <si>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</si>
  <si>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</si>
  <si>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</si>
  <si>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</si>
  <si>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</si>
  <si>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</si>
  <si>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</si>
  <si>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</si>
  <si>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</si>
  <si>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</si>
  <si>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</si>
  <si>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</si>
  <si>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</si>
  <si>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</si>
  <si>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</si>
  <si>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</si>
  <si>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</si>
  <si>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</si>
  <si>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</si>
  <si>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</si>
  <si>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</si>
  <si>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</si>
  <si>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</si>
  <si>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</si>
  <si>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</si>
  <si>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</si>
  <si>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</si>
  <si>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</si>
  <si>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</si>
  <si>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</si>
  <si>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</si>
  <si>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</si>
  <si>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</si>
  <si>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</si>
  <si>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</si>
  <si>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</si>
  <si>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</si>
  <si>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</si>
  <si>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</si>
  <si>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</si>
  <si>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</si>
  <si>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</si>
  <si>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</si>
  <si>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</si>
  <si>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</si>
  <si>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</si>
  <si>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</si>
  <si>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</si>
  <si>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</si>
  <si>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</si>
  <si>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</si>
  <si>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</si>
  <si>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</si>
  <si>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</si>
  <si>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</si>
  <si>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</si>
  <si>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</si>
  <si>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</si>
  <si>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</si>
  <si>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</si>
  <si>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</si>
  <si>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</si>
  <si>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</si>
  <si>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</si>
  <si>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</si>
  <si>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</si>
  <si>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</si>
  <si>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</si>
  <si>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</si>
  <si>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</si>
  <si>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</si>
  <si>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</si>
  <si>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</si>
  <si>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</si>
  <si>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</si>
  <si>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</si>
  <si>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</si>
  <si>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</si>
  <si>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</si>
  <si>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</si>
  <si>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</si>
  <si>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</si>
  <si>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</si>
  <si>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</si>
  <si>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</si>
  <si>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</si>
  <si>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</si>
  <si>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</si>
  <si>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</si>
  <si>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</si>
  <si>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</si>
  <si>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</si>
  <si>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</si>
  <si>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</si>
  <si>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</si>
  <si>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</si>
  <si>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</si>
  <si>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</si>
  <si>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</si>
  <si>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</si>
  <si>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</si>
  <si>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</si>
  <si>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</si>
  <si>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</si>
  <si>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</si>
  <si>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</si>
  <si>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</si>
  <si>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</si>
  <si>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</si>
  <si>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</si>
  <si>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</si>
  <si>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</si>
  <si>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</si>
  <si>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</si>
  <si>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</si>
  <si>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</si>
  <si>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</si>
  <si>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</si>
  <si>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</si>
  <si>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</si>
  <si>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</si>
  <si>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</si>
  <si>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</si>
  <si>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</si>
  <si>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</si>
  <si>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</si>
  <si>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</si>
  <si>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</si>
  <si>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</si>
  <si>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</si>
  <si>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</si>
  <si>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</si>
  <si>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</si>
  <si>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</si>
  <si>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</si>
  <si>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</si>
  <si>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</si>
  <si>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</si>
  <si>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</si>
  <si>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</si>
  <si>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</si>
  <si>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</si>
  <si>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</si>
  <si>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</si>
  <si>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</si>
  <si>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</si>
  <si>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</si>
  <si>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</si>
  <si>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</si>
  <si>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</si>
  <si>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</si>
  <si>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</si>
  <si>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</si>
  <si>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</si>
  <si>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</si>
  <si>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</si>
  <si>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</si>
  <si>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</si>
  <si>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</si>
  <si>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</si>
  <si>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</si>
  <si>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</si>
  <si>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</si>
  <si>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</si>
  <si>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</si>
  <si>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</si>
  <si>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</si>
  <si>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</si>
  <si>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</si>
  <si>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</si>
  <si>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</si>
  <si>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</si>
  <si>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</si>
  <si>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</si>
  <si>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</si>
  <si>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</si>
  <si>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</si>
  <si>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</si>
  <si>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</si>
  <si>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</si>
  <si>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</si>
  <si>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</si>
  <si>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</si>
  <si>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</si>
  <si>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</si>
  <si>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</si>
  <si>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</si>
  <si>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</si>
  <si>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</si>
  <si>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</si>
  <si>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</si>
  <si>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</si>
  <si>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</si>
  <si>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</si>
  <si>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</si>
  <si>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</si>
  <si>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</si>
  <si>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</si>
  <si>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</si>
  <si>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</si>
  <si>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</si>
  <si>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</si>
  <si>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</si>
  <si>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</si>
  <si>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</si>
  <si>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</si>
  <si>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</si>
  <si>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</si>
  <si>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</si>
  <si>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</si>
  <si>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</si>
  <si>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</si>
  <si>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</si>
  <si>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</si>
  <si>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</si>
  <si>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</si>
  <si>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</si>
  <si>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</si>
  <si>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</si>
  <si>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</si>
  <si>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</si>
  <si>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</si>
  <si>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</si>
  <si>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</si>
  <si>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</si>
  <si>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</si>
  <si>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</si>
  <si>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</si>
  <si>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</si>
  <si>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</si>
  <si>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</si>
  <si>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</si>
  <si>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</si>
  <si>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</si>
  <si>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</si>
  <si>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</si>
  <si>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</si>
  <si>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</si>
  <si>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</si>
  <si>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</si>
  <si>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</si>
  <si>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</si>
  <si>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</si>
  <si>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</si>
  <si>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</si>
  <si>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</si>
  <si>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</si>
  <si>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</si>
  <si>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</si>
  <si>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</si>
  <si>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</si>
  <si>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</si>
  <si>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</si>
  <si>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</si>
  <si>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</si>
  <si>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</si>
  <si>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</si>
  <si>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</si>
  <si>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</si>
  <si>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</si>
  <si>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</si>
  <si>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</si>
  <si>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</si>
  <si>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</si>
  <si>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</si>
  <si>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</si>
  <si>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</si>
  <si>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</si>
  <si>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</si>
  <si>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</si>
  <si>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</si>
  <si>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</si>
  <si>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</si>
  <si>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</si>
  <si>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</si>
  <si>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</si>
  <si>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</si>
  <si>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</si>
  <si>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</si>
  <si>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</si>
  <si>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</si>
  <si>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</si>
  <si>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</si>
  <si>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</si>
  <si>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</si>
  <si>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</si>
  <si>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</si>
  <si>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</si>
  <si>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</si>
  <si>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</si>
  <si>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</si>
  <si>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</si>
  <si>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</si>
  <si>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</si>
  <si>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</si>
  <si>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</si>
  <si>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</si>
  <si>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</si>
  <si>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</si>
  <si>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</si>
  <si>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</si>
  <si>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</si>
  <si>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</si>
  <si>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</si>
  <si>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</si>
  <si>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</si>
  <si>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</si>
  <si>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</si>
  <si>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</si>
  <si>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</si>
  <si>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</si>
  <si>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</si>
  <si>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</si>
  <si>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</si>
  <si>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</si>
  <si>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</si>
  <si>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</si>
  <si>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</si>
  <si>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</si>
  <si>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</si>
  <si>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</si>
  <si>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</si>
  <si>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</si>
  <si>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</si>
  <si>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</si>
  <si>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</si>
  <si>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</si>
  <si>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</si>
  <si>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</si>
  <si>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</si>
  <si>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</si>
  <si>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</si>
  <si>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</si>
  <si>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</si>
  <si>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</si>
  <si>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</si>
  <si>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</si>
  <si>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</si>
  <si>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</si>
  <si>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</si>
  <si>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</si>
  <si>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</si>
  <si>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</si>
  <si>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</si>
  <si>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</si>
  <si>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</si>
  <si>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</si>
  <si>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</si>
  <si>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</si>
  <si>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</si>
  <si>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</si>
  <si>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</si>
  <si>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</si>
  <si>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</si>
  <si>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</si>
  <si>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</si>
  <si>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</si>
  <si>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</si>
  <si>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</si>
  <si>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</si>
  <si>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</si>
  <si>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</si>
  <si>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</si>
  <si>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</si>
  <si>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</si>
  <si>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</si>
  <si>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</si>
  <si>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</si>
  <si>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</si>
  <si>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</si>
  <si>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</si>
  <si>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</si>
  <si>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</si>
  <si>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</si>
  <si>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</si>
  <si>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</si>
  <si>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</si>
  <si>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</si>
  <si>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</si>
  <si>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</si>
  <si>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</si>
  <si>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</si>
  <si>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</si>
  <si>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</si>
  <si>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</si>
  <si>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</si>
  <si>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</si>
  <si>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</si>
  <si>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</si>
  <si>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</si>
  <si>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</si>
  <si>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</si>
  <si>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</si>
  <si>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</si>
  <si>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</si>
  <si>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</si>
  <si>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</si>
  <si>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</si>
  <si>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</si>
  <si>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</si>
  <si>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</si>
  <si>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</si>
  <si>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</si>
  <si>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</si>
  <si>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</si>
  <si>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</si>
  <si>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</si>
  <si>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</si>
  <si>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</si>
  <si>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</si>
  <si>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</si>
  <si>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</si>
  <si>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</si>
  <si>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</si>
  <si>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</si>
  <si>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</si>
  <si>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</si>
  <si>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</si>
  <si>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</si>
  <si>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</si>
  <si>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</si>
  <si>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</si>
  <si>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</si>
  <si>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</si>
  <si>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</si>
  <si>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</si>
  <si>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</si>
  <si>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</si>
  <si>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</si>
  <si>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</si>
  <si>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</si>
  <si>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</si>
  <si>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</si>
  <si>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</si>
  <si>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</si>
  <si>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</si>
  <si>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</si>
  <si>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</si>
  <si>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</si>
  <si>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</si>
  <si>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</si>
  <si>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</si>
  <si>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</si>
  <si>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</si>
  <si>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</si>
  <si>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</si>
  <si>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</si>
  <si>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</si>
  <si>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</si>
  <si>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</si>
  <si>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</si>
  <si>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</si>
  <si>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</si>
  <si>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</si>
  <si>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</si>
  <si>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</si>
  <si>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</si>
  <si>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</si>
  <si>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</si>
  <si>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</si>
  <si>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</si>
  <si>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</si>
  <si>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</si>
  <si>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</si>
  <si>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</si>
  <si>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</si>
  <si>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</si>
  <si>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</si>
  <si>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</si>
  <si>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</si>
  <si>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</si>
  <si>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</si>
  <si>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</si>
  <si>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</si>
  <si>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</si>
  <si>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</si>
  <si>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</si>
  <si>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</si>
  <si>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</si>
  <si>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</si>
  <si>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</si>
  <si>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</si>
  <si>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</si>
  <si>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</si>
  <si>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</si>
  <si>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</si>
  <si>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</si>
  <si>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</si>
  <si>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</si>
  <si>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</si>
  <si>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</si>
  <si>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</si>
  <si>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</si>
  <si>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</si>
  <si>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</si>
  <si>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</si>
  <si>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</si>
  <si>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</si>
  <si>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</si>
  <si>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</si>
  <si>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</si>
  <si>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</si>
  <si>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</si>
  <si>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</si>
  <si>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</si>
  <si>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</si>
  <si>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</si>
  <si>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</si>
  <si>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</si>
  <si>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</si>
  <si>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</si>
  <si>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</si>
  <si>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</si>
  <si>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</si>
  <si>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</si>
  <si>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</si>
  <si>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</si>
  <si>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</si>
  <si>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</si>
  <si>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</si>
  <si>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</si>
  <si>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</si>
  <si>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</si>
  <si>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</si>
  <si>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</si>
  <si>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</si>
  <si>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</si>
  <si>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</si>
  <si>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</si>
  <si>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</si>
  <si>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</si>
  <si>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</si>
  <si>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</si>
  <si>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</si>
  <si>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</si>
  <si>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</si>
  <si>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</si>
  <si>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</si>
  <si>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</si>
  <si>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</si>
  <si>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</si>
  <si>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</si>
  <si>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</si>
  <si>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</si>
  <si>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</si>
  <si>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</si>
  <si>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</si>
  <si>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</si>
  <si>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</si>
  <si>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</si>
  <si>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</si>
  <si>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</si>
  <si>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</si>
  <si>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</si>
  <si>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</si>
  <si>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</si>
  <si>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</si>
  <si>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</si>
  <si>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</si>
  <si>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</si>
  <si>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</si>
  <si>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</si>
  <si>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</si>
  <si>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</si>
  <si>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</si>
  <si>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</si>
  <si>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</si>
  <si>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</si>
  <si>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</si>
  <si>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</si>
  <si>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</si>
  <si>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</si>
  <si>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</si>
  <si>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</si>
  <si>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</si>
  <si>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</si>
  <si>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</si>
  <si>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</si>
  <si>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</si>
  <si>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</si>
  <si>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</si>
  <si>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</si>
  <si>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</si>
  <si>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</si>
  <si>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</si>
  <si>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</si>
  <si>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</si>
  <si>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</si>
  <si>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</si>
  <si>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</si>
  <si>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</si>
  <si>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</si>
  <si>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</si>
  <si>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</si>
  <si>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</si>
  <si>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</si>
  <si>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</si>
  <si>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</si>
  <si>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</si>
  <si>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</si>
  <si>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</si>
  <si>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</si>
  <si>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</si>
  <si>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</si>
  <si>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</si>
  <si>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</si>
  <si>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</si>
  <si>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</si>
  <si>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</si>
  <si>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</si>
  <si>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</si>
  <si>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</si>
  <si>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</si>
  <si>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</si>
  <si>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</si>
  <si>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</si>
  <si>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</si>
  <si>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</si>
  <si>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</si>
  <si>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</si>
  <si>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</si>
  <si>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</si>
  <si>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</si>
  <si>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</si>
  <si>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</si>
  <si>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</si>
  <si>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</si>
  <si>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</si>
  <si>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</si>
  <si>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</si>
  <si>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</si>
  <si>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</si>
  <si>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</si>
  <si>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</si>
  <si>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</si>
  <si>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</si>
  <si>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</si>
  <si>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</si>
  <si>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</si>
  <si>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</si>
  <si>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</si>
  <si>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</si>
  <si>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</si>
  <si>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</si>
  <si>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</si>
  <si>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</si>
  <si>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</si>
  <si>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</si>
  <si>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</si>
  <si>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</si>
  <si>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</si>
  <si>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</si>
  <si>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</si>
  <si>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</si>
  <si>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</si>
  <si>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</si>
  <si>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</si>
  <si>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</si>
  <si>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</si>
  <si>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</si>
  <si>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</si>
  <si>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</si>
  <si>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</si>
  <si>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</si>
  <si>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</si>
  <si>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</si>
  <si>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</si>
  <si>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</si>
  <si>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</si>
  <si>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</si>
  <si>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</si>
  <si>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</si>
  <si>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</si>
  <si>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</si>
  <si>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</si>
  <si>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</si>
  <si>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</si>
  <si>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</si>
  <si>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</si>
  <si>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</si>
  <si>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</si>
  <si>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</si>
  <si>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</si>
  <si>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</si>
  <si>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</si>
  <si>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</si>
  <si>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</si>
  <si>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</si>
  <si>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</si>
  <si>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</si>
  <si>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</si>
  <si>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</si>
  <si>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</si>
  <si>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</si>
  <si>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</si>
  <si>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</si>
  <si>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</si>
  <si>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</si>
  <si>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</si>
  <si>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</si>
  <si>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</si>
  <si>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</si>
  <si>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</si>
  <si>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</si>
  <si>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</si>
  <si>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</si>
  <si>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</si>
  <si>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</si>
  <si>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</si>
  <si>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</si>
  <si>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</si>
  <si>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</si>
  <si>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</si>
  <si>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</si>
  <si>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</si>
  <si>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</si>
  <si>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</si>
  <si>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</si>
  <si>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</si>
  <si>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</si>
  <si>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</si>
  <si>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</si>
  <si>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</si>
  <si>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</si>
  <si>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</si>
  <si>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</si>
  <si>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</si>
  <si>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</si>
  <si>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</si>
  <si>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</si>
  <si>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</si>
  <si>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</si>
  <si>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</si>
  <si>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</si>
  <si>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</si>
  <si>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</si>
  <si>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</si>
  <si>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</si>
  <si>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</si>
  <si>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</si>
  <si>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</si>
  <si>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</si>
  <si>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</si>
  <si>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</si>
  <si>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</si>
  <si>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</si>
  <si>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</si>
  <si>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</si>
  <si>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</si>
  <si>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</si>
  <si>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</si>
  <si>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</si>
  <si>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</si>
  <si>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</si>
  <si>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</si>
  <si>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</si>
  <si>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</si>
  <si>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</si>
  <si>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</si>
  <si>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</si>
  <si>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</si>
  <si>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</si>
  <si>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</si>
  <si>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</si>
  <si>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</si>
  <si>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</si>
  <si>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</si>
  <si>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</si>
  <si>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</si>
  <si>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</si>
  <si>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</si>
  <si>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</si>
  <si>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</si>
  <si>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</si>
  <si>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</si>
  <si>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</si>
  <si>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</si>
  <si>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</si>
  <si>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</si>
  <si>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</si>
  <si>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</si>
  <si>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</si>
  <si>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</si>
  <si>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</si>
  <si>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</si>
  <si>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</si>
  <si>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</si>
  <si>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</si>
  <si>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</si>
  <si>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</si>
  <si>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</si>
  <si>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</si>
  <si>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</si>
  <si>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</si>
  <si>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</si>
  <si>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</si>
  <si>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</si>
  <si>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</si>
  <si>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</si>
  <si>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</si>
  <si>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</si>
  <si>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</si>
  <si>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</si>
  <si>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</si>
  <si>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</si>
  <si>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</si>
  <si>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</si>
  <si>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</si>
  <si>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</si>
  <si>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</si>
  <si>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</si>
  <si>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</si>
  <si>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</si>
  <si>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</si>
  <si>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</si>
  <si>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</si>
  <si>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</si>
  <si>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</si>
  <si>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</si>
  <si>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</si>
  <si>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</si>
  <si>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</si>
  <si>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</si>
  <si>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</si>
  <si>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</si>
  <si>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</si>
  <si>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</si>
  <si>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</si>
  <si>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</si>
  <si>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</si>
  <si>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</si>
  <si>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</si>
  <si>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</si>
  <si>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</si>
  <si>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</si>
  <si>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</si>
  <si>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</si>
  <si>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</si>
  <si>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</si>
  <si>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</si>
  <si>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</si>
  <si>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</si>
  <si>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</si>
  <si>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</si>
  <si>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</si>
  <si>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</si>
  <si>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</si>
  <si>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</si>
  <si>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</si>
  <si>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</si>
  <si>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</si>
  <si>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</si>
  <si>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</si>
  <si>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</si>
  <si>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</si>
  <si>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</si>
  <si>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</si>
  <si>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</si>
  <si>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</si>
  <si>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</si>
  <si>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</si>
  <si>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</si>
  <si>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</si>
  <si>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</si>
  <si>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</si>
  <si>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</si>
  <si>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</si>
  <si>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</si>
  <si>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</si>
  <si>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</si>
  <si>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</si>
  <si>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</si>
  <si>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</si>
  <si>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</si>
  <si>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</si>
  <si>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</si>
  <si>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</si>
  <si>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</si>
  <si>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</si>
  <si>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</si>
  <si>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</si>
  <si>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</si>
  <si>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</si>
  <si>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</si>
  <si>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</si>
  <si>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</si>
  <si>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</si>
  <si>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</si>
  <si>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</si>
  <si>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</si>
  <si>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</si>
  <si>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</si>
  <si>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</si>
  <si>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</si>
  <si>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</si>
  <si>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</si>
  <si>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</si>
  <si>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</si>
  <si>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</si>
  <si>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</si>
  <si>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</si>
  <si>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</si>
  <si>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</si>
  <si>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</si>
  <si>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</si>
  <si>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</si>
  <si>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</si>
  <si>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</si>
  <si>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</si>
  <si>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</si>
  <si>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</si>
  <si>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</si>
  <si>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</si>
  <si>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</si>
  <si>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</si>
  <si>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</si>
  <si>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</si>
  <si>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</si>
  <si>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</si>
  <si>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</si>
  <si>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</si>
  <si>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</si>
  <si>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</si>
  <si>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</si>
  <si>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</si>
  <si>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</si>
  <si>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</si>
  <si>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</si>
  <si>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</si>
  <si>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</si>
  <si>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</si>
  <si>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</si>
  <si>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</si>
  <si>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</si>
  <si>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</si>
  <si>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</si>
  <si>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</si>
  <si>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</si>
  <si>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</si>
  <si>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</si>
  <si>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</si>
  <si>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</si>
  <si>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</si>
  <si>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</si>
  <si>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</si>
  <si>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</si>
  <si>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</si>
  <si>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</si>
  <si>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</si>
  <si>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</si>
  <si>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</si>
  <si>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</si>
  <si>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</si>
  <si>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</si>
  <si>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</si>
  <si>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</si>
  <si>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</si>
  <si>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</si>
  <si>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</si>
  <si>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</si>
  <si>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</si>
  <si>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</si>
  <si>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</si>
  <si>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</si>
  <si>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</si>
  <si>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</si>
  <si>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</si>
  <si>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</si>
  <si>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</si>
  <si>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</si>
  <si>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</si>
  <si>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</si>
  <si>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</si>
  <si>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</si>
  <si>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</si>
  <si>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</si>
  <si>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</si>
  <si>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</si>
  <si>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</si>
  <si>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</si>
  <si>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</si>
  <si>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</si>
  <si>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</si>
  <si>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</si>
  <si>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</si>
  <si>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</si>
  <si>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</si>
  <si>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</si>
  <si>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</si>
  <si>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</si>
  <si>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</si>
  <si>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</si>
  <si>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</si>
  <si>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</si>
  <si>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</si>
  <si>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</si>
  <si>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</si>
  <si>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</si>
  <si>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</si>
  <si>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</si>
  <si>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</si>
  <si>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</si>
  <si>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</si>
  <si>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</si>
  <si>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</si>
  <si>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</si>
  <si>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</si>
  <si>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</si>
  <si>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</si>
  <si>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</si>
  <si>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</si>
  <si>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</si>
  <si>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</si>
  <si>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</si>
  <si>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</si>
  <si>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</si>
  <si>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</si>
  <si>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</si>
  <si>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</si>
  <si>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</si>
  <si>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</si>
  <si>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</si>
  <si>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</si>
  <si>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</si>
  <si>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</si>
  <si>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</si>
  <si>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</si>
  <si>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</si>
  <si>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</si>
  <si>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</si>
  <si>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</si>
  <si>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</si>
  <si>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</si>
  <si>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</si>
  <si>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</si>
  <si>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</si>
  <si>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</si>
  <si>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</si>
  <si>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</si>
  <si>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</si>
  <si>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</si>
  <si>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</si>
  <si>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</si>
  <si>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</si>
  <si>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</si>
  <si>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</si>
  <si>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</si>
  <si>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</si>
  <si>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</si>
  <si>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</si>
  <si>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</si>
  <si>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</si>
  <si>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</si>
  <si>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</si>
  <si>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</si>
  <si>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</si>
  <si>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</si>
  <si>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</si>
  <si>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</si>
  <si>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</si>
  <si>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</si>
  <si>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</si>
  <si>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</si>
  <si>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</si>
  <si>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</si>
  <si>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</si>
  <si>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</si>
  <si>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</si>
  <si>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</si>
  <si>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</si>
  <si>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</si>
  <si>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</si>
  <si>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</si>
  <si>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</si>
  <si>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</si>
  <si>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</si>
  <si>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</si>
  <si>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</si>
  <si>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</si>
  <si>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</si>
  <si>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</si>
  <si>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</si>
  <si>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</si>
  <si>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</si>
  <si>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</si>
  <si>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</si>
  <si>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</si>
  <si>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</si>
  <si>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</si>
  <si>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</si>
  <si>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</si>
  <si>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</si>
  <si>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</si>
  <si>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</si>
  <si>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</si>
  <si>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</si>
  <si>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</si>
  <si>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</si>
  <si>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</si>
  <si>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</si>
  <si>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</si>
  <si>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</si>
  <si>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</si>
  <si>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</si>
  <si>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</si>
  <si>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</si>
  <si>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</si>
  <si>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</si>
  <si>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</si>
  <si>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</si>
  <si>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</si>
  <si>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</si>
  <si>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</si>
  <si>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</si>
  <si>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</si>
  <si>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</si>
  <si>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</si>
  <si>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</si>
  <si>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</si>
  <si>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</si>
  <si>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</si>
  <si>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</si>
  <si>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</si>
  <si>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</si>
  <si>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</si>
  <si>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</si>
  <si>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</si>
  <si>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</si>
  <si>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</si>
  <si>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</si>
  <si>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</si>
  <si>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</si>
  <si>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</si>
  <si>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</si>
  <si>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</si>
  <si>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</si>
  <si>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</si>
  <si>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</si>
  <si>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</si>
  <si>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</si>
  <si>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</si>
  <si>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</si>
  <si>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</si>
  <si>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</si>
  <si>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</si>
  <si>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</si>
  <si>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</si>
  <si>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</si>
  <si>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</si>
  <si>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</si>
  <si>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</si>
  <si>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</si>
  <si>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</si>
  <si>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</si>
  <si>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</si>
  <si>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</si>
  <si>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</si>
  <si>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</si>
  <si>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</si>
  <si>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</si>
  <si>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</si>
  <si>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</si>
  <si>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</si>
  <si>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</si>
  <si>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</si>
  <si>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</si>
  <si>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</si>
  <si>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</si>
  <si>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</si>
  <si>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</si>
  <si>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</si>
  <si>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</si>
  <si>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</si>
  <si>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</si>
  <si>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</si>
  <si>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</si>
  <si>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</si>
  <si>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</si>
  <si>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</si>
  <si>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</si>
  <si>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</si>
  <si>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</si>
  <si>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</si>
  <si>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</si>
  <si>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</si>
  <si>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</si>
  <si>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</si>
  <si>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</si>
  <si>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</si>
  <si>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</si>
  <si>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</si>
  <si>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</si>
  <si>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</si>
  <si>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</si>
  <si>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</si>
  <si>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</si>
  <si>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</si>
  <si>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</si>
  <si>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</si>
  <si>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</si>
  <si>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</si>
  <si>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</si>
  <si>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</si>
  <si>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</si>
  <si>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</si>
  <si>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</si>
  <si>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</si>
  <si>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</si>
  <si>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</si>
  <si>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</si>
  <si>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</si>
  <si>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</si>
  <si>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</si>
  <si>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</si>
  <si>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</si>
  <si>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</si>
  <si>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</si>
  <si>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</si>
  <si>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</si>
  <si>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</si>
  <si>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</si>
  <si>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</si>
  <si>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</si>
  <si>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</si>
  <si>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</si>
  <si>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</si>
  <si>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</si>
  <si>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</si>
  <si>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</si>
  <si>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</si>
  <si>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</si>
  <si>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</si>
  <si>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</si>
  <si>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</si>
  <si>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</si>
  <si>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</si>
  <si>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</si>
  <si>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</si>
  <si>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</si>
  <si>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</si>
  <si>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</si>
  <si>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</si>
  <si>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</si>
  <si>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</si>
  <si>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</si>
  <si>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</si>
  <si>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</si>
  <si>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</si>
  <si>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</si>
  <si>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</si>
  <si>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</si>
  <si>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</si>
  <si>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</si>
  <si>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</si>
  <si>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</si>
  <si>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</si>
  <si>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</si>
  <si>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</si>
  <si>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</si>
  <si>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</si>
  <si>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</si>
  <si>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</si>
  <si>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</si>
  <si>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</si>
  <si>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</si>
  <si>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</si>
  <si>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</si>
  <si>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</si>
  <si>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</si>
  <si>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</si>
  <si>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</si>
  <si>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</si>
  <si>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</si>
  <si>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</si>
  <si>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</si>
  <si>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</si>
  <si>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</si>
  <si>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</si>
  <si>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</si>
  <si>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</si>
  <si>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</si>
  <si>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</si>
  <si>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</si>
  <si>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</si>
  <si>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</si>
  <si>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</si>
  <si>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</si>
  <si>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</si>
  <si>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</si>
  <si>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</si>
  <si>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</si>
  <si>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</si>
  <si>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</si>
  <si>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</si>
  <si>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</si>
  <si>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</si>
  <si>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</si>
  <si>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</si>
  <si>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</si>
  <si>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</si>
  <si>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</si>
  <si>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</si>
  <si>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</si>
  <si>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</si>
  <si>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</si>
  <si>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</si>
  <si>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</si>
  <si>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</si>
  <si>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</si>
  <si>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</si>
  <si>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</si>
  <si>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</si>
  <si>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</si>
  <si>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</si>
  <si>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</si>
  <si>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</si>
  <si>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</si>
  <si>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</si>
  <si>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</si>
  <si>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</si>
  <si>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</si>
  <si>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</si>
  <si>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</si>
  <si>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</si>
  <si>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</si>
  <si>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</si>
  <si>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</si>
  <si>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</si>
  <si>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</si>
  <si>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</si>
  <si>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</si>
  <si>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</si>
  <si>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</si>
  <si>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</si>
  <si>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</si>
  <si>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</si>
  <si>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</si>
  <si>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</si>
  <si>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</si>
  <si>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</si>
  <si>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</si>
  <si>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</si>
  <si>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</si>
  <si>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</si>
  <si>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</si>
  <si>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</si>
  <si>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</si>
  <si>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</si>
  <si>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</si>
  <si>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</si>
  <si>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</si>
  <si>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</si>
  <si>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</si>
  <si>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</si>
  <si>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</si>
  <si>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</si>
  <si>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</si>
  <si>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</si>
  <si>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</si>
  <si>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</si>
  <si>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</si>
  <si>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</si>
  <si>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</si>
  <si>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</si>
  <si>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</si>
  <si>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</si>
  <si>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</si>
  <si>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</si>
  <si>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</si>
  <si>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</si>
  <si>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</si>
  <si>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</si>
  <si>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</si>
  <si>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</si>
  <si>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</si>
  <si>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</si>
  <si>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</si>
  <si>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</si>
  <si>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</si>
  <si>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</si>
  <si>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</si>
  <si>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</si>
  <si>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</si>
  <si>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</si>
  <si>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</si>
  <si>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</si>
  <si>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</si>
  <si>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</si>
  <si>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</si>
  <si>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</si>
  <si>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</si>
  <si>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</si>
  <si>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</si>
  <si>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</si>
  <si>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</si>
  <si>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</si>
  <si>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</si>
  <si>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</si>
  <si>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</si>
  <si>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</si>
  <si>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</si>
  <si>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</si>
  <si>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</si>
  <si>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</si>
  <si>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</si>
  <si>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</si>
  <si>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</si>
  <si>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</si>
  <si>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</si>
  <si>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</si>
  <si>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</si>
  <si>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</si>
  <si>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</si>
  <si>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</si>
  <si>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</si>
  <si>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</si>
  <si>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</si>
  <si>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</si>
  <si>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</si>
  <si>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</si>
  <si>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</si>
  <si>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</si>
  <si>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</si>
  <si>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</si>
  <si>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</si>
  <si>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</si>
  <si>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</si>
  <si>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</si>
  <si>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</si>
  <si>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</si>
  <si>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</si>
  <si>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</si>
  <si>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</si>
  <si>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</si>
  <si>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</si>
  <si>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</si>
  <si>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</si>
  <si>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</si>
  <si>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</si>
  <si>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</si>
  <si>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</si>
  <si>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</si>
  <si>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</si>
  <si>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</si>
  <si>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</si>
  <si>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</si>
  <si>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</si>
  <si>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</si>
  <si>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</si>
  <si>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</si>
  <si>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</si>
  <si>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</si>
  <si>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</si>
  <si>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</si>
  <si>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</si>
  <si>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</si>
  <si>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</si>
  <si>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</si>
  <si>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</si>
  <si>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</si>
  <si>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</si>
  <si>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</si>
  <si>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</si>
  <si>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</si>
  <si>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</si>
  <si>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</si>
  <si>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</si>
  <si>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</si>
  <si>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</si>
  <si>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</si>
  <si>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</si>
  <si>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</si>
  <si>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</si>
  <si>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</si>
  <si>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</si>
  <si>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</si>
  <si>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</si>
  <si>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</si>
  <si>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</si>
  <si>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</si>
  <si>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</si>
  <si>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</si>
  <si>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</si>
  <si>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</si>
  <si>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</si>
  <si>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</si>
  <si>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</si>
  <si>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</si>
  <si>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</si>
  <si>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</si>
  <si>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</si>
  <si>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</si>
  <si>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</si>
  <si>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</si>
  <si>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</si>
  <si>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</si>
  <si>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</si>
  <si>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</si>
  <si>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</si>
  <si>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</si>
  <si>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</si>
  <si>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</si>
  <si>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</si>
  <si>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</si>
  <si>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</si>
  <si>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</si>
  <si>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</si>
  <si>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</si>
  <si>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</si>
  <si>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</si>
  <si>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</si>
  <si>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</si>
  <si>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</si>
  <si>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</si>
  <si>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</si>
  <si>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</si>
  <si>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</si>
  <si>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</si>
  <si>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</si>
  <si>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</si>
  <si>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</si>
  <si>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</si>
  <si>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</si>
  <si>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</si>
  <si>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</si>
  <si>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</si>
  <si>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</si>
  <si>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</si>
  <si>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</si>
  <si>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</si>
  <si>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</si>
  <si>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</si>
  <si>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</si>
  <si>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</si>
  <si>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</si>
  <si>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</si>
  <si>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</si>
  <si>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</si>
  <si>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</si>
  <si>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</si>
  <si>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</si>
  <si>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</si>
  <si>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</si>
  <si>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</si>
  <si>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</si>
  <si>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</si>
  <si>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</si>
  <si>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</si>
  <si>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</si>
  <si>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</si>
  <si>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</si>
  <si>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</si>
  <si>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</si>
  <si>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</si>
  <si>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</si>
  <si>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</si>
  <si>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</si>
  <si>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</si>
  <si>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</si>
  <si>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</si>
  <si>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</si>
  <si>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</si>
  <si>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</si>
  <si>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</si>
  <si>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</si>
  <si>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</si>
  <si>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</si>
  <si>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</si>
  <si>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</si>
  <si>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</si>
  <si>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</si>
  <si>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</si>
  <si>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</si>
  <si>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</si>
  <si>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</si>
  <si>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</si>
  <si>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</si>
  <si>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</si>
  <si>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</si>
  <si>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</si>
  <si>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</si>
  <si>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</si>
  <si>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</si>
  <si>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</si>
  <si>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</si>
  <si>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</si>
  <si>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</si>
  <si>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</si>
  <si>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</si>
  <si>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</si>
  <si>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</si>
  <si>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</si>
  <si>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</si>
  <si>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</si>
  <si>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</si>
  <si>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</si>
  <si>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</si>
  <si>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</si>
  <si>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</si>
  <si>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</si>
  <si>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</si>
  <si>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</si>
  <si>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</si>
  <si>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</si>
  <si>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</si>
  <si>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</si>
  <si>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</si>
  <si>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</si>
  <si>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</si>
  <si>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</si>
  <si>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</si>
  <si>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</si>
  <si>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</si>
  <si>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</si>
  <si>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</si>
  <si>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</si>
  <si>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</si>
  <si>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</si>
  <si>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</si>
  <si>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</si>
  <si>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</si>
  <si>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</si>
  <si>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</si>
  <si>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</si>
  <si>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</si>
  <si>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</si>
  <si>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</si>
  <si>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</si>
  <si>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</si>
  <si>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</si>
  <si>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</si>
  <si>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</si>
  <si>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</si>
  <si>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</si>
  <si>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</si>
  <si>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</si>
  <si>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</si>
  <si>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</si>
  <si>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</si>
  <si>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</si>
  <si>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</si>
  <si>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</si>
  <si>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</si>
  <si>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</si>
  <si>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</si>
  <si>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</si>
  <si>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</si>
  <si>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</si>
  <si>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</si>
  <si>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</si>
  <si>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</si>
  <si>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</si>
  <si>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</si>
  <si>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</si>
  <si>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</si>
  <si>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</si>
  <si>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</si>
  <si>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</si>
  <si>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</si>
  <si>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</si>
  <si>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</si>
  <si>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</si>
  <si>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</si>
  <si>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</si>
  <si>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</si>
  <si>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</si>
  <si>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</si>
  <si>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</si>
  <si>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</si>
  <si>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</si>
  <si>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</si>
  <si>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</si>
  <si>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</si>
  <si>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</si>
  <si>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</si>
  <si>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</si>
  <si>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</si>
  <si>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</si>
  <si>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</si>
  <si>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</si>
  <si>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</si>
  <si>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</si>
  <si>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</si>
  <si>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</si>
  <si>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</si>
  <si>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</si>
  <si>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</si>
  <si>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</si>
  <si>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</si>
  <si>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</si>
  <si>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</si>
  <si>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</si>
  <si>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</si>
  <si>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</si>
  <si>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</si>
  <si>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</si>
  <si>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</si>
  <si>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</si>
  <si>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</si>
  <si>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</si>
  <si>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</si>
  <si>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</si>
  <si>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</si>
  <si>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</si>
  <si>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</si>
  <si>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</si>
  <si>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</si>
  <si>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</si>
  <si>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</si>
  <si>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</si>
  <si>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</si>
  <si>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</si>
  <si>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</si>
  <si>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</si>
  <si>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</si>
  <si>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</si>
  <si>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</si>
  <si>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</si>
  <si>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</si>
  <si>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</si>
  <si>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</si>
  <si>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</si>
  <si>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</si>
  <si>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</si>
  <si>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</si>
  <si>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</si>
  <si>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</si>
  <si>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</si>
  <si>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</si>
  <si>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</si>
  <si>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</si>
  <si>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</si>
  <si>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</si>
  <si>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</si>
  <si>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</si>
  <si>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</si>
  <si>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</si>
  <si>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</si>
  <si>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</si>
  <si>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</si>
  <si>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</si>
  <si>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</si>
  <si>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</si>
  <si>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</si>
  <si>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</si>
  <si>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</si>
  <si>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</si>
  <si>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</si>
  <si>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</si>
  <si>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</si>
  <si>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</si>
  <si>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</si>
  <si>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</si>
  <si>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</si>
  <si>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</si>
  <si>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</si>
  <si>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</si>
  <si>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</si>
  <si>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</si>
  <si>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</si>
  <si>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</si>
  <si>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</si>
  <si>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</si>
  <si>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</si>
  <si>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</si>
  <si>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</si>
  <si>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</si>
  <si>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</si>
  <si>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</si>
  <si>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</si>
  <si>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</si>
  <si>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</si>
  <si>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</si>
  <si>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</si>
  <si>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</si>
  <si>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</si>
  <si>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</si>
  <si>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</si>
  <si>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</si>
  <si>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</si>
  <si>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</si>
  <si>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</si>
  <si>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</si>
  <si>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</si>
  <si>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</si>
  <si>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</si>
  <si>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</si>
  <si>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</si>
  <si>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</si>
  <si>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</si>
  <si>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</si>
  <si>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</si>
  <si>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</si>
  <si>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</si>
  <si>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</si>
  <si>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</si>
  <si>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</si>
  <si>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</si>
  <si>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</si>
  <si>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</si>
  <si>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</si>
  <si>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</si>
  <si>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</si>
  <si>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</si>
  <si>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</si>
  <si>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</si>
  <si>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</si>
  <si>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</si>
  <si>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</si>
  <si>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</si>
  <si>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</si>
  <si>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</si>
  <si>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</si>
  <si>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</si>
  <si>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</si>
  <si>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</si>
  <si>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</si>
  <si>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</si>
  <si>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</si>
  <si>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</si>
  <si>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</si>
  <si>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</si>
  <si>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</si>
  <si>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</si>
  <si>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</si>
  <si>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</si>
  <si>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</si>
  <si>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</si>
  <si>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</si>
  <si>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</si>
  <si>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</si>
  <si>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</si>
  <si>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</si>
  <si>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</si>
  <si>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</si>
  <si>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</si>
  <si>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</si>
  <si>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</si>
  <si>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</si>
  <si>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</si>
  <si>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</si>
  <si>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</si>
  <si>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</si>
  <si>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</si>
  <si>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</si>
  <si>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</si>
  <si>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</si>
  <si>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</si>
  <si>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</si>
  <si>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</si>
  <si>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</si>
  <si>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</si>
  <si>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</si>
  <si>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</si>
  <si>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</si>
  <si>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</si>
  <si>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</si>
  <si>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</si>
  <si>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</si>
  <si>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</si>
  <si>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</si>
  <si>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</si>
  <si>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</si>
  <si>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</si>
  <si>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</si>
  <si>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</si>
  <si>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</si>
  <si>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</si>
  <si>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</si>
  <si>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</si>
  <si>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</si>
  <si>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</si>
  <si>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</si>
  <si>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</si>
  <si>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</si>
  <si>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</si>
  <si>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</si>
  <si>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</si>
  <si>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</si>
  <si>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</si>
  <si>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</si>
  <si>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</si>
  <si>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</si>
  <si>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</si>
  <si>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</si>
  <si>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</si>
  <si>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</si>
  <si>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</si>
  <si>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</si>
  <si>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</si>
  <si>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</si>
  <si>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</si>
  <si>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</si>
  <si>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</si>
  <si>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</si>
  <si>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</si>
  <si>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</si>
  <si>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</si>
  <si>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</si>
  <si>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</si>
  <si>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</si>
  <si>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</si>
  <si>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</si>
  <si>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</si>
  <si>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</si>
  <si>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</si>
  <si>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</si>
  <si>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</si>
  <si>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</si>
  <si>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</si>
  <si>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</si>
  <si>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</si>
  <si>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</si>
  <si>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</si>
  <si>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</si>
  <si>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</si>
  <si>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</si>
  <si>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</si>
  <si>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</si>
  <si>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</si>
  <si>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</si>
  <si>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</si>
  <si>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</si>
  <si>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</si>
  <si>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</si>
  <si>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</si>
  <si>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</si>
  <si>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</si>
  <si>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</si>
  <si>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</si>
  <si>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</si>
  <si>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</si>
  <si>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</si>
  <si>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</si>
  <si>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</si>
  <si>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</si>
  <si>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</si>
  <si>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</si>
  <si>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</si>
  <si>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</si>
  <si>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</si>
  <si>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</si>
  <si>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</si>
  <si>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</si>
  <si>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</si>
  <si>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</si>
  <si>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</si>
  <si>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</si>
  <si>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</si>
  <si>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</si>
  <si>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</si>
  <si>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</si>
  <si>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</si>
  <si>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</si>
  <si>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</si>
  <si>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</si>
  <si>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</si>
  <si>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</si>
  <si>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</si>
  <si>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</si>
  <si>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</si>
  <si>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</si>
  <si>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</si>
  <si>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</si>
  <si>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</si>
  <si>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</si>
  <si>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</si>
  <si>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</si>
  <si>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</si>
  <si>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</si>
  <si>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</si>
  <si>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</si>
  <si>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</si>
  <si>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</si>
  <si>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</si>
  <si>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</si>
  <si>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</si>
  <si>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</si>
  <si>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</si>
  <si>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</si>
  <si>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</si>
  <si>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</si>
  <si>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</si>
  <si>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</si>
  <si>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</si>
  <si>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</si>
  <si>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</si>
  <si>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</si>
  <si>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</si>
  <si>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</si>
  <si>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</si>
  <si>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</si>
  <si>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</si>
  <si>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</si>
  <si>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</si>
  <si>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</si>
  <si>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</si>
  <si>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</si>
  <si>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</si>
  <si>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</si>
  <si>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</si>
  <si>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</si>
  <si>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</si>
  <si>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</si>
  <si>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</si>
  <si>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</si>
  <si>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</si>
  <si>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</si>
  <si>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</si>
  <si>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</si>
  <si>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</si>
  <si>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</si>
  <si>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</si>
  <si>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</si>
  <si>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</si>
  <si>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</si>
  <si>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</si>
  <si>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</si>
  <si>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</si>
  <si>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</si>
  <si>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</si>
  <si>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</si>
  <si>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</si>
  <si>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</si>
  <si>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</si>
  <si>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</si>
  <si>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</si>
  <si>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</si>
  <si>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</si>
  <si>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</si>
  <si>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</si>
  <si>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</si>
  <si>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</si>
  <si>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</si>
  <si>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</si>
  <si>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</si>
  <si>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</si>
  <si>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</si>
  <si>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</si>
  <si>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</si>
  <si>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</si>
  <si>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</si>
  <si>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</si>
  <si>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</si>
  <si>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</si>
  <si>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</si>
  <si>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</si>
  <si>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</si>
  <si>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</si>
  <si>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</si>
  <si>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</si>
  <si>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</si>
  <si>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</si>
  <si>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</si>
  <si>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</si>
  <si>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</si>
  <si>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</si>
  <si>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</si>
  <si>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</si>
  <si>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</si>
  <si>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</si>
  <si>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</si>
  <si>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</si>
  <si>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</si>
  <si>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</si>
  <si>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</si>
  <si>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</si>
  <si>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</si>
  <si>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</si>
  <si>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</si>
  <si>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</si>
  <si>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</si>
  <si>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</si>
  <si>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</si>
  <si>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</si>
  <si>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</si>
  <si>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</si>
  <si>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</si>
  <si>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</si>
  <si>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</si>
  <si>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</si>
  <si>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</si>
  <si>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</si>
  <si>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</si>
  <si>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</si>
  <si>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</si>
  <si>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</si>
  <si>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</si>
  <si>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</si>
  <si>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</si>
  <si>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</si>
  <si>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</si>
  <si>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</si>
  <si>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</si>
  <si>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</si>
  <si>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</si>
  <si>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</si>
  <si>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</si>
  <si>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</si>
  <si>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</si>
  <si>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</si>
  <si>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</si>
  <si>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</si>
  <si>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</si>
  <si>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</si>
  <si>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</si>
  <si>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</si>
  <si>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</si>
  <si>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</si>
  <si>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</si>
  <si>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</si>
  <si>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</si>
  <si>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</si>
  <si>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</si>
  <si>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</si>
  <si>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</si>
  <si>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</si>
  <si>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</si>
  <si>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</si>
  <si>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</si>
  <si>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</si>
  <si>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</si>
  <si>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</si>
  <si>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</si>
  <si>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</si>
  <si>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</si>
  <si>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</si>
  <si>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</si>
  <si>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</si>
  <si>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</si>
  <si>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</si>
  <si>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</si>
  <si>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</si>
  <si>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</si>
  <si>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</si>
  <si>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</si>
  <si>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</si>
  <si>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</si>
  <si>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</si>
  <si>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</si>
  <si>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</si>
  <si>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</si>
  <si>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</si>
  <si>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</si>
  <si>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</si>
  <si>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</si>
  <si>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</si>
  <si>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</si>
  <si>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</si>
  <si>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</si>
  <si>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</si>
  <si>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</si>
  <si>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</si>
  <si>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</si>
  <si>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</si>
  <si>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</si>
  <si>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</si>
  <si>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</si>
  <si>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</si>
  <si>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</si>
  <si>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</si>
  <si>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</si>
  <si>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</si>
  <si>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</si>
  <si>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</si>
  <si>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</si>
  <si>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</si>
  <si>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</si>
  <si>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</si>
  <si>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</si>
  <si>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</si>
  <si>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</si>
  <si>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</si>
  <si>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</si>
  <si>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</si>
  <si>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</si>
  <si>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</si>
  <si>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</si>
  <si>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</si>
  <si>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</si>
  <si>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</si>
  <si>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</si>
  <si>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</si>
  <si>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</si>
  <si>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</si>
  <si>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</si>
  <si>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</si>
  <si>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</si>
  <si>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</si>
  <si>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</si>
  <si>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</si>
  <si>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</si>
  <si>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</si>
  <si>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</si>
  <si>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</si>
  <si>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</si>
  <si>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</si>
  <si>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</si>
  <si>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</si>
  <si>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</si>
  <si>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</si>
  <si>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</si>
  <si>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</si>
  <si>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</si>
  <si>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</si>
  <si>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</si>
  <si>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</si>
  <si>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</si>
  <si>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</si>
  <si>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</si>
  <si>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</si>
  <si>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</si>
  <si>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</si>
  <si>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</si>
  <si>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</si>
  <si>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</si>
  <si>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</si>
  <si>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</si>
  <si>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</si>
  <si>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</si>
  <si>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</si>
  <si>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</si>
  <si>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</si>
  <si>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</si>
  <si>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</si>
  <si>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</si>
  <si>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</si>
  <si>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</si>
  <si>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</si>
  <si>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</si>
  <si>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</si>
  <si>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</si>
  <si>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</si>
  <si>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</si>
  <si>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</si>
  <si>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</si>
  <si>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</si>
  <si>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</si>
  <si>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</si>
  <si>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</si>
  <si>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</si>
  <si>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</si>
  <si>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</si>
  <si>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</si>
  <si>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</si>
  <si>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</si>
  <si>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</si>
  <si>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</si>
  <si>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</si>
  <si>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</si>
  <si>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</si>
  <si>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</si>
  <si>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</si>
  <si>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</si>
  <si>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</si>
  <si>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</si>
  <si>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</si>
  <si>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</si>
  <si>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</si>
  <si>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</si>
  <si>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</si>
  <si>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</si>
  <si>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</si>
  <si>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</si>
  <si>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</si>
  <si>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</si>
  <si>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</si>
  <si>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</si>
  <si>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</si>
  <si>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</si>
  <si>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</si>
  <si>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</si>
  <si>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</si>
  <si>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</si>
  <si>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</si>
  <si>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</si>
  <si>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</si>
  <si>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</si>
  <si>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</si>
  <si>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</si>
  <si>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</si>
  <si>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</si>
  <si>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</si>
  <si>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</si>
  <si>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</si>
  <si>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</si>
  <si>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</si>
  <si>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</si>
  <si>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</si>
  <si>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</si>
  <si>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</si>
  <si>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</si>
  <si>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</si>
  <si>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</si>
  <si>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</si>
  <si>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</si>
  <si>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</si>
  <si>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</si>
  <si>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</si>
  <si>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</si>
  <si>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</si>
  <si>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</si>
  <si>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</si>
  <si>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</si>
  <si>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</si>
  <si>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</si>
  <si>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</si>
  <si>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</si>
  <si>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</si>
  <si>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</si>
  <si>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</si>
  <si>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</si>
  <si>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</si>
  <si>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</si>
  <si>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</si>
  <si>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</si>
  <si>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</si>
  <si>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</si>
  <si>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</si>
  <si>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</si>
  <si>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</si>
  <si>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</si>
  <si>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</si>
  <si>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</si>
  <si>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</si>
  <si>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</si>
  <si>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</si>
  <si>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</si>
  <si>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</si>
  <si>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</si>
  <si>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</si>
  <si>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</si>
  <si>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</si>
  <si>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</si>
  <si>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</si>
  <si>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</si>
  <si>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</si>
  <si>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</si>
  <si>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</si>
  <si>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</si>
  <si>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</si>
  <si>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</si>
  <si>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</si>
  <si>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</si>
  <si>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</si>
  <si>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</si>
  <si>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</si>
  <si>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</si>
  <si>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</si>
  <si>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</si>
  <si>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</si>
  <si>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</si>
  <si>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</si>
  <si>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</si>
  <si>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</si>
  <si>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</si>
  <si>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</si>
  <si>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</si>
  <si>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</si>
  <si>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</si>
  <si>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</si>
  <si>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</si>
  <si>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</si>
  <si>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</si>
  <si>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</si>
  <si>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</si>
  <si>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</si>
  <si>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</si>
  <si>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</si>
  <si>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</si>
  <si>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</si>
  <si>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</si>
  <si>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</si>
  <si>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</si>
  <si>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</si>
  <si>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</si>
  <si>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</si>
  <si>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</si>
  <si>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</si>
  <si>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</si>
  <si>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</si>
  <si>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</si>
  <si>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</si>
  <si>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</si>
  <si>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</si>
  <si>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</si>
  <si>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</si>
  <si>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</si>
  <si>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</si>
  <si>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</si>
  <si>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</si>
  <si>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</si>
  <si>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</si>
  <si>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</si>
  <si>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</si>
  <si>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</si>
  <si>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</si>
  <si>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</si>
  <si>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</si>
  <si>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</si>
  <si>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</si>
  <si>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</si>
  <si>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</si>
  <si>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</si>
  <si>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</si>
  <si>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</si>
  <si>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</si>
  <si>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</si>
  <si>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</si>
  <si>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</si>
  <si>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</si>
  <si>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</si>
  <si>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</si>
  <si>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</si>
  <si>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</si>
  <si>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</si>
  <si>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</si>
  <si>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</si>
  <si>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</si>
  <si>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</si>
  <si>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</si>
  <si>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</si>
  <si>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</si>
  <si>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</si>
  <si>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</si>
  <si>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</si>
  <si>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</si>
  <si>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</si>
  <si>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</si>
  <si>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</si>
  <si>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</si>
  <si>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</si>
  <si>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</si>
  <si>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</si>
  <si>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</si>
  <si>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</si>
  <si>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</si>
  <si>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</si>
  <si>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</si>
  <si>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</si>
  <si>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</si>
  <si>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</si>
  <si>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</si>
  <si>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</si>
  <si>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</si>
  <si>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</si>
  <si>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</si>
  <si>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</si>
  <si>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</si>
  <si>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</si>
  <si>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</si>
  <si>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</si>
  <si>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</si>
  <si>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</si>
  <si>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</si>
  <si>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</si>
  <si>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</si>
  <si>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</si>
  <si>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</si>
  <si>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</si>
  <si>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</si>
  <si>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</si>
  <si>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</si>
  <si>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</si>
  <si>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</si>
  <si>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</si>
  <si>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</si>
  <si>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</si>
  <si>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</si>
  <si>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</si>
  <si>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</si>
  <si>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</si>
  <si>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</si>
  <si>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</si>
  <si>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</si>
  <si>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</si>
  <si>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</si>
  <si>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</si>
  <si>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</si>
  <si>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</si>
  <si>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</si>
  <si>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</si>
  <si>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</si>
  <si>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</si>
  <si>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</si>
  <si>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</si>
  <si>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</si>
  <si>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</si>
  <si>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</si>
  <si>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</si>
  <si>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</si>
  <si>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</si>
  <si>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</si>
  <si>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</si>
  <si>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</si>
  <si>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</si>
  <si>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</si>
  <si>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</si>
  <si>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</si>
  <si>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</si>
  <si>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</si>
  <si>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</si>
  <si>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</si>
  <si>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</si>
  <si>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</si>
  <si>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</si>
  <si>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</si>
  <si>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</si>
  <si>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</si>
  <si>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</si>
  <si>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</si>
  <si>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</si>
  <si>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</si>
  <si>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</si>
  <si>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</si>
  <si>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</si>
  <si>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</si>
  <si>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</si>
  <si>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</si>
  <si>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</si>
  <si>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</si>
  <si>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</si>
  <si>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</si>
  <si>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</si>
  <si>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</si>
  <si>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</si>
  <si>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</si>
  <si>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</si>
  <si>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</si>
  <si>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</si>
  <si>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</si>
  <si>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</si>
  <si>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</si>
  <si>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</si>
  <si>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</si>
  <si>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</si>
  <si>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</si>
  <si>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</si>
  <si>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</si>
  <si>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</si>
  <si>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</si>
  <si>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</si>
  <si>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</si>
  <si>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</si>
  <si>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</si>
  <si>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</si>
  <si>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</si>
  <si>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</si>
  <si>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</si>
  <si>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</si>
  <si>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</si>
  <si>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</si>
  <si>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</si>
  <si>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</si>
  <si>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</si>
  <si>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</si>
  <si>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</si>
  <si>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</si>
  <si>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</si>
  <si>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</si>
  <si>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</si>
  <si>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</si>
  <si>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</si>
  <si>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</si>
  <si>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</si>
  <si>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</si>
  <si>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</si>
  <si>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</si>
  <si>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</si>
  <si>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</si>
  <si>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</si>
  <si>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</si>
  <si>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</si>
  <si>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</si>
  <si>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</si>
  <si>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</si>
  <si>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</si>
  <si>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</si>
  <si>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</si>
  <si>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</si>
  <si>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</si>
  <si>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</si>
  <si>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</si>
  <si>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</si>
  <si>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</si>
  <si>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</si>
  <si>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</si>
  <si>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</si>
  <si>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</si>
  <si>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</si>
  <si>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</si>
  <si>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</si>
  <si>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</si>
  <si>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</si>
  <si>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</si>
  <si>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</si>
  <si>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</si>
  <si>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</si>
  <si>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</si>
  <si>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</si>
  <si>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</si>
  <si>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</si>
  <si>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</si>
  <si>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</si>
  <si>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</si>
  <si>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</si>
  <si>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</si>
  <si>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</si>
  <si>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</si>
  <si>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</si>
  <si>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</si>
  <si>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</si>
  <si>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</si>
  <si>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</si>
  <si>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</si>
  <si>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</si>
  <si>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</si>
  <si>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</si>
  <si>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</si>
  <si>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</si>
  <si>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</si>
  <si>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</si>
  <si>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</si>
  <si>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</si>
  <si>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</si>
  <si>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</si>
  <si>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</si>
  <si>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</si>
  <si>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</si>
  <si>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</si>
  <si>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</si>
  <si>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</si>
  <si>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</si>
  <si>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</si>
  <si>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</si>
  <si>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</si>
  <si>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</si>
  <si>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</si>
  <si>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</si>
  <si>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</si>
  <si>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</si>
  <si>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</si>
  <si>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</si>
  <si>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</si>
  <si>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</si>
  <si>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</si>
  <si>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</si>
  <si>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</si>
  <si>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</si>
  <si>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</si>
  <si>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</si>
  <si>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</si>
  <si>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</si>
  <si>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</si>
  <si>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</si>
  <si>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</si>
  <si>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</si>
  <si>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</si>
  <si>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</si>
  <si>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</si>
  <si>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</si>
  <si>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</si>
  <si>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</si>
  <si>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</si>
  <si>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</si>
  <si>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</si>
  <si>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</si>
  <si>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</si>
  <si>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</si>
  <si>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</si>
  <si>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</si>
  <si>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</si>
  <si>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</si>
  <si>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</si>
  <si>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</si>
  <si>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</si>
  <si>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</si>
  <si>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</si>
  <si>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</si>
  <si>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</si>
  <si>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</si>
  <si>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</si>
  <si>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</si>
  <si>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</si>
  <si>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</si>
  <si>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</si>
  <si>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</si>
  <si>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</si>
  <si>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</si>
  <si>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</si>
  <si>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</si>
  <si>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</si>
  <si>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</si>
  <si>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</si>
  <si>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</si>
  <si>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</si>
  <si>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</si>
  <si>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</si>
  <si>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</si>
  <si>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</si>
  <si>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</si>
  <si>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</si>
  <si>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</si>
  <si>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</si>
  <si>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</si>
  <si>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</si>
  <si>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</si>
  <si>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</si>
  <si>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</si>
  <si>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</si>
  <si>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</si>
  <si>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</si>
  <si>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</si>
  <si>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</si>
  <si>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</si>
  <si>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</si>
  <si>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</si>
  <si>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</si>
  <si>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</si>
  <si>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</si>
  <si>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</si>
  <si>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</si>
  <si>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</si>
  <si>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</si>
  <si>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</si>
  <si>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</si>
  <si>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</si>
  <si>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</si>
  <si>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</si>
  <si>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</si>
  <si>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</si>
  <si>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</si>
  <si>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</si>
  <si>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</si>
  <si>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</si>
  <si>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</si>
  <si>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</si>
  <si>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</si>
  <si>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</si>
  <si>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</si>
  <si>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</si>
  <si>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</si>
  <si>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</si>
  <si>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</si>
  <si>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</si>
  <si>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</si>
  <si>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</si>
  <si>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</si>
  <si>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</si>
  <si>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</si>
  <si>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</si>
  <si>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</si>
  <si>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</si>
  <si>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</si>
  <si>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</si>
  <si>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</si>
  <si>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</si>
  <si>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</si>
  <si>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</si>
  <si>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</si>
  <si>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</si>
  <si>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</si>
  <si>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</si>
  <si>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</si>
  <si>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</si>
  <si>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</si>
  <si>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</si>
  <si>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</si>
  <si>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</si>
  <si>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</si>
  <si>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</si>
  <si>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</si>
  <si>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</si>
  <si>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</si>
  <si>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</si>
  <si>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</si>
  <si>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</si>
  <si>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</si>
  <si>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</si>
  <si>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</si>
  <si>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</si>
  <si>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</si>
  <si>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</si>
  <si>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</si>
  <si>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</si>
  <si>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</si>
  <si>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</si>
  <si>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</si>
  <si>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</si>
  <si>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</si>
  <si>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</si>
  <si>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</si>
  <si>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</si>
  <si>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</si>
  <si>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</si>
  <si>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</si>
  <si>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</si>
  <si>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</si>
  <si>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</si>
  <si>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</si>
  <si>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</si>
  <si>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</si>
  <si>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</si>
  <si>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</si>
  <si>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</si>
  <si>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</si>
  <si>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</si>
  <si>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</si>
  <si>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</si>
  <si>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</si>
  <si>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</si>
  <si>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</si>
  <si>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</si>
  <si>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</si>
  <si>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</si>
  <si>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</si>
  <si>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</si>
  <si>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</si>
  <si>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</si>
  <si>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</si>
  <si>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</si>
  <si>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</si>
  <si>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</si>
  <si>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</si>
  <si>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</si>
  <si>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</si>
  <si>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</si>
  <si>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</si>
  <si>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</si>
  <si>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</si>
  <si>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</si>
  <si>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</si>
  <si>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</si>
  <si>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</si>
  <si>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</si>
  <si>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</si>
  <si>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</si>
  <si>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</si>
  <si>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</si>
  <si>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</si>
  <si>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</si>
  <si>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</si>
  <si>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</si>
  <si>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</si>
  <si>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</si>
  <si>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</si>
  <si>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</si>
  <si>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</si>
  <si>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</si>
  <si>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</si>
  <si>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</si>
  <si>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</si>
  <si>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</si>
  <si>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</si>
  <si>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</si>
  <si>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</si>
  <si>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</si>
  <si>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</si>
  <si>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</si>
  <si>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</si>
  <si>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</si>
  <si>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</si>
  <si>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</si>
  <si>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</si>
  <si>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</si>
  <si>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</si>
  <si>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</si>
  <si>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</si>
  <si>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</si>
  <si>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</si>
  <si>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</si>
  <si>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</si>
  <si>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</si>
  <si>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</si>
  <si>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</si>
  <si>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</si>
  <si>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</si>
  <si>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</si>
  <si>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</si>
  <si>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</si>
  <si>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</si>
  <si>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</si>
  <si>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</si>
  <si>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</si>
  <si>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</si>
  <si>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</si>
  <si>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</si>
  <si>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</si>
  <si>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</si>
  <si>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</si>
  <si>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</si>
  <si>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</si>
  <si>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</si>
  <si>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</si>
  <si>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</si>
  <si>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</si>
  <si>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</si>
  <si>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</si>
  <si>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</si>
  <si>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</si>
  <si>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</si>
  <si>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</si>
  <si>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</si>
  <si>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</si>
  <si>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</si>
  <si>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</si>
  <si>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</si>
  <si>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</si>
  <si>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</si>
  <si>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</si>
  <si>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</si>
  <si>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</si>
  <si>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</si>
  <si>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</si>
  <si>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</si>
  <si>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</si>
  <si>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</si>
  <si>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</si>
  <si>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</si>
  <si>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</si>
  <si>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</si>
  <si>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</si>
  <si>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</si>
  <si>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</si>
  <si>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</si>
  <si>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</si>
  <si>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</si>
  <si>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</si>
  <si>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</si>
  <si>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</si>
  <si>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</si>
  <si>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</si>
  <si>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</si>
  <si>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</si>
  <si>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</si>
  <si>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</si>
  <si>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</si>
  <si>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</si>
  <si>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</si>
  <si>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</si>
  <si>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</si>
  <si>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</si>
  <si>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</si>
  <si>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</si>
  <si>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</si>
  <si>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</si>
  <si>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</si>
  <si>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</si>
  <si>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</si>
  <si>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</si>
  <si>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</si>
  <si>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</si>
  <si>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</si>
  <si>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</si>
  <si>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</si>
  <si>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</si>
  <si>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</si>
  <si>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</si>
  <si>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</si>
  <si>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</si>
  <si>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</si>
  <si>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</si>
  <si>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</si>
  <si>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</si>
  <si>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</si>
  <si>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</si>
  <si>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</si>
  <si>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</si>
  <si>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</si>
  <si>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</si>
  <si>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</si>
  <si>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</si>
  <si>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</si>
  <si>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</si>
  <si>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</si>
  <si>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</si>
  <si>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</si>
  <si>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</si>
  <si>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</si>
  <si>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</si>
  <si>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</si>
  <si>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</si>
  <si>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</si>
  <si>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</si>
  <si>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</si>
  <si>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</si>
  <si>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</si>
  <si>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</si>
  <si>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</si>
  <si>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</si>
  <si>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</si>
  <si>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</si>
  <si>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</si>
  <si>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</si>
  <si>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</si>
  <si>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</si>
  <si>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</si>
  <si>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</si>
  <si>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</si>
  <si>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</si>
  <si>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</si>
  <si>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</si>
  <si>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</si>
  <si>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</si>
  <si>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</si>
  <si>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</si>
  <si>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</si>
  <si>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</si>
  <si>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</si>
  <si>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</si>
  <si>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</si>
  <si>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</si>
  <si>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</si>
  <si>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</si>
  <si>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</si>
  <si>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</si>
  <si>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</si>
  <si>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</si>
  <si>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</si>
  <si>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</si>
  <si>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</si>
  <si>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</si>
  <si>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</si>
  <si>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</si>
  <si>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</si>
  <si>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</si>
  <si>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</si>
  <si>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</si>
  <si>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</si>
  <si>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</si>
  <si>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</si>
  <si>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</si>
  <si>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</si>
  <si>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</si>
  <si>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</si>
  <si>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</si>
  <si>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</si>
  <si>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</si>
  <si>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</si>
  <si>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</si>
  <si>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</si>
  <si>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</si>
  <si>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</si>
  <si>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</si>
  <si>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</si>
  <si>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</si>
  <si>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</si>
  <si>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</si>
  <si>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</si>
  <si>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</si>
  <si>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</si>
  <si>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</si>
  <si>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</si>
  <si>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</si>
  <si>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</si>
  <si>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</si>
  <si>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</si>
  <si>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</si>
  <si>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</si>
  <si>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</si>
  <si>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</si>
  <si>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</si>
  <si>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</si>
  <si>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</si>
  <si>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</si>
  <si>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</si>
  <si>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</si>
  <si>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</si>
  <si>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</si>
  <si>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</si>
  <si>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</si>
  <si>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</si>
  <si>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</si>
  <si>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</si>
  <si>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</si>
  <si>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</si>
  <si>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</si>
  <si>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</si>
  <si>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</si>
  <si>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</si>
  <si>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</si>
  <si>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</si>
  <si>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</si>
  <si>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</si>
  <si>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</si>
  <si>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</si>
  <si>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</si>
  <si>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</si>
  <si>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</si>
  <si>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</si>
  <si>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</si>
  <si>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</si>
  <si>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</si>
  <si>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</si>
  <si>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</si>
  <si>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</si>
  <si>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</si>
  <si>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</si>
  <si>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</si>
  <si>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</si>
  <si>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</si>
  <si>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</si>
  <si>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</si>
  <si>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</si>
  <si>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</si>
  <si>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</si>
  <si>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</si>
  <si>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</si>
  <si>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</si>
  <si>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</si>
  <si>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</si>
  <si>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</si>
  <si>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</si>
  <si>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</si>
  <si>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</si>
  <si>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</si>
  <si>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</si>
  <si>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</si>
  <si>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</si>
  <si>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</si>
  <si>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</si>
  <si>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</si>
  <si>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</si>
  <si>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</si>
  <si>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</si>
  <si>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</si>
  <si>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</si>
  <si>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</si>
  <si>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</si>
  <si>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</si>
  <si>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</si>
  <si>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</si>
  <si>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</si>
  <si>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</si>
  <si>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</si>
  <si>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</si>
  <si>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</si>
  <si>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</si>
  <si>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</si>
  <si>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</si>
  <si>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</si>
  <si>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</si>
  <si>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</si>
  <si>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</si>
  <si>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</si>
  <si>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</si>
  <si>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</si>
  <si>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</si>
  <si>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</si>
  <si>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</si>
  <si>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</si>
  <si>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</si>
  <si>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</si>
  <si>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</si>
  <si>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</si>
  <si>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</si>
  <si>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</si>
  <si>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</si>
  <si>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</si>
  <si>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</si>
  <si>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</si>
  <si>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</si>
  <si>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</si>
  <si>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</si>
  <si>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</si>
  <si>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</si>
  <si>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</si>
  <si>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</si>
  <si>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</si>
  <si>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</si>
  <si>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</si>
  <si>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</si>
  <si>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</si>
  <si>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</si>
  <si>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</si>
  <si>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</si>
  <si>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</si>
  <si>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</si>
  <si>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</si>
  <si>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</si>
  <si>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</si>
  <si>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</si>
  <si>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</si>
  <si>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</si>
  <si>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</si>
  <si>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</si>
  <si>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</si>
  <si>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</si>
  <si>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</si>
  <si>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</si>
  <si>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</si>
  <si>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</si>
  <si>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</si>
  <si>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</si>
  <si>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</si>
  <si>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</si>
  <si>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</si>
  <si>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</si>
  <si>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</si>
  <si>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</si>
  <si>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</si>
  <si>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</si>
  <si>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</si>
  <si>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</si>
  <si>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</si>
  <si>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</si>
  <si>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</si>
  <si>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</si>
  <si>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</si>
  <si>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</si>
  <si>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</si>
  <si>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</si>
  <si>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</si>
  <si>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</si>
  <si>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</si>
  <si>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</si>
  <si>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</si>
  <si>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</si>
  <si>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</si>
  <si>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</si>
  <si>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</si>
  <si>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</si>
  <si>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</si>
  <si>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</si>
  <si>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</si>
  <si>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</si>
  <si>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</si>
  <si>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</si>
  <si>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</si>
  <si>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</si>
  <si>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</si>
  <si>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</si>
  <si>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</si>
  <si>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</si>
  <si>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</si>
  <si>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</si>
  <si>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</si>
  <si>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</si>
  <si>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</si>
  <si>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</si>
  <si>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</si>
  <si>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</si>
  <si>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</si>
  <si>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</si>
  <si>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</si>
  <si>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</si>
  <si>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</si>
  <si>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</si>
  <si>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</si>
  <si>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</si>
  <si>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</si>
  <si>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</si>
  <si>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</si>
  <si>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</si>
  <si>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</si>
  <si>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</si>
  <si>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</si>
  <si>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</si>
  <si>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</si>
  <si>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</si>
  <si>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</si>
  <si>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</si>
  <si>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</si>
  <si>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</si>
  <si>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</si>
  <si>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</si>
  <si>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</si>
  <si>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</si>
  <si>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</si>
  <si>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</si>
  <si>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</si>
  <si>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</si>
  <si>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</si>
  <si>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</si>
  <si>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</si>
  <si>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</si>
  <si>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</si>
  <si>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</si>
  <si>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</si>
  <si>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</si>
  <si>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</si>
  <si>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</si>
  <si>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</si>
  <si>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</si>
  <si>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</si>
  <si>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</si>
  <si>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</si>
  <si>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</si>
  <si>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</si>
  <si>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</si>
  <si>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</si>
  <si>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</si>
  <si>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</si>
  <si>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</si>
  <si>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</si>
  <si>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</si>
  <si>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</si>
  <si>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</si>
  <si>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</si>
  <si>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</si>
  <si>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</si>
  <si>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</si>
  <si>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</si>
  <si>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</si>
  <si>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</si>
  <si>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</si>
  <si>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</si>
  <si>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</si>
  <si>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</si>
  <si>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</si>
  <si>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</si>
  <si>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</si>
  <si>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</si>
  <si>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</si>
  <si>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</si>
  <si>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</si>
  <si>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</si>
  <si>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</si>
  <si>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</si>
  <si>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</si>
  <si>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</si>
  <si>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</si>
  <si>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</si>
  <si>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</si>
  <si>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</si>
  <si>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</si>
  <si>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</si>
  <si>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</si>
  <si>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</si>
  <si>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</si>
  <si>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</si>
  <si>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</si>
  <si>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</si>
  <si>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</si>
  <si>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</si>
  <si>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</si>
  <si>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</si>
  <si>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</si>
  <si>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</si>
  <si>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</si>
  <si>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</si>
  <si>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</si>
  <si>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</si>
  <si>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</si>
  <si>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</si>
  <si>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</si>
  <si>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</si>
  <si>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</si>
  <si>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</si>
  <si>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</si>
  <si>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</si>
  <si>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</si>
  <si>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</si>
  <si>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</si>
  <si>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</si>
  <si>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</si>
  <si>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</si>
  <si>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</si>
  <si>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</si>
  <si>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</si>
  <si>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</si>
  <si>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</si>
  <si>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</si>
  <si>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</si>
  <si>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</si>
  <si>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</si>
  <si>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</si>
  <si>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</si>
  <si>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</si>
  <si>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</si>
  <si>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</si>
  <si>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</si>
  <si>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</si>
  <si>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</si>
  <si>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</si>
  <si>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</si>
  <si>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</si>
  <si>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</si>
  <si>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</si>
  <si>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</si>
  <si>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</si>
  <si>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</si>
  <si>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</si>
  <si>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</si>
  <si>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</si>
  <si>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</si>
  <si>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</si>
  <si>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</si>
  <si>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</si>
  <si>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</si>
  <si>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</si>
  <si>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</si>
  <si>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</si>
  <si>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</si>
  <si>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</si>
  <si>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</si>
  <si>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</si>
  <si>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</si>
  <si>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</si>
  <si>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</si>
  <si>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</si>
  <si>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</si>
  <si>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</si>
  <si>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</si>
  <si>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</si>
  <si>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</si>
  <si>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</si>
  <si>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</si>
  <si>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</si>
  <si>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</si>
  <si>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</si>
  <si>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</si>
  <si>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</si>
  <si>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</si>
  <si>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</si>
  <si>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</si>
  <si>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</si>
  <si>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</si>
  <si>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</si>
  <si>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</si>
  <si>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</si>
  <si>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</si>
  <si>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</si>
  <si>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</si>
  <si>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</si>
  <si>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</si>
  <si>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</si>
  <si>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</si>
  <si>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</si>
  <si>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</si>
  <si>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</si>
  <si>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</si>
  <si>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</si>
  <si>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</si>
  <si>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</si>
  <si>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</si>
  <si>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</si>
  <si>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</si>
  <si>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</si>
  <si>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</si>
  <si>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</si>
  <si>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</si>
  <si>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</si>
  <si>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</si>
  <si>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</si>
  <si>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</si>
  <si>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</si>
  <si>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</si>
  <si>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</si>
  <si>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</si>
  <si>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</si>
  <si>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</si>
  <si>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</si>
  <si>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</si>
  <si>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</si>
  <si>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</si>
  <si>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</si>
  <si>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</si>
  <si>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</si>
  <si>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</si>
  <si>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</si>
  <si>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</si>
  <si>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</si>
  <si>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</si>
  <si>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</si>
  <si>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</si>
  <si>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</si>
  <si>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</si>
  <si>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</si>
  <si>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</si>
  <si>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</si>
  <si>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</si>
  <si>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</si>
  <si>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</si>
  <si>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</si>
  <si>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</si>
  <si>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</si>
  <si>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</si>
  <si>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</si>
  <si>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</si>
  <si>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</si>
  <si>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</si>
  <si>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</si>
  <si>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</si>
  <si>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</si>
  <si>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</si>
  <si>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</si>
  <si>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</si>
  <si>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</si>
  <si>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</si>
  <si>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</si>
  <si>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</si>
  <si>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</si>
  <si>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</si>
  <si>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</si>
  <si>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</si>
  <si>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</si>
  <si>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</si>
  <si>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</si>
  <si>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</si>
  <si>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</si>
  <si>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</si>
  <si>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</si>
  <si>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</si>
  <si>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</si>
  <si>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</si>
  <si>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</si>
  <si>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</si>
  <si>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</si>
  <si>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</si>
  <si>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</si>
  <si>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</si>
  <si>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</si>
  <si>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</si>
  <si>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</si>
  <si>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</si>
  <si>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</si>
  <si>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</si>
  <si>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</si>
  <si>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</si>
  <si>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</si>
  <si>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</si>
  <si>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</si>
  <si>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</si>
  <si>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</si>
  <si>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</si>
  <si>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</si>
  <si>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</si>
  <si>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</si>
  <si>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</si>
  <si>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</si>
  <si>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</si>
  <si>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</si>
  <si>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</si>
  <si>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</si>
  <si>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</si>
  <si>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</si>
  <si>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</si>
  <si>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</si>
  <si>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</si>
  <si>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</si>
  <si>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</si>
  <si>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</si>
  <si>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</si>
  <si>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</si>
  <si>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</si>
  <si>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</si>
  <si>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</si>
  <si>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</si>
  <si>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</si>
  <si>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</si>
  <si>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</si>
  <si>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</si>
  <si>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</si>
  <si>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</si>
  <si>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</si>
  <si>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</si>
  <si>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</si>
  <si>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</si>
  <si>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</si>
  <si>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</si>
  <si>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</si>
  <si>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</si>
  <si>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</si>
  <si>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</si>
  <si>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</si>
  <si>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</si>
  <si>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</si>
  <si>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</si>
  <si>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</si>
  <si>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</si>
  <si>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</si>
  <si>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</si>
  <si>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</si>
  <si>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</si>
  <si>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</si>
  <si>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</si>
  <si>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</si>
  <si>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</si>
  <si>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</si>
  <si>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</si>
  <si>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</si>
  <si>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</si>
  <si>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</si>
  <si>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</si>
  <si>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</si>
  <si>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</si>
  <si>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</si>
  <si>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</si>
  <si>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</si>
  <si>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</si>
  <si>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</si>
  <si>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</si>
  <si>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</si>
  <si>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</si>
  <si>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</si>
  <si>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</si>
  <si>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</si>
  <si>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</si>
  <si>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</si>
  <si>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</si>
  <si>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</si>
  <si>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</si>
  <si>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</si>
  <si>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</si>
  <si>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</si>
  <si>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</si>
  <si>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</si>
  <si>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</si>
  <si>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</si>
  <si>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</si>
  <si>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</si>
  <si>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</si>
  <si>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</si>
  <si>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</si>
  <si>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</si>
  <si>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</si>
  <si>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</si>
  <si>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</si>
  <si>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</si>
  <si>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</si>
  <si>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</si>
  <si>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</si>
  <si>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</si>
  <si>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</si>
  <si>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</si>
  <si>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</si>
  <si>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</si>
  <si>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</si>
  <si>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</si>
  <si>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</si>
  <si>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</si>
  <si>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</si>
  <si>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</si>
  <si>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</si>
  <si>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</si>
  <si>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</si>
  <si>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</si>
  <si>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</si>
  <si>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</si>
  <si>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</si>
  <si>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</si>
  <si>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</si>
  <si>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</si>
  <si>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</si>
  <si>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</si>
  <si>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</si>
  <si>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</si>
  <si>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</si>
  <si>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</si>
  <si>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</si>
  <si>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</si>
  <si>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</si>
  <si>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</si>
  <si>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</si>
  <si>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</si>
  <si>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</si>
  <si>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</si>
  <si>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</si>
  <si>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</si>
  <si>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</si>
  <si>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</si>
  <si>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</si>
  <si>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</si>
  <si>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</si>
  <si>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</si>
  <si>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</si>
  <si>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</si>
  <si>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</si>
  <si>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</si>
  <si>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</si>
  <si>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</si>
  <si>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</si>
  <si>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</si>
  <si>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</si>
  <si>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</si>
  <si>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</si>
  <si>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</si>
  <si>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</si>
  <si>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</si>
  <si>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</si>
  <si>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</si>
  <si>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</si>
  <si>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</si>
  <si>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</si>
  <si>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</si>
  <si>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</si>
  <si>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</si>
  <si>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</si>
  <si>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</si>
  <si>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</si>
  <si>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</si>
  <si>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</si>
  <si>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</si>
  <si>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</si>
  <si>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</si>
  <si>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</si>
  <si>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</si>
  <si>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</si>
  <si>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</si>
  <si>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</si>
  <si>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</si>
  <si>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</si>
  <si>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</si>
  <si>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</si>
  <si>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</si>
  <si>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</si>
  <si>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</si>
  <si>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</si>
  <si>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</si>
  <si>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</si>
  <si>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</si>
  <si>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</si>
  <si>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</si>
  <si>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</si>
  <si>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</si>
  <si>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</si>
  <si>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</si>
  <si>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</si>
  <si>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</si>
  <si>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</si>
  <si>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</si>
  <si>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</si>
  <si>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</si>
  <si>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</si>
  <si>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</si>
  <si>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</si>
  <si>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</si>
  <si>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</si>
  <si>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</si>
  <si>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</si>
  <si>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</si>
  <si>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</si>
  <si>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</si>
  <si>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</si>
  <si>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</si>
  <si>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</si>
  <si>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</si>
  <si>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</si>
  <si>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</si>
  <si>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</si>
  <si>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</si>
  <si>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</si>
  <si>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</si>
  <si>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</si>
  <si>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</si>
  <si>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</si>
  <si>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</si>
  <si>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</si>
  <si>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</si>
  <si>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</si>
  <si>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</si>
  <si>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</si>
  <si>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</si>
  <si>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</si>
  <si>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</si>
  <si>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</si>
  <si>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</si>
  <si>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</si>
  <si>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</si>
  <si>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</si>
  <si>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</si>
  <si>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</si>
  <si>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</si>
  <si>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</si>
  <si>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</si>
  <si>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</si>
  <si>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</si>
  <si>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</si>
  <si>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</si>
  <si>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</si>
  <si>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</si>
  <si>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</si>
  <si>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</si>
  <si>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</si>
  <si>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</si>
  <si>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</si>
  <si>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</si>
  <si>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</si>
  <si>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</si>
  <si>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</si>
  <si>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</si>
  <si>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</si>
  <si>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</si>
  <si>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</si>
  <si>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</si>
  <si>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</si>
  <si>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</si>
  <si>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</si>
  <si>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</si>
  <si>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</si>
  <si>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</si>
  <si>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</si>
  <si>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</si>
  <si>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</si>
  <si>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</si>
  <si>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</si>
  <si>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</si>
  <si>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</si>
  <si>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</si>
  <si>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</si>
  <si>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</si>
  <si>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</si>
  <si>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</si>
  <si>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</si>
  <si>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</si>
  <si>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</si>
  <si>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</si>
  <si>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</si>
  <si>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</si>
  <si>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</si>
  <si>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</si>
  <si>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</si>
  <si>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</si>
  <si>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</si>
  <si>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</si>
  <si>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</si>
  <si>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</si>
  <si>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</si>
  <si>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</si>
  <si>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</si>
  <si>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</si>
  <si>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</si>
  <si>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</si>
  <si>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</si>
  <si>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</si>
  <si>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</si>
  <si>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</si>
  <si>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</si>
  <si>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</si>
  <si>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</si>
  <si>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</si>
  <si>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</si>
  <si>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</si>
  <si>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</si>
  <si>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</si>
  <si>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</si>
  <si>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</si>
  <si>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</si>
  <si>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</si>
  <si>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</si>
  <si>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</si>
  <si>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</si>
  <si>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</si>
  <si>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</si>
  <si>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</si>
  <si>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</si>
  <si>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</si>
  <si>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</si>
  <si>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</si>
  <si>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</si>
  <si>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</si>
  <si>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</si>
  <si>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</si>
  <si>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</si>
  <si>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</si>
  <si>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</si>
  <si>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</si>
  <si>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</si>
  <si>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</si>
  <si>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</si>
  <si>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</si>
  <si>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</si>
  <si>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</si>
  <si>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</si>
  <si>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</si>
  <si>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</si>
  <si>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</si>
  <si>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</si>
  <si>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</si>
  <si>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</si>
  <si>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</si>
  <si>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</si>
  <si>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</si>
  <si>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</si>
  <si>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</si>
  <si>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</si>
  <si>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</si>
  <si>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</si>
  <si>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</si>
  <si>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</si>
  <si>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</si>
  <si>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</si>
  <si>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</si>
  <si>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</si>
  <si>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</si>
  <si>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</si>
  <si>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</si>
  <si>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</si>
  <si>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</si>
  <si>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</si>
  <si>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</si>
  <si>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</si>
  <si>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</si>
  <si>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</si>
  <si>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</si>
  <si>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</si>
  <si>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</si>
  <si>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</si>
  <si>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</si>
  <si>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</si>
  <si>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</si>
  <si>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</si>
  <si>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</si>
  <si>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</si>
  <si>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</si>
  <si>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</si>
  <si>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</si>
  <si>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</si>
  <si>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</si>
  <si>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</si>
  <si>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</si>
  <si>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</si>
  <si>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</si>
  <si>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</si>
  <si>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</si>
  <si>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</si>
  <si>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</si>
  <si>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</si>
  <si>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</si>
  <si>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</si>
  <si>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</si>
  <si>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</si>
  <si>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</si>
  <si>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</si>
  <si>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</si>
  <si>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</si>
  <si>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</si>
  <si>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</si>
  <si>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</si>
  <si>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</si>
  <si>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</si>
  <si>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</si>
  <si>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</si>
  <si>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</si>
  <si>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</si>
  <si>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</si>
  <si>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</si>
  <si>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</si>
  <si>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</si>
  <si>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</si>
  <si>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</si>
  <si>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</si>
  <si>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</si>
  <si>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</si>
  <si>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</si>
  <si>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</si>
  <si>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</si>
  <si>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</si>
  <si>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</si>
  <si>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</si>
  <si>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</si>
  <si>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</si>
  <si>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</si>
  <si>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</si>
  <si>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</si>
  <si>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</si>
  <si>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</si>
  <si>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</si>
  <si>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</si>
  <si>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</si>
  <si>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</si>
  <si>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</si>
  <si>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</si>
  <si>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</si>
  <si>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</si>
  <si>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</si>
  <si>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</si>
  <si>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</si>
  <si>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</si>
  <si>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</si>
  <si>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</si>
  <si>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</si>
  <si>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</si>
  <si>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</si>
  <si>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</si>
  <si>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</si>
  <si>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</si>
  <si>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</si>
  <si>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</si>
  <si>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</si>
  <si>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</si>
  <si>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</si>
  <si>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</si>
  <si>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</si>
  <si>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</si>
  <si>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</si>
  <si>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</si>
  <si>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</si>
  <si>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</si>
  <si>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</si>
  <si>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</si>
  <si>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</si>
  <si>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</si>
  <si>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</si>
  <si>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</si>
  <si>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</si>
  <si>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</si>
  <si>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</si>
  <si>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</si>
  <si>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</si>
  <si>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</si>
  <si>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</si>
  <si>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</si>
  <si>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</si>
  <si>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</si>
  <si>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</si>
  <si>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</si>
  <si>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</si>
  <si>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</si>
  <si>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</si>
  <si>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</si>
  <si>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</si>
  <si>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</si>
  <si>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</si>
  <si>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</si>
  <si>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</si>
  <si>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</si>
  <si>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</si>
  <si>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</si>
  <si>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</si>
  <si>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</si>
  <si>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</si>
  <si>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</si>
  <si>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</si>
  <si>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</si>
  <si>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</si>
  <si>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</si>
  <si>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</si>
  <si>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</si>
  <si>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</si>
  <si>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</si>
  <si>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</si>
  <si>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</si>
  <si>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</si>
  <si>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</si>
  <si>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</si>
  <si>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</si>
  <si>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</si>
  <si>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</si>
  <si>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</si>
  <si>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</si>
  <si>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</si>
  <si>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</si>
  <si>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</si>
  <si>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</si>
  <si>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</si>
  <si>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</si>
  <si>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</si>
  <si>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</si>
  <si>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</si>
  <si>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</si>
  <si>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</si>
  <si>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</si>
  <si>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</si>
  <si>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</si>
  <si>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</si>
  <si>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</si>
  <si>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</si>
  <si>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</si>
  <si>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</si>
  <si>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</si>
  <si>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</si>
  <si>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</si>
  <si>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</si>
  <si>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</si>
  <si>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</si>
  <si>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</si>
  <si>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</si>
  <si>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</si>
  <si>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</si>
  <si>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</si>
  <si>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</si>
  <si>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</si>
  <si>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</si>
  <si>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</si>
  <si>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</si>
  <si>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</si>
  <si>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</si>
  <si>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</si>
  <si>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</si>
  <si>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</si>
  <si>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</si>
  <si>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</si>
  <si>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</si>
  <si>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</si>
  <si>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</si>
  <si>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</si>
  <si>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</si>
  <si>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</si>
  <si>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</si>
  <si>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</si>
  <si>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</si>
  <si>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</si>
  <si>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</si>
  <si>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</si>
  <si>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</si>
  <si>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</si>
  <si>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</si>
  <si>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</si>
  <si>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</si>
  <si>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</si>
  <si>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</si>
  <si>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</si>
  <si>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</si>
  <si>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</si>
  <si>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</si>
  <si>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</si>
  <si>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</si>
  <si>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</si>
  <si>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</si>
  <si>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</si>
  <si>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</si>
  <si>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</si>
  <si>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</si>
  <si>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</si>
  <si>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</si>
  <si>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</si>
  <si>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</si>
  <si>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</si>
  <si>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</si>
  <si>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</si>
  <si>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</si>
  <si>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</si>
  <si>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</si>
  <si>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</si>
  <si>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</si>
  <si>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</si>
  <si>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</si>
  <si>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</si>
  <si>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</si>
  <si>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</si>
  <si>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</si>
  <si>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</si>
  <si>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</si>
  <si>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</si>
  <si>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</si>
  <si>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</si>
  <si>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</si>
  <si>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</si>
  <si>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</si>
  <si>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</si>
  <si>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</si>
  <si>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</si>
  <si>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</si>
  <si>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</si>
  <si>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</si>
  <si>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</si>
  <si>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</si>
  <si>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</si>
  <si>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</si>
  <si>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</si>
  <si>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</si>
  <si>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</si>
  <si>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</si>
  <si>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</si>
  <si>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</si>
  <si>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</si>
  <si>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</si>
  <si>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</si>
  <si>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</si>
  <si>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</si>
  <si>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</si>
  <si>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</si>
  <si>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</si>
  <si>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</si>
  <si>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</si>
  <si>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</si>
  <si>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</si>
  <si>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</si>
  <si>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</si>
  <si>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</si>
  <si>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</si>
  <si>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</si>
  <si>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</si>
  <si>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</si>
  <si>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</si>
  <si>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</si>
  <si>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</si>
  <si>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</si>
  <si>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</si>
  <si>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</si>
  <si>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</si>
  <si>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</si>
  <si>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</si>
  <si>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</si>
  <si>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</si>
  <si>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</si>
  <si>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</si>
  <si>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</si>
  <si>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</si>
  <si>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</si>
  <si>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</si>
  <si>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</si>
  <si>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</si>
  <si>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</si>
  <si>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</si>
  <si>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</si>
  <si>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</si>
  <si>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</si>
  <si>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</si>
  <si>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</si>
  <si>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</si>
  <si>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</si>
  <si>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</si>
  <si>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</si>
  <si>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</si>
  <si>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</si>
  <si>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</si>
  <si>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</si>
  <si>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</si>
  <si>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</si>
  <si>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</si>
  <si>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</si>
  <si>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</si>
  <si>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</si>
  <si>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</si>
  <si>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</si>
  <si>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</si>
  <si>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</si>
  <si>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</si>
  <si>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</si>
  <si>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</si>
  <si>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</si>
  <si>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</si>
  <si>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</si>
  <si>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</si>
  <si>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</si>
  <si>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</si>
  <si>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</si>
  <si>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</si>
  <si>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</si>
  <si>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</si>
  <si>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</si>
  <si>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</si>
  <si>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</si>
  <si>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</si>
  <si>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</si>
  <si>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</si>
  <si>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</si>
  <si>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</si>
  <si>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</si>
  <si>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</si>
  <si>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</si>
  <si>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</si>
  <si>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</si>
  <si>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</si>
  <si>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</si>
  <si>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</si>
  <si>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</si>
  <si>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</si>
  <si>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</si>
  <si>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</si>
  <si>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</si>
  <si>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</si>
  <si>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</si>
  <si>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</si>
  <si>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</si>
  <si>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</si>
  <si>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</si>
  <si>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</si>
  <si>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</si>
  <si>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</si>
  <si>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</si>
  <si>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</si>
  <si>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</si>
  <si>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</si>
  <si>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</si>
  <si>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</si>
  <si>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</si>
  <si>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</si>
  <si>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</si>
  <si>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</si>
  <si>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</si>
  <si>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</si>
  <si>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</si>
  <si>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</si>
  <si>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</si>
  <si>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</si>
  <si>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</si>
  <si>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</si>
  <si>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</si>
  <si>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</si>
  <si>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</si>
  <si>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</si>
  <si>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</si>
  <si>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</si>
  <si>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</si>
  <si>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</si>
  <si>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</si>
  <si>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</si>
  <si>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</si>
  <si>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</si>
  <si>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</si>
  <si>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</si>
  <si>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</si>
  <si>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</si>
  <si>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</si>
  <si>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</si>
  <si>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</si>
  <si>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</si>
  <si>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</si>
  <si>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</si>
  <si>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</si>
  <si>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</si>
  <si>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</si>
  <si>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</si>
  <si>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</si>
  <si>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</si>
  <si>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</si>
  <si>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</si>
  <si>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</si>
  <si>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</si>
  <si>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</si>
  <si>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</si>
  <si>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</si>
  <si>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</si>
  <si>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</si>
  <si>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</si>
  <si>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</si>
  <si>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</si>
  <si>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</si>
  <si>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</si>
  <si>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</si>
  <si>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</si>
  <si>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</si>
  <si>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</si>
  <si>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</si>
  <si>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</si>
  <si>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</si>
  <si>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</si>
  <si>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</si>
  <si>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</si>
  <si>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</si>
  <si>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</si>
  <si>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</si>
  <si>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</si>
  <si>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</si>
  <si>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</si>
  <si>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</si>
  <si>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</si>
  <si>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</si>
  <si>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</si>
  <si>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</si>
  <si>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</si>
  <si>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</si>
  <si>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</si>
  <si>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</si>
  <si>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</si>
  <si>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</si>
  <si>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</si>
  <si>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</si>
  <si>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</si>
  <si>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</si>
  <si>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</si>
  <si>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</si>
  <si>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</si>
  <si>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</si>
  <si>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</si>
  <si>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</si>
  <si>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</si>
  <si>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</si>
  <si>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</si>
  <si>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</si>
  <si>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</si>
  <si>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</si>
  <si>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</si>
  <si>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</si>
  <si>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</si>
  <si>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</si>
  <si>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</si>
  <si>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</si>
  <si>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</si>
  <si>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</si>
  <si>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</si>
  <si>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</si>
  <si>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</si>
  <si>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</si>
  <si>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</si>
  <si>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</si>
  <si>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</si>
  <si>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</si>
  <si>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</si>
  <si>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</si>
  <si>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</si>
  <si>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</si>
  <si>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</si>
  <si>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</si>
  <si>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</si>
  <si>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</si>
  <si>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</si>
  <si>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</si>
  <si>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</si>
  <si>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</si>
  <si>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</si>
  <si>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</si>
  <si>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</si>
  <si>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</si>
  <si>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</si>
  <si>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</si>
  <si>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</si>
  <si>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</si>
  <si>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</si>
  <si>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</si>
  <si>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</si>
  <si>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</si>
  <si>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</si>
  <si>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</si>
  <si>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</si>
  <si>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</si>
  <si>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</si>
  <si>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</si>
  <si>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</si>
  <si>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</si>
  <si>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</si>
  <si>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</si>
  <si>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</si>
  <si>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</si>
  <si>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</si>
  <si>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</si>
  <si>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</si>
  <si>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</si>
  <si>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</si>
  <si>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</si>
  <si>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</si>
  <si>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</si>
  <si>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</si>
  <si>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</si>
  <si>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</si>
  <si>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</si>
  <si>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</si>
  <si>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</si>
  <si>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</si>
  <si>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</si>
  <si>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</si>
  <si>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</si>
  <si>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</si>
  <si>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</si>
  <si>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</si>
  <si>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</si>
  <si>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</si>
  <si>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</si>
  <si>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</si>
  <si>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</si>
  <si>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</si>
  <si>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</si>
  <si>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</si>
  <si>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</si>
  <si>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</si>
  <si>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</si>
  <si>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</si>
  <si>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</si>
  <si>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</si>
  <si>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</si>
  <si>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</si>
  <si>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</si>
  <si>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</si>
  <si>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</si>
  <si>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</si>
  <si>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</si>
  <si>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</si>
  <si>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</si>
  <si>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</si>
  <si>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</si>
  <si>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</si>
  <si>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</si>
  <si>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</si>
  <si>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</si>
  <si>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</si>
  <si>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</si>
  <si>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</si>
  <si>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</si>
  <si>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</si>
  <si>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</si>
  <si>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</si>
  <si>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</si>
  <si>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</si>
  <si>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</si>
  <si>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</si>
  <si>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</si>
  <si>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</si>
  <si>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</si>
  <si>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</si>
  <si>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</si>
  <si>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</si>
  <si>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</si>
  <si>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</si>
  <si>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</si>
  <si>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</si>
  <si>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</si>
  <si>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</si>
  <si>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</si>
  <si>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</si>
  <si>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</si>
  <si>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</si>
  <si>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</si>
  <si>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</si>
  <si>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</si>
  <si>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</si>
  <si>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</si>
  <si>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</si>
  <si>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</si>
  <si>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</si>
  <si>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</si>
  <si>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</si>
  <si>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</si>
  <si>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</si>
  <si>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</si>
  <si>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</si>
  <si>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</si>
  <si>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</si>
  <si>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</si>
  <si>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</si>
  <si>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</si>
  <si>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</si>
  <si>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</si>
  <si>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</si>
  <si>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</si>
  <si>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</si>
  <si>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</si>
  <si>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</si>
  <si>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</si>
  <si>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</si>
  <si>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</si>
  <si>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</si>
  <si>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</si>
  <si>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</si>
  <si>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</si>
  <si>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</si>
  <si>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</si>
  <si>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</si>
  <si>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</si>
  <si>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</si>
  <si>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</si>
  <si>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</si>
  <si>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</si>
  <si>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</si>
  <si>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</si>
  <si>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</si>
  <si>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</si>
  <si>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</si>
  <si>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</si>
  <si>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</si>
  <si>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</si>
  <si>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</si>
  <si>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</si>
  <si>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</si>
  <si>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</si>
  <si>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</si>
  <si>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</si>
  <si>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</si>
  <si>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</si>
  <si>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</si>
  <si>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</si>
  <si>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</si>
  <si>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</si>
  <si>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</si>
  <si>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</si>
  <si>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</si>
  <si>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</si>
  <si>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</si>
  <si>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</si>
  <si>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</si>
  <si>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</si>
  <si>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</si>
  <si>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</si>
  <si>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</si>
  <si>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</si>
  <si>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</si>
  <si>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</si>
  <si>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</si>
  <si>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</si>
  <si>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</si>
  <si>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</si>
  <si>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</si>
  <si>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</si>
  <si>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</si>
  <si>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</si>
  <si>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</si>
  <si>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</si>
  <si>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</si>
  <si>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</si>
  <si>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</si>
  <si>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</si>
  <si>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</si>
  <si>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</si>
  <si>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</si>
  <si>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</si>
  <si>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</si>
  <si>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</si>
  <si>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</si>
  <si>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</si>
  <si>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</si>
  <si>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</si>
  <si>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</si>
  <si>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</si>
  <si>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</si>
  <si>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</si>
  <si>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</si>
  <si>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</si>
  <si>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</si>
  <si>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</si>
  <si>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</si>
  <si>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</si>
  <si>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</si>
  <si>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</si>
  <si>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</si>
  <si>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</si>
  <si>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</si>
  <si>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</si>
  <si>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</si>
  <si>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</si>
  <si>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</si>
  <si>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</si>
  <si>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</si>
  <si>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</si>
  <si>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</si>
  <si>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</si>
  <si>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</si>
  <si>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</si>
  <si>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</si>
  <si>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</si>
  <si>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</si>
  <si>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</si>
  <si>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</si>
  <si>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</si>
  <si>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</si>
  <si>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</si>
  <si>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</si>
  <si>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</si>
  <si>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</si>
  <si>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</si>
  <si>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</si>
  <si>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</si>
  <si>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</si>
  <si>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</si>
  <si>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</si>
  <si>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</si>
  <si>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</si>
  <si>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</si>
  <si>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</si>
  <si>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</si>
  <si>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</si>
  <si>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</si>
  <si>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</si>
  <si>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</si>
  <si>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</si>
  <si>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</si>
  <si>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</si>
  <si>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</si>
  <si>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</si>
  <si>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</si>
  <si>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</si>
  <si>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</si>
  <si>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</si>
  <si>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</si>
  <si>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</si>
  <si>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</si>
  <si>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</si>
  <si>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</si>
  <si>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</si>
  <si>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</si>
  <si>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</si>
  <si>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</si>
  <si>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</si>
  <si>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</si>
  <si>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</si>
  <si>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</si>
  <si>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</si>
  <si>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</si>
  <si>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</si>
  <si>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</si>
  <si>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</si>
  <si>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</si>
  <si>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</si>
  <si>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</si>
  <si>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</si>
  <si>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</si>
  <si>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</si>
  <si>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</si>
  <si>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</si>
  <si>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</si>
  <si>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</si>
  <si>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</si>
  <si>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</si>
  <si>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</si>
  <si>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</si>
  <si>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</si>
  <si>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</si>
  <si>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</si>
  <si>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</si>
  <si>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</si>
  <si>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</si>
  <si>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</si>
  <si>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</si>
  <si>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</si>
  <si>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</si>
  <si>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</si>
  <si>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</si>
  <si>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</si>
  <si>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</si>
  <si>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</si>
  <si>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</si>
  <si>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</si>
  <si>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</si>
  <si>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</si>
  <si>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</si>
  <si>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</si>
  <si>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</si>
  <si>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</si>
  <si>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</si>
  <si>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</si>
  <si>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</si>
  <si>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</si>
  <si>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</si>
  <si>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</si>
  <si>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</si>
  <si>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</si>
  <si>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</si>
  <si>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</si>
  <si>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</si>
  <si>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</si>
  <si>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</si>
  <si>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</si>
  <si>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</si>
  <si>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</si>
  <si>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</si>
  <si>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</si>
  <si>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</si>
  <si>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</si>
  <si>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</si>
  <si>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</si>
  <si>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</si>
  <si>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</si>
  <si>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</si>
  <si>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</si>
  <si>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</si>
  <si>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</si>
  <si>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</si>
  <si>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</si>
  <si>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</si>
  <si>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</si>
  <si>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</si>
  <si>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</si>
  <si>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</si>
  <si>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</si>
  <si>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</si>
  <si>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</si>
  <si>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</si>
  <si>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</si>
  <si>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</si>
  <si>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</si>
  <si>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</si>
  <si>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</si>
  <si>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</si>
  <si>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</si>
  <si>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</si>
  <si>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</si>
  <si>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</si>
  <si>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</si>
  <si>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</si>
  <si>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</si>
  <si>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</si>
  <si>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</si>
  <si>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</si>
  <si>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</si>
  <si>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</si>
  <si>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</si>
  <si>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</si>
  <si>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</si>
  <si>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</si>
  <si>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</si>
  <si>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</si>
  <si>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</si>
  <si>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</si>
  <si>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</si>
  <si>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</si>
  <si>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</si>
  <si>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</si>
  <si>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</si>
  <si>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</si>
  <si>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</si>
  <si>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</si>
  <si>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</si>
  <si>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</si>
  <si>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</si>
  <si>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</si>
  <si>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</si>
  <si>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</si>
  <si>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</si>
  <si>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</si>
  <si>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</si>
  <si>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</si>
  <si>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</si>
  <si>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</si>
  <si>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</si>
  <si>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</si>
  <si>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</si>
  <si>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</si>
  <si>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</si>
  <si>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</si>
  <si>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</si>
  <si>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</si>
  <si>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</si>
  <si>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</si>
  <si>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</si>
  <si>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</si>
  <si>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</si>
  <si>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</si>
  <si>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</si>
  <si>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</si>
  <si>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</si>
  <si>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</si>
  <si>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</si>
  <si>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</si>
  <si>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</si>
  <si>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</si>
  <si>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</si>
  <si>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</si>
  <si>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</si>
  <si>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</si>
  <si>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</si>
  <si>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</si>
  <si>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</si>
  <si>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</si>
  <si>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</si>
  <si>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</si>
  <si>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</si>
  <si>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</si>
  <si>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</si>
  <si>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</si>
  <si>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</si>
  <si>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</si>
  <si>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</si>
  <si>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</si>
  <si>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</si>
  <si>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</si>
  <si>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</si>
  <si>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</si>
  <si>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</si>
  <si>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</si>
  <si>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</si>
  <si>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</si>
  <si>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</si>
  <si>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</si>
  <si>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</si>
  <si>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</si>
  <si>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</si>
  <si>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</si>
  <si>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</si>
  <si>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</si>
  <si>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</si>
  <si>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</si>
  <si>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</si>
  <si>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</si>
  <si>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</si>
  <si>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</si>
  <si>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</si>
  <si>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</si>
  <si>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</si>
  <si>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</si>
  <si>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</si>
  <si>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</si>
  <si>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</si>
  <si>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</si>
  <si>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</si>
  <si>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</si>
  <si>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</si>
  <si>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</si>
  <si>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</si>
  <si>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</si>
  <si>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</si>
  <si>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</si>
  <si>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</si>
  <si>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</si>
  <si>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</si>
  <si>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</si>
  <si>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</si>
  <si>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</si>
  <si>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</si>
  <si>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</si>
  <si>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</si>
  <si>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</si>
  <si>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</si>
  <si>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</si>
  <si>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</si>
  <si>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</si>
  <si>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</si>
  <si>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</si>
  <si>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</si>
  <si>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</si>
  <si>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</si>
  <si>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</si>
  <si>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</si>
  <si>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</si>
  <si>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</si>
  <si>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</si>
  <si>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</si>
  <si>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</si>
  <si>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</si>
  <si>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</si>
  <si>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</si>
  <si>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</si>
  <si>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</si>
  <si>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</si>
  <si>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</si>
  <si>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</si>
  <si>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</si>
  <si>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</si>
  <si>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</si>
  <si>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</si>
  <si>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</si>
  <si>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</si>
  <si>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</si>
  <si>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</si>
  <si>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</si>
  <si>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</si>
  <si>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</si>
  <si>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</si>
  <si>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</si>
  <si>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</si>
  <si>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</si>
  <si>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</si>
  <si>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</si>
  <si>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</si>
  <si>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</si>
  <si>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</si>
  <si>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</si>
  <si>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</si>
  <si>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</si>
  <si>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</si>
  <si>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</si>
  <si>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</si>
  <si>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</si>
  <si>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</si>
  <si>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</si>
  <si>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</si>
  <si>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</si>
  <si>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</si>
  <si>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</si>
  <si>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</si>
  <si>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</si>
  <si>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</si>
  <si>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</si>
  <si>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</si>
  <si>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</si>
  <si>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</si>
  <si>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</si>
  <si>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</si>
  <si>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</si>
  <si>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</si>
  <si>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</si>
  <si>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</si>
  <si>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</si>
  <si>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</si>
  <si>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</si>
  <si>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</si>
  <si>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</si>
  <si>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</si>
  <si>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</si>
  <si>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</si>
  <si>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</si>
  <si>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</si>
  <si>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</si>
  <si>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</si>
  <si>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</si>
  <si>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</si>
  <si>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</si>
  <si>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</si>
  <si>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</si>
  <si>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</si>
  <si>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</si>
  <si>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</si>
  <si>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</si>
  <si>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</si>
  <si>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</si>
  <si>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</si>
  <si>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</si>
  <si>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</si>
  <si>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</si>
  <si>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</si>
  <si>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</si>
  <si>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</si>
  <si>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</si>
  <si>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</si>
  <si>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</si>
  <si>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</si>
  <si>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</si>
  <si>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</si>
  <si>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</si>
  <si>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</si>
  <si>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</si>
  <si>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</si>
  <si>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</si>
  <si>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</si>
  <si>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</si>
  <si>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</si>
  <si>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</si>
  <si>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</si>
  <si>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</si>
  <si>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</si>
  <si>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</si>
  <si>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</si>
  <si>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</si>
  <si>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</si>
  <si>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</si>
  <si>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</si>
  <si>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</si>
  <si>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</si>
  <si>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</si>
  <si>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</si>
  <si>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</si>
  <si>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</si>
  <si>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</si>
  <si>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</si>
  <si>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</si>
  <si>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</si>
  <si>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</si>
  <si>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</si>
  <si>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</si>
  <si>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</si>
  <si>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</si>
  <si>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</si>
  <si>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</si>
  <si>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</si>
  <si>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</si>
  <si>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</si>
  <si>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</si>
  <si>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</si>
  <si>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</si>
  <si>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</si>
  <si>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</si>
  <si>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</si>
  <si>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</si>
  <si>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</si>
  <si>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</si>
  <si>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</si>
  <si>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</si>
  <si>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</si>
  <si>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</si>
  <si>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</si>
  <si>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</si>
  <si>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</si>
  <si>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</si>
  <si>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</si>
  <si>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</si>
  <si>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</si>
  <si>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</si>
  <si>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</si>
  <si>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</si>
  <si>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</si>
  <si>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</si>
  <si>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</si>
  <si>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</si>
  <si>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</si>
  <si>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</si>
  <si>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</si>
  <si>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</si>
  <si>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</si>
  <si>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</si>
  <si>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</si>
  <si>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</si>
  <si>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</si>
  <si>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</si>
  <si>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</si>
  <si>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</si>
  <si>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</si>
  <si>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</si>
  <si>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</si>
  <si>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</si>
  <si>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</si>
  <si>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</si>
  <si>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</si>
  <si>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</si>
  <si>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</si>
  <si>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</si>
  <si>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</si>
  <si>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</si>
  <si>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</si>
  <si>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</si>
  <si>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</si>
  <si>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</si>
  <si>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</si>
  <si>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</si>
  <si>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</si>
  <si>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</si>
  <si>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</si>
  <si>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</si>
  <si>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</si>
  <si>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</si>
  <si>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</si>
  <si>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</si>
  <si>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</si>
  <si>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</si>
  <si>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</si>
  <si>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</si>
  <si>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</si>
  <si>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</si>
  <si>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</si>
  <si>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</si>
  <si>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</si>
  <si>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</si>
  <si>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</si>
  <si>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</si>
  <si>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</si>
  <si>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</si>
  <si>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</si>
  <si>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</si>
  <si>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</si>
  <si>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</si>
  <si>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</si>
  <si>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</si>
  <si>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</si>
  <si>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</si>
  <si>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</si>
  <si>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</si>
  <si>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</si>
  <si>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</si>
  <si>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</si>
  <si>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</si>
  <si>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</si>
  <si>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</si>
  <si>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</si>
  <si>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</si>
  <si>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</si>
  <si>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</si>
  <si>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</si>
  <si>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</si>
  <si>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</si>
  <si>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</si>
  <si>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</si>
  <si>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</si>
  <si>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</si>
  <si>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</si>
  <si>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</si>
  <si>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</si>
  <si>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</si>
  <si>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</si>
  <si>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</si>
  <si>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</si>
  <si>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</si>
  <si>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</si>
  <si>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</si>
  <si>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</si>
  <si>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</si>
  <si>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</si>
  <si>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</si>
  <si>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</si>
  <si>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</si>
  <si>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</si>
  <si>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</si>
  <si>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</si>
  <si>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</si>
  <si>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</si>
  <si>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</si>
  <si>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</si>
  <si>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</si>
  <si>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</si>
  <si>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</si>
  <si>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</si>
  <si>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</si>
  <si>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</si>
  <si>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</si>
  <si>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</si>
  <si>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</si>
  <si>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</si>
  <si>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</si>
  <si>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</si>
  <si>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</si>
  <si>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</si>
  <si>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</si>
  <si>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</si>
  <si>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</si>
  <si>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</si>
  <si>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</si>
  <si>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</si>
  <si>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</si>
  <si>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</si>
  <si>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</si>
  <si>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</si>
  <si>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</si>
  <si>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</si>
  <si>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</si>
  <si>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</si>
  <si>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</si>
  <si>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</si>
  <si>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</si>
  <si>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</si>
  <si>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</si>
  <si>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</si>
  <si>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</si>
  <si>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</si>
  <si>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</si>
  <si>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</si>
  <si>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</si>
  <si>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</si>
  <si>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</si>
  <si>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</si>
  <si>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</si>
  <si>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</si>
  <si>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</si>
  <si>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</si>
  <si>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</si>
  <si>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</si>
  <si>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</si>
  <si>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</si>
  <si>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</si>
  <si>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</si>
  <si>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</si>
  <si>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</si>
  <si>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</si>
  <si>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</si>
  <si>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</si>
  <si>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</si>
  <si>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</si>
  <si>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</si>
  <si>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</si>
  <si>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</si>
  <si>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</si>
  <si>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</si>
  <si>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</si>
  <si>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</si>
  <si>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</si>
  <si>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</si>
  <si>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</si>
  <si>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</si>
  <si>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</si>
  <si>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</si>
  <si>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</si>
  <si>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</si>
  <si>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</si>
  <si>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</si>
  <si>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</si>
  <si>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</si>
  <si>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</si>
  <si>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</si>
  <si>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</si>
  <si>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</si>
  <si>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</si>
  <si>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</si>
  <si>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</si>
  <si>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</si>
  <si>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</si>
  <si>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</si>
  <si>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</si>
  <si>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</si>
  <si>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</si>
  <si>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</si>
  <si>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</si>
  <si>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</si>
  <si>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</si>
  <si>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</si>
  <si>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</si>
  <si>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</si>
  <si>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</si>
  <si>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</si>
  <si>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</si>
  <si>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</si>
  <si>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</si>
  <si>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</si>
  <si>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</si>
  <si>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</si>
  <si>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</si>
  <si>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</si>
  <si>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</si>
  <si>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</si>
  <si>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</si>
  <si>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</si>
  <si>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</si>
  <si>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</si>
  <si>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</si>
  <si>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</si>
  <si>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</si>
  <si>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</si>
  <si>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</si>
  <si>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</si>
  <si>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</si>
  <si>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</si>
  <si>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</si>
  <si>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</si>
  <si>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</si>
  <si>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</si>
  <si>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</si>
  <si>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</si>
  <si>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</si>
  <si>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</si>
  <si>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</si>
  <si>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</si>
  <si>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</si>
  <si>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</si>
  <si>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</si>
  <si>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</si>
  <si>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</si>
  <si>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</si>
  <si>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</si>
  <si>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</si>
  <si>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</si>
  <si>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</si>
  <si>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</si>
  <si>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</si>
  <si>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</si>
  <si>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</si>
  <si>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</si>
  <si>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</si>
  <si>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</si>
  <si>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</si>
  <si>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</si>
  <si>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</si>
  <si>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</si>
  <si>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</si>
  <si>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</si>
  <si>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</si>
  <si>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</si>
  <si>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</si>
  <si>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</si>
  <si>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</si>
  <si>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</si>
  <si>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</si>
  <si>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</si>
  <si>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</si>
  <si>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</si>
  <si>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</si>
  <si>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</si>
  <si>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</si>
  <si>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</si>
  <si>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</si>
  <si>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</si>
  <si>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</si>
  <si>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</si>
  <si>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</si>
  <si>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</si>
  <si>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</si>
  <si>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</si>
  <si>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</si>
  <si>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</si>
  <si>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</si>
  <si>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</si>
  <si>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</si>
  <si>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</si>
  <si>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</si>
  <si>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</si>
  <si>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</si>
  <si>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</si>
  <si>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</si>
  <si>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</si>
  <si>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</si>
  <si>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</si>
  <si>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</si>
  <si>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</si>
  <si>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</si>
  <si>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</si>
  <si>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</si>
  <si>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</si>
  <si>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</si>
  <si>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</si>
  <si>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</si>
  <si>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</si>
  <si>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</si>
  <si>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</si>
  <si>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</si>
  <si>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</si>
  <si>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</si>
  <si>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</si>
  <si>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</si>
  <si>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</si>
  <si>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</si>
  <si>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</si>
  <si>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</si>
  <si>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</si>
  <si>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</si>
  <si>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</si>
  <si>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</si>
  <si>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</si>
  <si>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</si>
  <si>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</si>
  <si>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</si>
  <si>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</si>
  <si>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</si>
  <si>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</si>
  <si>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</si>
  <si>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</si>
  <si>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</si>
  <si>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</si>
  <si>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</si>
  <si>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</si>
  <si>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</si>
  <si>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</si>
  <si>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</si>
  <si>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</si>
  <si>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</si>
  <si>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</si>
  <si>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</si>
  <si>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</si>
  <si>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</si>
  <si>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</si>
  <si>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</si>
  <si>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</si>
  <si>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</si>
  <si>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</si>
  <si>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</si>
  <si>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</si>
  <si>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</si>
  <si>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</si>
  <si>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</si>
  <si>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</si>
  <si>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</si>
  <si>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</si>
  <si>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</si>
  <si>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</si>
  <si>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</si>
  <si>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</si>
  <si>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</si>
  <si>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</si>
  <si>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</si>
  <si>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</si>
  <si>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</si>
  <si>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</si>
  <si>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</si>
  <si>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</si>
  <si>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</si>
  <si>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</si>
  <si>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</si>
  <si>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</si>
  <si>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</si>
  <si>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</si>
  <si>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</si>
  <si>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</si>
  <si>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</si>
  <si>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</si>
  <si>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</si>
  <si>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</si>
  <si>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</si>
  <si>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</si>
  <si>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</si>
  <si>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</si>
  <si>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</si>
  <si>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</si>
  <si>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</si>
  <si>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</si>
  <si>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</si>
  <si>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</si>
  <si>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</si>
  <si>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</si>
  <si>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</si>
  <si>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</si>
  <si>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</si>
  <si>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</si>
  <si>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</si>
  <si>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</si>
  <si>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</si>
  <si>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</si>
  <si>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</si>
  <si>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</si>
  <si>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</si>
  <si>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</si>
  <si>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</si>
  <si>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</si>
  <si>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</si>
  <si>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</si>
  <si>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</si>
  <si>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</si>
  <si>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</si>
  <si>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</si>
  <si>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</si>
  <si>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</si>
  <si>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</si>
  <si>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</si>
  <si>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</si>
  <si>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</si>
  <si>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</si>
  <si>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</si>
  <si>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</si>
  <si>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</si>
  <si>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</si>
  <si>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</si>
  <si>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</si>
  <si>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</si>
  <si>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</si>
  <si>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</si>
  <si>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</si>
  <si>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</si>
  <si>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</si>
  <si>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</si>
  <si>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</si>
  <si>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</si>
  <si>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</si>
  <si>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</si>
  <si>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</si>
  <si>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</si>
  <si>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</si>
  <si>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</si>
  <si>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</si>
  <si>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</si>
  <si>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</si>
  <si>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</si>
  <si>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</si>
  <si>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</si>
  <si>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</si>
  <si>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</si>
  <si>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</si>
  <si>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</si>
  <si>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</si>
  <si>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</si>
  <si>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</si>
  <si>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</si>
  <si>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</si>
  <si>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</si>
  <si>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</si>
  <si>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</si>
  <si>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</si>
  <si>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</si>
  <si>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</si>
  <si>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</si>
  <si>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</si>
  <si>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</si>
  <si>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</si>
  <si>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</si>
  <si>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</si>
  <si>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</si>
  <si>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</si>
  <si>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</si>
  <si>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</si>
  <si>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</si>
  <si>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</si>
  <si>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</si>
  <si>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</si>
  <si>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</si>
  <si>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</si>
  <si>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</si>
  <si>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</si>
  <si>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</si>
  <si>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</si>
  <si>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</si>
  <si>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</si>
  <si>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</si>
  <si>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</si>
  <si>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</si>
  <si>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</si>
  <si>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</si>
  <si>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</si>
  <si>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</si>
  <si>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</si>
  <si>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</si>
  <si>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</si>
  <si>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</si>
  <si>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</si>
  <si>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</si>
  <si>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</si>
  <si>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</si>
  <si>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</si>
  <si>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</si>
  <si>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</si>
  <si>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</si>
  <si>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</si>
  <si>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</si>
  <si>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</si>
  <si>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</si>
  <si>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</si>
  <si>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</si>
  <si>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</si>
  <si>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</si>
  <si>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</si>
  <si>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</si>
  <si>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</si>
  <si>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</si>
  <si>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</si>
  <si>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</si>
  <si>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</si>
  <si>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</si>
  <si>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</si>
  <si>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</si>
  <si>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</si>
  <si>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</si>
  <si>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</si>
  <si>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</si>
  <si>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</si>
  <si>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</si>
  <si>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</si>
  <si>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</si>
  <si>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</si>
  <si>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</si>
  <si>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</si>
  <si>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</si>
  <si>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</si>
  <si>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</si>
  <si>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</si>
  <si>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</si>
  <si>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</si>
  <si>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</si>
  <si>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</si>
  <si>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</si>
  <si>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</si>
  <si>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</si>
  <si>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</si>
  <si>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</si>
  <si>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</si>
  <si>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</si>
  <si>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</si>
  <si>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</si>
  <si>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</si>
  <si>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</si>
  <si>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</si>
  <si>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</si>
  <si>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</si>
  <si>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</si>
  <si>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</si>
  <si>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</si>
  <si>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</si>
  <si>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</si>
  <si>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</si>
  <si>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</si>
  <si>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</si>
  <si>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</si>
  <si>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</si>
  <si>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</si>
  <si>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</si>
  <si>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</si>
  <si>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</si>
  <si>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</si>
  <si>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</si>
  <si>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</si>
  <si>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</si>
  <si>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</si>
  <si>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</si>
  <si>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</si>
  <si>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</si>
  <si>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</si>
  <si>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</si>
  <si>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</si>
  <si>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</si>
  <si>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</si>
  <si>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</si>
  <si>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</si>
  <si>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</si>
  <si>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</si>
  <si>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</si>
  <si>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</si>
  <si>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</si>
  <si>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</si>
  <si>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</si>
  <si>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</si>
  <si>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</si>
  <si>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</si>
  <si>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</si>
  <si>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</si>
  <si>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</si>
  <si>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</si>
  <si>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</si>
  <si>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</si>
  <si>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</si>
  <si>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</si>
  <si>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</si>
  <si>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</si>
  <si>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</si>
  <si>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</si>
  <si>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</si>
  <si>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</si>
  <si>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</si>
  <si>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</si>
  <si>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</si>
  <si>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</si>
  <si>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</si>
  <si>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</si>
  <si>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</si>
  <si>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</si>
  <si>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</si>
  <si>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</si>
  <si>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</si>
  <si>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</si>
  <si>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</si>
  <si>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</si>
  <si>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</si>
  <si>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</si>
  <si>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</si>
  <si>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</si>
  <si>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</si>
  <si>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</si>
  <si>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</si>
  <si>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</si>
  <si>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</si>
  <si>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</si>
  <si>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</si>
  <si>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</si>
  <si>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</si>
  <si>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</si>
  <si>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</si>
  <si>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</si>
  <si>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</si>
  <si>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</si>
  <si>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</si>
  <si>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</si>
  <si>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</si>
  <si>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</si>
  <si>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</si>
  <si>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</si>
  <si>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</si>
  <si>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</si>
  <si>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</si>
  <si>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</si>
  <si>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</si>
  <si>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</si>
  <si>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</si>
  <si>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</si>
  <si>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</si>
  <si>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</si>
  <si>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</si>
  <si>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</si>
  <si>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</si>
  <si>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</si>
  <si>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</si>
  <si>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</si>
  <si>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</si>
  <si>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</si>
  <si>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</si>
  <si>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</si>
  <si>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</si>
  <si>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</si>
  <si>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</si>
  <si>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</si>
  <si>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</si>
  <si>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</si>
  <si>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</si>
  <si>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</si>
  <si>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</si>
  <si>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</si>
  <si>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</si>
  <si>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</si>
  <si>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</si>
  <si>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</si>
  <si>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</si>
  <si>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</si>
  <si>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</si>
  <si>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</si>
  <si>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</si>
  <si>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</si>
  <si>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</si>
  <si>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</si>
  <si>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</si>
  <si>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</si>
  <si>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</si>
  <si>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</si>
  <si>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</si>
  <si>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</si>
  <si>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</si>
  <si>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</si>
  <si>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</si>
  <si>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</si>
  <si>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</si>
  <si>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</si>
  <si>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</si>
  <si>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</si>
  <si>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</si>
  <si>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</si>
  <si>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</si>
  <si>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</si>
  <si>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</si>
  <si>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</si>
  <si>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</si>
  <si>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</si>
  <si>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</si>
  <si>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</si>
  <si>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</si>
  <si>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</si>
  <si>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</si>
  <si>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</si>
  <si>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</si>
  <si>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</si>
  <si>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</si>
  <si>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</si>
  <si>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</si>
  <si>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</si>
  <si>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</si>
  <si>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</si>
  <si>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</si>
  <si>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</si>
  <si>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</si>
  <si>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</si>
  <si>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</si>
  <si>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</si>
  <si>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</si>
  <si>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</si>
  <si>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</si>
  <si>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</si>
  <si>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</si>
  <si>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</si>
  <si>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</si>
  <si>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</si>
  <si>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</si>
  <si>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</si>
  <si>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</si>
  <si>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</si>
  <si>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</si>
  <si>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</si>
  <si>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</si>
  <si>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</si>
  <si>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</si>
  <si>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</si>
  <si>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</si>
  <si>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</si>
  <si>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</si>
  <si>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</si>
  <si>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</si>
  <si>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</si>
  <si>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</si>
  <si>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</si>
  <si>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</si>
  <si>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</si>
  <si>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</si>
  <si>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</si>
  <si>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</si>
  <si>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</si>
  <si>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</si>
  <si>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</si>
  <si>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</si>
  <si>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</si>
  <si>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</si>
  <si>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</si>
  <si>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</si>
  <si>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</si>
  <si>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</si>
  <si>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</si>
  <si>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</si>
  <si>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</si>
  <si>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</si>
  <si>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</si>
  <si>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</si>
  <si>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</si>
  <si>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</si>
  <si>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</si>
  <si>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</si>
  <si>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</si>
  <si>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</si>
  <si>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</si>
  <si>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</si>
  <si>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</si>
  <si>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</si>
  <si>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</si>
  <si>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</si>
  <si>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</si>
  <si>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</si>
  <si>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</si>
  <si>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</si>
  <si>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</si>
  <si>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</si>
  <si>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</si>
  <si>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</si>
  <si>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</si>
  <si>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</si>
  <si>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</si>
  <si>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</si>
  <si>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</si>
  <si>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</si>
  <si>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</si>
  <si>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</si>
  <si>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</si>
  <si>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</si>
  <si>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</si>
  <si>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</si>
  <si>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</si>
  <si>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</si>
  <si>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</si>
  <si>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</si>
  <si>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</si>
  <si>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</si>
  <si>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</si>
  <si>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</si>
  <si>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</si>
  <si>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</si>
  <si>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</si>
  <si>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</si>
  <si>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</si>
  <si>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</si>
  <si>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</si>
  <si>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</si>
  <si>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</si>
  <si>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</si>
  <si>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</si>
  <si>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</si>
  <si>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</si>
  <si>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</si>
  <si>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</si>
  <si>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</si>
  <si>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</si>
  <si>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</si>
  <si>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</si>
  <si>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</si>
  <si>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</si>
  <si>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</si>
  <si>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</si>
  <si>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</si>
  <si>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</si>
  <si>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</si>
  <si>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</si>
  <si>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</si>
  <si>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</si>
  <si>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</si>
  <si>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</si>
  <si>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</si>
  <si>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</si>
  <si>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</si>
  <si>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</si>
  <si>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</si>
  <si>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</si>
  <si>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</si>
  <si>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</si>
  <si>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</si>
  <si>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</si>
  <si>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</si>
  <si>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</si>
  <si>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</si>
  <si>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</si>
  <si>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</si>
  <si>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</si>
  <si>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</si>
  <si>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</si>
  <si>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</si>
  <si>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</si>
  <si>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</si>
  <si>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</si>
  <si>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</si>
  <si>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</si>
  <si>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</si>
  <si>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</si>
  <si>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</si>
  <si>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</si>
  <si>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</si>
  <si>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</si>
  <si>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</si>
  <si>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</si>
  <si>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</si>
  <si>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</si>
  <si>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</si>
  <si>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</si>
  <si>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</si>
  <si>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</si>
  <si>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</si>
  <si>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</si>
  <si>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</si>
  <si>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</si>
  <si>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</si>
  <si>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</si>
  <si>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</si>
  <si>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</si>
  <si>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</si>
  <si>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</si>
  <si>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</si>
  <si>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</si>
  <si>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</si>
  <si>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</si>
  <si>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</si>
  <si>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</si>
  <si>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</si>
  <si>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</si>
  <si>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</si>
  <si>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</si>
  <si>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</si>
  <si>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</si>
  <si>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</si>
  <si>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</si>
  <si>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</si>
  <si>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</si>
  <si>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</si>
  <si>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</si>
  <si>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</si>
  <si>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</si>
  <si>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</si>
  <si>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</si>
  <si>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</si>
  <si>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</si>
  <si>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</si>
  <si>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</si>
  <si>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</si>
  <si>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</si>
  <si>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</si>
  <si>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</si>
  <si>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</si>
  <si>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</si>
  <si>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</si>
  <si>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</si>
  <si>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</si>
  <si>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</si>
  <si>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</si>
  <si>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</si>
  <si>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</si>
  <si>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</si>
  <si>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</si>
  <si>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</si>
  <si>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</si>
  <si>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</si>
  <si>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</si>
  <si>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</si>
  <si>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</si>
  <si>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</si>
  <si>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</si>
  <si>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</si>
  <si>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</si>
  <si>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</si>
  <si>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</si>
  <si>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</si>
  <si>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</si>
  <si>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</si>
  <si>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</si>
  <si>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</si>
  <si>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</si>
  <si>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</si>
  <si>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</si>
  <si>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</si>
  <si>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</si>
  <si>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</si>
  <si>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</si>
  <si>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</si>
  <si>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</si>
  <si>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</si>
  <si>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</si>
  <si>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</si>
  <si>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</si>
  <si>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</si>
  <si>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</si>
  <si>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</si>
  <si>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</si>
  <si>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</si>
  <si>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</si>
  <si>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</si>
  <si>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</si>
  <si>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</si>
  <si>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</si>
  <si>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</si>
  <si>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</si>
  <si>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</si>
  <si>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</si>
  <si>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</si>
  <si>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</si>
  <si>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</si>
  <si>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</si>
  <si>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</si>
  <si>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</si>
  <si>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</si>
  <si>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</si>
  <si>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</si>
  <si>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</si>
  <si>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</si>
  <si>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</si>
  <si>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</si>
  <si>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</si>
  <si>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</si>
  <si>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</si>
  <si>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</si>
  <si>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</si>
  <si>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</si>
  <si>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</si>
  <si>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</si>
  <si>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</si>
  <si>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</si>
  <si>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</si>
  <si>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</si>
  <si>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</si>
  <si>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</si>
  <si>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</si>
  <si>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</si>
  <si>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</si>
  <si>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</si>
  <si>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</si>
  <si>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</si>
  <si>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</si>
  <si>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</si>
  <si>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</si>
  <si>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</si>
  <si>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</si>
  <si>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</si>
  <si>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</si>
  <si>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</si>
  <si>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</si>
  <si>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</si>
  <si>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</si>
  <si>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</si>
  <si>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</si>
  <si>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</si>
  <si>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</si>
  <si>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</si>
  <si>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</si>
  <si>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</si>
  <si>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</si>
  <si>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</si>
  <si>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</si>
  <si>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</si>
  <si>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</si>
  <si>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</si>
  <si>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</si>
  <si>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</si>
  <si>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</si>
  <si>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</si>
  <si>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</si>
  <si>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</si>
  <si>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</si>
  <si>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</si>
  <si>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</si>
  <si>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</si>
  <si>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</si>
  <si>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</si>
  <si>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</si>
  <si>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</si>
  <si>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</si>
  <si>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</si>
  <si>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</si>
  <si>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</si>
  <si>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</si>
  <si>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</si>
  <si>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</si>
  <si>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</si>
  <si>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</si>
  <si>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</si>
  <si>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</si>
  <si>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</si>
  <si>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</si>
  <si>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</si>
  <si>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</si>
  <si>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</si>
  <si>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</si>
  <si>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</si>
  <si>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</si>
  <si>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</si>
  <si>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</si>
  <si>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</si>
  <si>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</si>
  <si>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</si>
  <si>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</si>
  <si>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</si>
  <si>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</si>
  <si>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</si>
  <si>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</si>
  <si>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</si>
  <si>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</si>
  <si>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</si>
  <si>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</si>
  <si>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</si>
  <si>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</si>
  <si>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</si>
  <si>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</si>
  <si>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</si>
  <si>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</si>
  <si>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</si>
  <si>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</si>
  <si>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</si>
  <si>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</si>
  <si>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</si>
  <si>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</si>
  <si>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</si>
  <si>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</si>
  <si>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</si>
  <si>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</si>
  <si>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</si>
  <si>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</si>
  <si>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</si>
  <si>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</si>
  <si>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</si>
  <si>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</si>
  <si>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</si>
  <si>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</si>
  <si>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</si>
  <si>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</si>
  <si>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</si>
  <si>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</si>
  <si>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</si>
  <si>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</si>
  <si>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</si>
  <si>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</si>
  <si>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</si>
  <si>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</si>
  <si>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</si>
  <si>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</si>
  <si>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</si>
  <si>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</si>
  <si>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</si>
  <si>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</si>
  <si>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</si>
  <si>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</si>
  <si>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</si>
  <si>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</si>
  <si>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</si>
  <si>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</si>
  <si>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</si>
  <si>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</si>
  <si>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</si>
  <si>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</si>
  <si>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</si>
  <si>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</si>
  <si>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</si>
  <si>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</si>
  <si>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</si>
  <si>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</si>
  <si>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</si>
  <si>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</si>
  <si>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</si>
  <si>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</si>
  <si>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</si>
  <si>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</si>
  <si>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</si>
  <si>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</si>
  <si>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</si>
  <si>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</si>
  <si>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</si>
  <si>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</si>
  <si>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</si>
  <si>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</si>
  <si>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</si>
  <si>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</si>
  <si>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</si>
  <si>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</si>
  <si>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</si>
  <si>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</si>
  <si>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</si>
  <si>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</si>
  <si>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</si>
  <si>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</si>
  <si>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</si>
  <si>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</si>
  <si>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</si>
  <si>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</si>
  <si>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</si>
  <si>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</si>
  <si>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</si>
  <si>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</si>
  <si>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</si>
  <si>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</si>
  <si>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</si>
  <si>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</si>
  <si>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</si>
  <si>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</si>
  <si>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</si>
  <si>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</si>
  <si>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</si>
  <si>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</si>
  <si>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</si>
  <si>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</si>
  <si>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</si>
  <si>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</si>
  <si>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</si>
  <si>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</si>
  <si>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</si>
  <si>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</si>
  <si>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</si>
  <si>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</si>
  <si>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</si>
  <si>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</si>
  <si>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</si>
  <si>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</si>
  <si>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</si>
  <si>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</si>
  <si>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</si>
  <si>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</si>
  <si>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</si>
  <si>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</si>
  <si>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</si>
  <si>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</si>
  <si>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</si>
  <si>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</si>
  <si>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</si>
  <si>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</si>
  <si>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</si>
  <si>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</si>
  <si>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</si>
  <si>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</si>
  <si>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</si>
  <si>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</si>
  <si>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</si>
  <si>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</si>
  <si>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</si>
  <si>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</si>
  <si>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</si>
  <si>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</si>
  <si>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</si>
  <si>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</si>
  <si>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</si>
  <si>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</si>
  <si>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</si>
  <si>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</si>
  <si>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</si>
  <si>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</si>
  <si>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</si>
  <si>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</si>
  <si>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</si>
  <si>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</si>
  <si>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</si>
  <si>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</si>
  <si>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</si>
  <si>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</si>
  <si>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</si>
  <si>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</si>
  <si>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</si>
  <si>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</si>
  <si>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</si>
  <si>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</si>
  <si>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</si>
  <si>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</si>
  <si>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</si>
  <si>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</si>
  <si>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</si>
  <si>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</si>
  <si>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</si>
  <si>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</si>
  <si>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</si>
  <si>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</si>
  <si>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</si>
  <si>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</si>
  <si>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</si>
  <si>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</si>
  <si>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</si>
  <si>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</si>
  <si>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</si>
  <si>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</si>
  <si>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</si>
  <si>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</si>
  <si>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</si>
  <si>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</si>
  <si>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</si>
  <si>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</si>
  <si>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</si>
  <si>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</si>
  <si>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</si>
  <si>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</si>
  <si>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</si>
  <si>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</si>
  <si>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</si>
  <si>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</si>
  <si>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</si>
  <si>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</si>
  <si>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</si>
  <si>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</si>
  <si>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</si>
  <si>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</si>
  <si>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</si>
  <si>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</si>
  <si>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</si>
  <si>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</si>
  <si>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</si>
  <si>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</si>
  <si>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</si>
  <si>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</si>
  <si>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</si>
  <si>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</si>
  <si>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</si>
  <si>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</si>
  <si>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</si>
  <si>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</si>
  <si>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</si>
  <si>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</si>
  <si>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</si>
  <si>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</si>
  <si>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</si>
  <si>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</si>
  <si>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</si>
  <si>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</si>
  <si>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</si>
  <si>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</si>
  <si>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</si>
  <si>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</si>
  <si>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</si>
  <si>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</si>
  <si>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</si>
  <si>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</si>
  <si>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</si>
  <si>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</si>
  <si>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</si>
  <si>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</si>
  <si>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</si>
  <si>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</si>
  <si>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</si>
  <si>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</si>
  <si>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</si>
  <si>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</si>
  <si>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</si>
  <si>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</si>
  <si>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</si>
  <si>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</si>
  <si>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</si>
  <si>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</si>
  <si>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</si>
  <si>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</si>
  <si>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</si>
  <si>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</si>
  <si>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</si>
  <si>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</si>
  <si>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</si>
  <si>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</si>
  <si>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</si>
  <si>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</si>
  <si>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</si>
  <si>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</si>
  <si>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</si>
  <si>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</si>
  <si>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</si>
  <si>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</si>
  <si>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</si>
  <si>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</si>
  <si>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</si>
  <si>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</si>
  <si>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</si>
  <si>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</si>
  <si>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</si>
  <si>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</si>
  <si>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</si>
  <si>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</si>
  <si>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</si>
  <si>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</si>
  <si>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</si>
  <si>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</si>
  <si>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</si>
  <si>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</si>
  <si>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</si>
  <si>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</si>
  <si>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</si>
  <si>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</si>
  <si>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</si>
  <si>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</si>
  <si>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</si>
  <si>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</si>
  <si>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</si>
  <si>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</si>
  <si>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</si>
  <si>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</si>
  <si>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</si>
  <si>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</si>
  <si>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</si>
  <si>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</si>
  <si>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</si>
  <si>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</si>
  <si>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</si>
  <si>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</si>
  <si>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</si>
  <si>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</si>
  <si>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</si>
  <si>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</si>
  <si>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</si>
  <si>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</si>
  <si>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</si>
  <si>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</si>
  <si>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</si>
  <si>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</si>
  <si>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</si>
  <si>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</si>
  <si>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</si>
  <si>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</si>
  <si>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</si>
  <si>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</si>
  <si>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</si>
  <si>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</si>
  <si>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</si>
  <si>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</si>
  <si>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</si>
  <si>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</si>
  <si>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</si>
  <si>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</si>
  <si>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</si>
  <si>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</si>
  <si>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</si>
  <si>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</si>
  <si>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</si>
  <si>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</si>
  <si>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</si>
  <si>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</si>
  <si>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</si>
  <si>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</si>
  <si>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</si>
  <si>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</si>
  <si>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</si>
  <si>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</si>
  <si>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</si>
  <si>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</si>
  <si>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</si>
  <si>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</si>
  <si>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</si>
  <si>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</si>
  <si>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</si>
  <si>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</si>
  <si>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</si>
  <si>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</si>
  <si>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</si>
  <si>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</si>
  <si>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</si>
  <si>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</si>
  <si>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</si>
  <si>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</si>
  <si>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</si>
  <si>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</si>
  <si>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</si>
  <si>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</si>
  <si>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</si>
  <si>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</si>
  <si>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</si>
  <si>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</si>
  <si>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</si>
  <si>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</si>
  <si>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</si>
  <si>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</si>
  <si>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</si>
  <si>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</si>
  <si>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</si>
  <si>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</si>
  <si>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</si>
  <si>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</si>
  <si>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</si>
  <si>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</si>
  <si>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</si>
  <si>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</si>
  <si>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</si>
  <si>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</si>
  <si>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</si>
  <si>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</si>
  <si>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</si>
  <si>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</si>
  <si>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</si>
  <si>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</si>
  <si>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</si>
  <si>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</si>
  <si>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</si>
  <si>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</si>
  <si>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</si>
  <si>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</si>
  <si>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</si>
  <si>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</si>
  <si>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</si>
  <si>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</si>
  <si>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</si>
  <si>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</si>
  <si>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</si>
  <si>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</si>
  <si>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</si>
  <si>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</si>
  <si>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</si>
  <si>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</si>
  <si>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</si>
  <si>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</si>
  <si>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</si>
  <si>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</si>
  <si>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</si>
  <si>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</si>
  <si>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</si>
  <si>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</si>
  <si>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</si>
  <si>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</si>
  <si>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</si>
  <si>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</si>
  <si>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</si>
  <si>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</si>
  <si>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</si>
  <si>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</si>
  <si>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</si>
  <si>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</si>
  <si>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</si>
  <si>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</si>
  <si>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</si>
  <si>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</si>
  <si>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</si>
  <si>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</si>
  <si>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</si>
  <si>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</si>
  <si>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</si>
  <si>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</si>
  <si>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</si>
  <si>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</si>
  <si>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</si>
  <si>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</si>
  <si>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</si>
  <si>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</si>
  <si>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</si>
  <si>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</si>
  <si>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</si>
  <si>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</si>
  <si>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</si>
  <si>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</si>
  <si>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</si>
  <si>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</si>
  <si>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</si>
  <si>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</si>
  <si>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</si>
  <si>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</si>
  <si>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</si>
  <si>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</si>
  <si>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</si>
  <si>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</si>
  <si>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</si>
  <si>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</si>
  <si>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</si>
  <si>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</si>
  <si>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</si>
  <si>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</si>
  <si>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</si>
  <si>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</si>
  <si>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</si>
  <si>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</si>
  <si>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</si>
  <si>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</si>
  <si>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</si>
  <si>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</si>
  <si>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</si>
  <si>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</si>
  <si>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</si>
  <si>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</si>
  <si>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</si>
  <si>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</si>
  <si>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</si>
  <si>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</si>
  <si>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</si>
  <si>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</si>
  <si>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</si>
  <si>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</si>
  <si>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</si>
  <si>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</si>
  <si>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</si>
  <si>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</si>
  <si>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</si>
  <si>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</si>
  <si>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</si>
  <si>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</si>
  <si>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</si>
  <si>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</si>
  <si>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</si>
  <si>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</si>
  <si>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</si>
  <si>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</si>
  <si>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</si>
  <si>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</si>
  <si>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</si>
  <si>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</si>
  <si>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</si>
  <si>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</si>
  <si>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</si>
  <si>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</si>
  <si>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</si>
  <si>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</si>
  <si>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</si>
  <si>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</si>
  <si>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</si>
  <si>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</si>
  <si>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</si>
  <si>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</si>
  <si>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</si>
  <si>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</si>
  <si>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</si>
  <si>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</si>
  <si>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</si>
  <si>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</si>
  <si>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</si>
  <si>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</si>
  <si>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</si>
  <si>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</si>
  <si>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</si>
  <si>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</si>
  <si>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</si>
  <si>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</si>
  <si>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</si>
  <si>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</si>
  <si>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</si>
  <si>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</si>
  <si>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</si>
  <si>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</si>
  <si>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</si>
  <si>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</si>
  <si>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</si>
  <si>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</si>
  <si>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</si>
  <si>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</si>
  <si>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</si>
  <si>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</si>
  <si>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</si>
  <si>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</si>
  <si>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</si>
  <si>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</si>
  <si>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</si>
  <si>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</si>
  <si>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</si>
  <si>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</si>
  <si>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</si>
  <si>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</si>
  <si>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</si>
  <si>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</si>
  <si>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</si>
  <si>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</si>
  <si>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</si>
  <si>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</si>
  <si>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</si>
  <si>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</si>
  <si>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</si>
  <si>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</si>
  <si>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</si>
  <si>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</si>
  <si>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</si>
  <si>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</si>
  <si>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</si>
  <si>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</si>
  <si>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</si>
  <si>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</si>
  <si>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</si>
  <si>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</si>
  <si>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</si>
  <si>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</si>
  <si>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</si>
  <si>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</si>
  <si>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</si>
  <si>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</si>
  <si>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</si>
  <si>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</si>
  <si>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</si>
  <si>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</si>
  <si>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</si>
  <si>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</si>
  <si>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</si>
  <si>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</si>
  <si>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</si>
  <si>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</si>
  <si>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</si>
  <si>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</si>
  <si>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</si>
  <si>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</si>
  <si>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</si>
  <si>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</si>
  <si>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</si>
  <si>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</si>
  <si>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</si>
  <si>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</si>
  <si>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</si>
  <si>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</si>
  <si>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</si>
  <si>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</si>
  <si>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</si>
  <si>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</si>
  <si>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</si>
  <si>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</si>
  <si>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</si>
  <si>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</si>
  <si>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</si>
  <si>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</si>
  <si>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</si>
  <si>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</si>
  <si>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</si>
  <si>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</si>
  <si>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</si>
  <si>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</si>
  <si>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</si>
  <si>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</si>
  <si>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</si>
  <si>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</si>
  <si>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</si>
  <si>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</si>
  <si>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</si>
  <si>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</si>
  <si>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</si>
  <si>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</si>
  <si>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</si>
  <si>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</si>
  <si>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</si>
  <si>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</si>
  <si>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</si>
  <si>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</si>
  <si>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</si>
  <si>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</si>
  <si>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</si>
  <si>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</si>
  <si>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</si>
  <si>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</si>
  <si>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</si>
  <si>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</si>
  <si>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</si>
  <si>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</si>
  <si>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</si>
  <si>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</si>
  <si>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</si>
  <si>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</si>
  <si>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</si>
  <si>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</si>
  <si>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</si>
  <si>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</si>
  <si>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</si>
  <si>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</si>
  <si>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</si>
  <si>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</si>
  <si>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</si>
  <si>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</si>
  <si>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</si>
  <si>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</si>
  <si>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</si>
  <si>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</si>
  <si>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</si>
  <si>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</si>
  <si>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</si>
  <si>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</si>
  <si>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</si>
  <si>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</si>
  <si>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</si>
  <si>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</si>
  <si>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</si>
  <si>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</si>
  <si>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</si>
  <si>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</si>
  <si>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</si>
  <si>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</si>
  <si>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</si>
  <si>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</si>
  <si>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</si>
  <si>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</si>
  <si>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</si>
  <si>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</si>
  <si>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</si>
  <si>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</si>
  <si>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</si>
  <si>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</si>
  <si>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</si>
  <si>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</si>
  <si>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</si>
  <si>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</si>
  <si>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</si>
  <si>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</si>
  <si>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</si>
  <si>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</si>
  <si>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</si>
  <si>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</si>
  <si>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</si>
  <si>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</si>
  <si>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</si>
  <si>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</si>
  <si>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</si>
  <si>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</si>
  <si>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</si>
  <si>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</si>
  <si>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</si>
  <si>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</si>
  <si>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</si>
  <si>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</si>
  <si>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</si>
  <si>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</si>
  <si>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</si>
  <si>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</si>
  <si>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</si>
  <si>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</si>
  <si>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</si>
  <si>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</si>
  <si>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</si>
  <si>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</si>
  <si>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</si>
  <si>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</si>
  <si>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</si>
  <si>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</si>
  <si>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</si>
  <si>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</si>
  <si>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</si>
  <si>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</si>
  <si>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</si>
  <si>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</si>
  <si>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</si>
  <si>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</si>
  <si>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</si>
  <si>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</si>
  <si>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</si>
  <si>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</si>
  <si>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</si>
  <si>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</si>
  <si>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</si>
  <si>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</si>
  <si>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</si>
  <si>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</si>
  <si>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</si>
  <si>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</si>
  <si>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</si>
  <si>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</si>
  <si>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</si>
  <si>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</si>
  <si>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</si>
  <si>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</si>
  <si>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</si>
  <si>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</si>
  <si>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</si>
  <si>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</si>
  <si>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</si>
  <si>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</si>
  <si>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</si>
  <si>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</si>
  <si>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</si>
  <si>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</si>
  <si>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</si>
  <si>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</si>
  <si>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</si>
  <si>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</si>
  <si>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</si>
  <si>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</si>
  <si>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</si>
  <si>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</si>
  <si>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</si>
  <si>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</si>
  <si>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</si>
  <si>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</si>
  <si>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</si>
  <si>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</si>
  <si>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</si>
  <si>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</si>
  <si>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</si>
  <si>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</si>
  <si>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</si>
  <si>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</si>
  <si>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</si>
  <si>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</si>
  <si>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</si>
  <si>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</si>
  <si>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</si>
  <si>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</si>
  <si>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</si>
  <si>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</si>
  <si>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</si>
  <si>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</si>
  <si>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</si>
  <si>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</si>
  <si>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</si>
  <si>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</si>
  <si>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</si>
  <si>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</si>
  <si>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</si>
  <si>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</si>
  <si>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</si>
  <si>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</si>
  <si>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</si>
  <si>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</si>
  <si>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</si>
  <si>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</si>
  <si>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</si>
  <si>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</si>
  <si>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</si>
  <si>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</si>
  <si>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</si>
  <si>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</si>
  <si>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</si>
  <si>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</si>
  <si>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</si>
  <si>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</si>
  <si>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</si>
  <si>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</si>
  <si>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</si>
  <si>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</si>
  <si>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</si>
  <si>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</si>
  <si>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</si>
  <si>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</si>
  <si>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</si>
  <si>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</si>
  <si>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</si>
  <si>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</si>
  <si>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</si>
  <si>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</si>
  <si>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</si>
  <si>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</si>
  <si>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</si>
  <si>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</si>
  <si>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</si>
  <si>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</si>
  <si>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</si>
  <si>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</si>
  <si>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</si>
  <si>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</si>
  <si>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</si>
  <si>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</si>
  <si>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</si>
  <si>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</si>
  <si>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</si>
  <si>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</si>
  <si>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</si>
  <si>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</si>
  <si>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</si>
  <si>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</si>
  <si>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</si>
  <si>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</si>
  <si>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</si>
  <si>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</si>
  <si>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</si>
  <si>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</si>
  <si>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</si>
  <si>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</si>
  <si>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</si>
  <si>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</si>
  <si>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</si>
  <si>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</si>
  <si>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</si>
  <si>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</si>
  <si>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</si>
  <si>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</si>
  <si>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</si>
  <si>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</si>
  <si>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</si>
  <si>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</si>
  <si>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</si>
  <si>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</si>
  <si>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</si>
  <si>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</si>
  <si>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</si>
  <si>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</si>
  <si>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</si>
  <si>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</si>
  <si>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</si>
  <si>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</si>
  <si>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</si>
  <si>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</si>
  <si>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</si>
  <si>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</si>
  <si>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</si>
  <si>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</si>
  <si>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</si>
  <si>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</si>
  <si>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</si>
  <si>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</si>
  <si>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</si>
  <si>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</si>
  <si>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</si>
  <si>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</si>
  <si>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</si>
  <si>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</si>
  <si>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</si>
  <si>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</si>
  <si>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</si>
  <si>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</si>
  <si>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</si>
  <si>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</si>
  <si>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</si>
  <si>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</si>
  <si>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</si>
  <si>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</si>
  <si>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</si>
  <si>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</si>
  <si>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</si>
  <si>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</si>
  <si>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</si>
  <si>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</si>
  <si>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</si>
  <si>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</si>
  <si>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</si>
  <si>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</si>
  <si>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</si>
  <si>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</si>
  <si>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</si>
  <si>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</si>
  <si>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</si>
  <si>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</si>
  <si>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</si>
  <si>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</si>
  <si>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</si>
  <si>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</si>
  <si>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</si>
  <si>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</si>
  <si>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</si>
  <si>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</si>
  <si>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</si>
  <si>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</si>
  <si>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</si>
  <si>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</si>
  <si>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</si>
  <si>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</si>
  <si>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</si>
  <si>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</si>
  <si>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</si>
  <si>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</si>
  <si>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</si>
  <si>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</si>
  <si>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</si>
  <si>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</si>
  <si>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</si>
  <si>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</si>
  <si>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</si>
  <si>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</si>
  <si>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</si>
  <si>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</si>
  <si>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</si>
  <si>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</si>
  <si>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</si>
  <si>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</si>
  <si>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</si>
  <si>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</si>
  <si>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</si>
  <si>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</si>
  <si>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</si>
  <si>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</si>
  <si>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</si>
  <si>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</si>
  <si>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</si>
  <si>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</si>
  <si>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</si>
  <si>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</si>
  <si>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</si>
  <si>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</si>
  <si>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</si>
  <si>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</si>
  <si>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</si>
  <si>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</si>
  <si>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</si>
  <si>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</si>
  <si>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</si>
  <si>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</si>
  <si>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</si>
  <si>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</si>
  <si>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</si>
  <si>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</si>
  <si>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</si>
  <si>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</si>
  <si>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</si>
  <si>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</si>
  <si>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</si>
  <si>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</si>
  <si>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</si>
  <si>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</si>
  <si>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</si>
  <si>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</si>
  <si>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</si>
  <si>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</si>
  <si>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</si>
  <si>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</si>
  <si>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</si>
  <si>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</si>
  <si>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</si>
  <si>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</si>
  <si>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</si>
  <si>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</si>
  <si>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</si>
  <si>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</si>
  <si>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</si>
  <si>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</si>
  <si>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</si>
  <si>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</si>
  <si>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</si>
  <si>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</si>
  <si>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</si>
  <si>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</si>
  <si>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</si>
  <si>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</si>
  <si>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</si>
  <si>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</si>
  <si>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</si>
  <si>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</si>
  <si>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</si>
  <si>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</si>
  <si>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</si>
  <si>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</si>
  <si>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</si>
  <si>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</si>
  <si>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</si>
  <si>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</si>
  <si>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</si>
  <si>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</si>
  <si>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</si>
  <si>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</si>
  <si>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</si>
  <si>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</si>
  <si>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</si>
  <si>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</si>
  <si>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</si>
  <si>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</si>
  <si>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</si>
  <si>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</si>
  <si>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</si>
  <si>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</si>
  <si>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</si>
  <si>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</si>
  <si>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</si>
  <si>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</si>
  <si>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</si>
  <si>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</si>
  <si>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</si>
  <si>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</si>
  <si>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</si>
  <si>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</si>
  <si>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</si>
  <si>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</si>
  <si>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</si>
  <si>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</si>
  <si>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</si>
  <si>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</si>
  <si>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</si>
  <si>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</si>
  <si>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</si>
  <si>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</si>
  <si>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</si>
  <si>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</si>
  <si>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</si>
  <si>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</si>
  <si>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</si>
  <si>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</si>
  <si>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</si>
  <si>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</si>
  <si>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</si>
  <si>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</si>
  <si>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</si>
  <si>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</si>
  <si>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</si>
  <si>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</si>
  <si>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</si>
  <si>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</si>
  <si>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</si>
  <si>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</si>
  <si>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</si>
  <si>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</si>
  <si>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</si>
  <si>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</si>
  <si>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</si>
  <si>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</si>
  <si>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</si>
  <si>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</si>
  <si>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</si>
  <si>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</si>
  <si>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</si>
  <si>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</si>
  <si>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</si>
  <si>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</si>
  <si>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</si>
  <si>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</si>
  <si>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</si>
  <si>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</si>
  <si>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</si>
  <si>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</si>
  <si>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</si>
  <si>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</si>
  <si>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</si>
  <si>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</si>
  <si>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</si>
  <si>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</si>
  <si>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</si>
  <si>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</si>
  <si>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</si>
  <si>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</si>
  <si>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</si>
  <si>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</si>
  <si>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</si>
  <si>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</si>
  <si>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</si>
  <si>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</si>
  <si>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</si>
  <si>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</si>
  <si>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</si>
  <si>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</si>
  <si>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</si>
  <si>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</si>
  <si>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</si>
  <si>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</si>
  <si>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</si>
  <si>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</si>
  <si>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</si>
  <si>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</si>
  <si>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</si>
  <si>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</si>
  <si>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</si>
  <si>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</si>
  <si>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</si>
  <si>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</si>
  <si>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</si>
  <si>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</si>
  <si>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</si>
  <si>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</si>
  <si>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</si>
  <si>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</si>
  <si>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</si>
  <si>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</si>
  <si>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</si>
  <si>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</si>
  <si>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</si>
  <si>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</si>
  <si>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</si>
  <si>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</si>
  <si>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</si>
  <si>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</si>
  <si>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</si>
  <si>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</si>
  <si>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</si>
  <si>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</si>
  <si>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</si>
  <si>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</si>
  <si>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</si>
  <si>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</si>
  <si>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</si>
  <si>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</si>
  <si>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</si>
  <si>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</si>
  <si>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</si>
  <si>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</si>
  <si>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</si>
  <si>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</si>
  <si>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</si>
  <si>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</si>
  <si>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</si>
  <si>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</si>
  <si>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</si>
  <si>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</si>
  <si>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</si>
  <si>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</si>
  <si>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</si>
  <si>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</si>
  <si>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</si>
  <si>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</si>
  <si>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</si>
  <si>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</si>
  <si>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</si>
  <si>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</si>
  <si>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</si>
  <si>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</si>
  <si>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</si>
  <si>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</si>
  <si>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</si>
  <si>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</si>
  <si>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</si>
  <si>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</si>
  <si>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</si>
  <si>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</si>
  <si>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</si>
  <si>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</si>
  <si>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</si>
  <si>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</si>
  <si>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</si>
  <si>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</si>
  <si>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</si>
  <si>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</si>
  <si>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</si>
  <si>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</si>
  <si>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</si>
  <si>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</si>
  <si>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</si>
  <si>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</si>
  <si>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</si>
  <si>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</si>
  <si>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</si>
  <si>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</si>
  <si>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</si>
  <si>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</si>
  <si>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</si>
  <si>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</si>
  <si>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</si>
  <si>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</si>
  <si>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</si>
  <si>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</si>
  <si>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</si>
  <si>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</si>
  <si>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</si>
  <si>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</si>
  <si>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</si>
  <si>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</si>
  <si>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</si>
  <si>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</si>
  <si>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</si>
  <si>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</si>
  <si>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</si>
  <si>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</si>
  <si>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</si>
  <si>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</si>
  <si>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</si>
  <si>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</si>
  <si>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</si>
  <si>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</si>
  <si>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</si>
  <si>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</si>
  <si>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</si>
  <si>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</si>
  <si>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</si>
  <si>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</si>
  <si>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</si>
  <si>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</si>
  <si>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</si>
  <si>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</si>
  <si>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</si>
  <si>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</si>
  <si>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</si>
  <si>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</si>
  <si>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</si>
  <si>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</si>
  <si>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</si>
  <si>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</si>
  <si>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</si>
  <si>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</si>
  <si>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</si>
  <si>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</si>
  <si>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</si>
  <si>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</si>
  <si>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</si>
  <si>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</si>
  <si>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</si>
  <si>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</si>
  <si>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</si>
  <si>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</si>
  <si>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</si>
  <si>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</si>
  <si>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</si>
  <si>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</si>
  <si>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</si>
  <si>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</si>
  <si>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</si>
  <si>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</si>
  <si>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</si>
  <si>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</si>
  <si>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</si>
  <si>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</si>
  <si>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</si>
  <si>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</si>
  <si>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</si>
  <si>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</si>
  <si>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</si>
  <si>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</si>
  <si>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</si>
  <si>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</si>
  <si>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</si>
  <si>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</si>
  <si>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</si>
  <si>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</si>
  <si>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</si>
  <si>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</si>
  <si>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</si>
  <si>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</si>
  <si>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</si>
  <si>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</si>
  <si>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</si>
  <si>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</si>
  <si>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</si>
  <si>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</si>
  <si>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</si>
  <si>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</si>
  <si>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</si>
  <si>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</si>
  <si>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</si>
  <si>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</si>
  <si>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</si>
  <si>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</si>
  <si>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</si>
  <si>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</si>
  <si>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</si>
  <si>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</si>
  <si>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</si>
  <si>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</si>
  <si>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</si>
  <si>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</si>
  <si>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</si>
  <si>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</si>
  <si>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</si>
  <si>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</si>
  <si>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</si>
  <si>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</si>
  <si>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</si>
  <si>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</si>
  <si>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</si>
  <si>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</si>
  <si>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</si>
  <si>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</si>
  <si>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</si>
  <si>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</si>
  <si>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</si>
  <si>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</si>
  <si>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</si>
  <si>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</si>
  <si>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</si>
  <si>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</si>
  <si>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</si>
  <si>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</si>
  <si>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</si>
  <si>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</si>
  <si>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</si>
  <si>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</si>
  <si>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</si>
  <si>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</si>
  <si>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</si>
  <si>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</si>
  <si>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</si>
  <si>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</si>
  <si>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</si>
  <si>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</si>
  <si>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</si>
  <si>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</si>
  <si>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</si>
  <si>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</si>
  <si>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</si>
  <si>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</si>
  <si>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</si>
  <si>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</si>
  <si>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</si>
  <si>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</si>
  <si>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</si>
  <si>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</si>
  <si>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</si>
  <si>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</si>
  <si>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</si>
  <si>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</si>
  <si>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</si>
  <si>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</si>
  <si>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</si>
  <si>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</si>
  <si>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</si>
  <si>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</si>
  <si>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</si>
  <si>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</si>
  <si>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</si>
  <si>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</si>
  <si>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</si>
  <si>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</si>
  <si>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</si>
  <si>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</si>
  <si>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</si>
  <si>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</si>
  <si>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</si>
  <si>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</si>
  <si>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</si>
  <si>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</si>
  <si>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</si>
  <si>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</si>
  <si>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</si>
  <si>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</si>
  <si>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</si>
  <si>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</si>
  <si>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</si>
  <si>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</si>
  <si>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</si>
  <si>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</si>
  <si>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</si>
  <si>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</si>
  <si>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</si>
  <si>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</si>
  <si>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</si>
  <si>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</si>
  <si>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</si>
  <si>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</si>
  <si>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</si>
  <si>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</si>
  <si>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</si>
  <si>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</si>
  <si>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</si>
  <si>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</si>
  <si>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</si>
  <si>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</si>
  <si>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</si>
  <si>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</si>
  <si>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</si>
  <si>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</si>
  <si>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</si>
  <si>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</si>
  <si>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</si>
  <si>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</si>
  <si>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</si>
  <si>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</si>
  <si>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</si>
  <si>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</si>
  <si>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</si>
  <si>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</si>
  <si>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</si>
  <si>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</si>
  <si>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</si>
  <si>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</si>
  <si>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</si>
  <si>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</si>
  <si>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</si>
  <si>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</si>
  <si>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</si>
  <si>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</si>
  <si>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</si>
  <si>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</si>
  <si>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</si>
  <si>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</si>
  <si>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</si>
  <si>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</si>
  <si>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</si>
  <si>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</si>
  <si>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</si>
  <si>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</si>
  <si>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</si>
  <si>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</si>
  <si>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</si>
  <si>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</si>
  <si>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</si>
  <si>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</si>
  <si>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</si>
  <si>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</si>
  <si>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</si>
  <si>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</si>
  <si>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</si>
  <si>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</si>
  <si>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</si>
  <si>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</si>
  <si>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</si>
  <si>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</si>
  <si>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</si>
  <si>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</si>
  <si>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</si>
  <si>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</si>
  <si>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</si>
  <si>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</si>
  <si>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</si>
  <si>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</si>
  <si>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</si>
  <si>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</si>
  <si>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</si>
  <si>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</si>
  <si>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</si>
  <si>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</si>
  <si>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</si>
  <si>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</si>
  <si>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</si>
  <si>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</si>
  <si>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</si>
  <si>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</si>
  <si>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</si>
  <si>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</si>
  <si>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</si>
  <si>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</si>
  <si>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</si>
  <si>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</si>
  <si>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</si>
  <si>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</si>
  <si>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</si>
  <si>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</si>
  <si>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</si>
  <si>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</si>
  <si>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</si>
  <si>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</si>
  <si>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</si>
  <si>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</si>
  <si>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</si>
  <si>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</si>
  <si>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</si>
  <si>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</si>
  <si>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</si>
  <si>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</si>
  <si>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</si>
  <si>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</si>
  <si>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</si>
  <si>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</si>
  <si>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</si>
  <si>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</si>
  <si>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</si>
  <si>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</si>
  <si>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</si>
  <si>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</si>
  <si>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</si>
  <si>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</si>
  <si>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</si>
  <si>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</si>
  <si>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</si>
  <si>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</si>
  <si>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</si>
  <si>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</si>
  <si>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</si>
  <si>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</si>
  <si>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</si>
  <si>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</si>
  <si>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</si>
  <si>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</si>
  <si>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</si>
  <si>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</si>
  <si>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</si>
  <si>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</si>
  <si>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</si>
  <si>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</si>
  <si>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</si>
  <si>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</si>
  <si>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</si>
  <si>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</si>
  <si>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</si>
  <si>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</si>
  <si>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</si>
  <si>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</si>
  <si>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</si>
  <si>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</si>
  <si>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</si>
  <si>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</si>
  <si>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</si>
  <si>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</si>
  <si>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</si>
  <si>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</si>
  <si>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</si>
  <si>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</si>
  <si>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</si>
  <si>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</si>
  <si>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</si>
  <si>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</si>
  <si>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</si>
  <si>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</si>
  <si>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</si>
  <si>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</si>
  <si>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</si>
  <si>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</si>
  <si>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</si>
  <si>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</si>
  <si>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</si>
  <si>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</si>
  <si>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</si>
  <si>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</si>
  <si>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</si>
  <si>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</si>
  <si>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</si>
  <si>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</si>
  <si>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</si>
  <si>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</si>
  <si>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</si>
  <si>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</si>
  <si>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</si>
  <si>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</si>
  <si>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</si>
  <si>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</si>
  <si>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</si>
  <si>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</si>
  <si>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</si>
  <si>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</si>
  <si>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</si>
  <si>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</si>
  <si>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</si>
  <si>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</si>
  <si>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</si>
  <si>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</si>
  <si>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</si>
  <si>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</si>
  <si>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</si>
  <si>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</si>
  <si>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</si>
  <si>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</si>
  <si>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</si>
  <si>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</si>
  <si>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</si>
  <si>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</si>
  <si>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</si>
  <si>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</si>
  <si>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</si>
  <si>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</si>
  <si>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</si>
  <si>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</si>
  <si>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</si>
  <si>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</si>
  <si>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</si>
  <si>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</si>
  <si>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</si>
  <si>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</si>
  <si>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</si>
  <si>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</si>
  <si>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</si>
  <si>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</si>
  <si>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</si>
  <si>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</si>
  <si>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</si>
  <si>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</si>
  <si>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</si>
  <si>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</si>
  <si>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</si>
  <si>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</si>
  <si>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</si>
  <si>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</si>
  <si>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</si>
  <si>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</si>
  <si>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</si>
  <si>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</si>
  <si>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</si>
  <si>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</si>
  <si>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</si>
  <si>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</si>
  <si>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</si>
  <si>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</si>
  <si>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</si>
  <si>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</si>
  <si>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</si>
  <si>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</si>
  <si>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</si>
  <si>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</si>
  <si>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</si>
  <si>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</si>
  <si>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</si>
  <si>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</si>
  <si>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</si>
  <si>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</si>
  <si>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</si>
  <si>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</si>
  <si>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</si>
  <si>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</si>
  <si>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</si>
  <si>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</si>
  <si>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</si>
  <si>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</si>
  <si>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</si>
  <si>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</si>
  <si>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</si>
  <si>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</si>
  <si>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</si>
  <si>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</si>
  <si>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</si>
  <si>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</si>
  <si>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</si>
  <si>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</si>
  <si>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</si>
  <si>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</si>
  <si>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</si>
  <si>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</si>
  <si>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</si>
  <si>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</si>
  <si>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</si>
  <si>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</si>
  <si>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</si>
  <si>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</si>
  <si>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</si>
  <si>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</si>
  <si>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</si>
  <si>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</si>
  <si>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</si>
  <si>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</si>
  <si>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</si>
  <si>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</si>
  <si>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</si>
  <si>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</si>
  <si>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</si>
  <si>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</si>
  <si>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</si>
  <si>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</si>
  <si>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</si>
  <si>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</si>
  <si>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</si>
  <si>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</si>
  <si>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</si>
  <si>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</si>
  <si>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</si>
  <si>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</si>
  <si>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</si>
  <si>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</si>
  <si>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</si>
  <si>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</si>
  <si>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</si>
  <si>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</si>
  <si>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</si>
  <si>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</si>
  <si>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</si>
  <si>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</si>
  <si>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</si>
  <si>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</si>
  <si>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</si>
  <si>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</si>
  <si>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</si>
  <si>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</si>
  <si>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</si>
  <si>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</si>
  <si>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</si>
  <si>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</si>
  <si>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</si>
  <si>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</si>
  <si>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</si>
  <si>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</si>
  <si>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</si>
  <si>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</si>
  <si>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</si>
  <si>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</si>
  <si>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</si>
  <si>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</si>
  <si>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</si>
  <si>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</si>
  <si>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</si>
  <si>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</si>
  <si>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</si>
  <si>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</si>
  <si>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</si>
  <si>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</si>
  <si>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</si>
  <si>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</si>
  <si>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</si>
  <si>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</si>
  <si>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</si>
  <si>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</si>
  <si>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</si>
  <si>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</si>
  <si>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</si>
  <si>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</si>
  <si>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</si>
  <si>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</si>
  <si>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</si>
  <si>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</si>
  <si>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</si>
  <si>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</si>
  <si>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</si>
  <si>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</si>
  <si>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</si>
  <si>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</si>
  <si>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</si>
  <si>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</si>
  <si>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</si>
  <si>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</si>
  <si>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</si>
  <si>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</si>
  <si>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</si>
  <si>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</si>
  <si>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</si>
  <si>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</si>
  <si>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</si>
  <si>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</si>
  <si>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</si>
  <si>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</si>
  <si>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</si>
  <si>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</si>
  <si>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</si>
  <si>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</si>
  <si>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</si>
  <si>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</si>
  <si>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</si>
  <si>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</si>
  <si>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</si>
  <si>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</si>
  <si>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</si>
  <si>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</si>
  <si>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</si>
  <si>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</si>
  <si>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</si>
  <si>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</si>
  <si>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</si>
  <si>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</si>
  <si>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</si>
  <si>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</si>
  <si>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</si>
  <si>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</si>
  <si>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</si>
  <si>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</si>
  <si>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</si>
  <si>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</si>
  <si>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</si>
  <si>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</si>
  <si>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</si>
  <si>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</si>
  <si>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</si>
  <si>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</si>
  <si>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</si>
  <si>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</si>
  <si>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</si>
  <si>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</si>
  <si>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</si>
  <si>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</si>
  <si>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</si>
  <si>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</si>
  <si>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</si>
  <si>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</si>
  <si>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</si>
  <si>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</si>
  <si>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</si>
  <si>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</si>
  <si>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</si>
  <si>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</si>
  <si>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</si>
  <si>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</si>
  <si>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</si>
  <si>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</si>
  <si>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</si>
  <si>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</si>
  <si>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</si>
  <si>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</si>
  <si>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</si>
  <si>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</si>
  <si>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</si>
  <si>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</si>
  <si>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</si>
  <si>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</si>
  <si>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</si>
  <si>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</si>
  <si>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</si>
  <si>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</si>
  <si>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</si>
  <si>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</si>
  <si>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</si>
  <si>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</si>
  <si>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</si>
  <si>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</si>
  <si>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</si>
  <si>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</si>
  <si>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</si>
  <si>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</si>
  <si>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</si>
  <si>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</si>
  <si>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</si>
  <si>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</si>
  <si>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</si>
  <si>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</si>
  <si>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</si>
  <si>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</si>
  <si>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</si>
  <si>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</si>
  <si>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</si>
  <si>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</si>
  <si>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</si>
  <si>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</si>
  <si>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</si>
  <si>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</si>
  <si>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</si>
  <si>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</si>
  <si>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</si>
  <si>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</si>
  <si>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</si>
  <si>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</si>
  <si>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</si>
  <si>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</si>
  <si>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</si>
  <si>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</si>
  <si>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</si>
  <si>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</si>
  <si>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</si>
  <si>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</si>
  <si>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</si>
  <si>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</si>
  <si>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</si>
  <si>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</si>
  <si>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</si>
  <si>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</si>
  <si>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</si>
  <si>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</si>
  <si>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</si>
  <si>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</si>
  <si>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</si>
  <si>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</si>
  <si>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</si>
  <si>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</si>
  <si>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</si>
  <si>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</si>
  <si>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</si>
  <si>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</si>
  <si>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</si>
  <si>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</si>
  <si>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</si>
  <si>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</si>
  <si>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</si>
  <si>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</si>
  <si>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</si>
  <si>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</si>
  <si>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</si>
  <si>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</si>
  <si>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</si>
  <si>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</si>
  <si>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</si>
  <si>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</si>
  <si>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</si>
  <si>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</si>
  <si>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</si>
  <si>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</si>
  <si>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</si>
  <si>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</si>
  <si>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</si>
  <si>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</si>
  <si>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</si>
  <si>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</si>
  <si>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</si>
  <si>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</si>
  <si>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</si>
  <si>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</si>
  <si>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</si>
  <si>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</si>
  <si>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</si>
  <si>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</si>
  <si>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</si>
  <si>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</si>
  <si>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</si>
  <si>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</si>
  <si>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</si>
  <si>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</si>
  <si>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</si>
  <si>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</si>
  <si>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</si>
  <si>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</si>
  <si>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</si>
  <si>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</si>
  <si>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</si>
  <si>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</si>
  <si>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</si>
  <si>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</si>
  <si>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</si>
  <si>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</si>
  <si>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</si>
  <si>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</si>
  <si>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</si>
  <si>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</si>
  <si>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</si>
  <si>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</si>
  <si>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</si>
  <si>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</si>
  <si>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</si>
  <si>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</si>
  <si>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</si>
  <si>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</si>
  <si>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</si>
  <si>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</si>
  <si>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</si>
  <si>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</si>
  <si>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</si>
  <si>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</si>
  <si>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</si>
  <si>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</si>
  <si>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</si>
  <si>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</si>
  <si>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</si>
  <si>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</si>
  <si>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</si>
  <si>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</si>
  <si>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</si>
  <si>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</si>
  <si>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</si>
  <si>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</si>
  <si>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</si>
  <si>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</si>
  <si>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</si>
  <si>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</si>
  <si>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</si>
  <si>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</si>
  <si>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</si>
  <si>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</si>
  <si>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</si>
  <si>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</si>
  <si>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</si>
  <si>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</si>
  <si>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</si>
  <si>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</si>
  <si>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</si>
  <si>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</si>
  <si>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</si>
  <si>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</si>
  <si>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</si>
  <si>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</si>
  <si>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</si>
  <si>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</si>
  <si>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</si>
  <si>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</si>
  <si>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</si>
  <si>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</si>
  <si>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</si>
  <si>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</si>
  <si>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</si>
  <si>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</si>
  <si>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</si>
  <si>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</si>
  <si>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</si>
  <si>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</si>
  <si>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</si>
  <si>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</si>
  <si>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</si>
  <si>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</si>
  <si>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</si>
  <si>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</si>
  <si>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</si>
  <si>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</si>
  <si>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</si>
  <si>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</si>
  <si>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</si>
  <si>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</si>
  <si>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</si>
  <si>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</si>
  <si>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</si>
  <si>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</si>
  <si>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</si>
  <si>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</si>
  <si>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</si>
  <si>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</si>
  <si>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</si>
  <si>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</si>
  <si>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</si>
  <si>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</si>
  <si>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</si>
  <si>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</si>
  <si>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</si>
  <si>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</si>
  <si>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</si>
  <si>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</si>
  <si>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</si>
  <si>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</si>
  <si>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</si>
  <si>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</si>
  <si>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</si>
  <si>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</si>
  <si>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</si>
  <si>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</si>
  <si>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</si>
  <si>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</si>
  <si>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</si>
  <si>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</si>
  <si>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</si>
  <si>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</si>
  <si>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</si>
  <si>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</si>
  <si>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</si>
  <si>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</si>
  <si>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</si>
  <si>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</si>
  <si>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</si>
  <si>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</si>
  <si>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</si>
  <si>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</si>
  <si>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</si>
  <si>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</si>
  <si>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</si>
  <si>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</si>
  <si>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</si>
  <si>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</si>
  <si>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</si>
  <si>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</si>
  <si>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</si>
  <si>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</si>
  <si>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</si>
  <si>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</si>
  <si>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</si>
  <si>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</si>
  <si>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</si>
  <si>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</si>
  <si>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</si>
  <si>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</si>
  <si>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</si>
  <si>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</si>
  <si>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</si>
  <si>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</si>
  <si>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</si>
  <si>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</si>
  <si>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</si>
  <si>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</si>
  <si>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</si>
  <si>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</si>
  <si>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</si>
  <si>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</si>
  <si>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</si>
  <si>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</si>
  <si>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</si>
  <si>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</si>
  <si>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</si>
  <si>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</si>
  <si>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</si>
  <si>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</si>
  <si>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</si>
  <si>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</si>
  <si>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</si>
  <si>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</si>
  <si>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</si>
  <si>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</si>
  <si>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</si>
  <si>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</si>
  <si>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</si>
  <si>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</si>
  <si>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</si>
  <si>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</si>
  <si>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</si>
  <si>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</si>
  <si>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</si>
  <si>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</si>
  <si>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</si>
  <si>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</si>
  <si>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</si>
  <si>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</si>
  <si>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</si>
  <si>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</si>
  <si>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</si>
  <si>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</si>
  <si>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</si>
  <si>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</si>
  <si>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</si>
  <si>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</si>
  <si>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</si>
  <si>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</si>
  <si>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</si>
  <si>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</si>
  <si>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</si>
  <si>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</si>
  <si>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</si>
  <si>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</si>
  <si>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</si>
  <si>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</si>
  <si>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</si>
  <si>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</si>
  <si>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</si>
  <si>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</si>
  <si>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</si>
  <si>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</si>
  <si>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</si>
  <si>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</si>
  <si>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</si>
  <si>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</si>
  <si>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</si>
  <si>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</si>
  <si>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</si>
  <si>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</si>
  <si>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</si>
  <si>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</si>
  <si>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</si>
  <si>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</si>
  <si>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</si>
  <si>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</si>
  <si>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</si>
  <si>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</si>
  <si>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</si>
  <si>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</si>
  <si>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</si>
  <si>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</si>
  <si>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</si>
  <si>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</si>
  <si>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</si>
  <si>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</si>
  <si>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</si>
  <si>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</si>
  <si>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</si>
  <si>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</si>
  <si>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</si>
  <si>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</si>
  <si>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</si>
  <si>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</si>
  <si>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</si>
  <si>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</si>
  <si>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</si>
  <si>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</si>
  <si>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</si>
  <si>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</si>
  <si>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</si>
  <si>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</si>
  <si>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</si>
  <si>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</si>
  <si>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</si>
  <si>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</si>
  <si>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</si>
  <si>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</si>
  <si>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</si>
  <si>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</si>
  <si>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</si>
  <si>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</si>
  <si>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</si>
  <si>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</si>
  <si>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</si>
  <si>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</si>
  <si>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</si>
  <si>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</si>
  <si>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</si>
  <si>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</si>
  <si>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</si>
  <si>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</si>
  <si>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</si>
  <si>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</si>
  <si>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</si>
  <si>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</si>
  <si>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</si>
  <si>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</si>
  <si>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</si>
  <si>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</si>
  <si>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</si>
  <si>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</si>
  <si>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</si>
  <si>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</si>
  <si>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</si>
  <si>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</si>
  <si>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</si>
  <si>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</si>
  <si>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</si>
  <si>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</si>
  <si>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</si>
  <si>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</si>
  <si>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</si>
  <si>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</si>
  <si>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</si>
  <si>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</si>
  <si>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</si>
  <si>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</si>
  <si>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</si>
  <si>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</si>
  <si>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</si>
  <si>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</si>
  <si>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</si>
  <si>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</si>
  <si>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</si>
  <si>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</si>
  <si>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</si>
  <si>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</si>
  <si>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</si>
  <si>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</si>
  <si>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</si>
  <si>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</si>
  <si>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</si>
  <si>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</si>
  <si>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</si>
  <si>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</si>
  <si>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</si>
  <si>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</si>
  <si>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</si>
  <si>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</si>
  <si>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</si>
  <si>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</si>
  <si>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</si>
  <si>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</si>
  <si>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</si>
  <si>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</si>
  <si>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</si>
  <si>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</si>
  <si>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</si>
  <si>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</si>
  <si>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</si>
  <si>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</si>
  <si>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</si>
  <si>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</si>
  <si>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</si>
  <si>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</si>
  <si>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</si>
  <si>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</si>
  <si>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</si>
  <si>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</si>
  <si>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</si>
  <si>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</si>
  <si>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</si>
  <si>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</si>
  <si>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</si>
  <si>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</si>
  <si>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</si>
  <si>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</si>
  <si>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</si>
  <si>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</si>
  <si>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</si>
  <si>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</si>
  <si>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</si>
  <si>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</si>
  <si>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</si>
  <si>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</si>
  <si>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</si>
  <si>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</si>
  <si>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</si>
  <si>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</si>
  <si>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</si>
  <si>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</si>
  <si>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</si>
  <si>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</si>
  <si>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</si>
  <si>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</si>
  <si>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</si>
  <si>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</si>
  <si>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</si>
  <si>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</si>
  <si>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</si>
  <si>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</si>
  <si>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</si>
  <si>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</si>
  <si>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</si>
  <si>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</si>
  <si>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</si>
  <si>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</si>
  <si>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</si>
  <si>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</si>
  <si>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</si>
  <si>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</si>
  <si>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</si>
  <si>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</si>
  <si>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</si>
  <si>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</si>
  <si>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</si>
  <si>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</si>
  <si>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</si>
  <si>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</si>
  <si>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</si>
  <si>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</si>
  <si>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</si>
  <si>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</si>
  <si>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</si>
  <si>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</si>
  <si>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</si>
  <si>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</si>
  <si>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</si>
  <si>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</si>
  <si>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</si>
  <si>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</si>
  <si>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</si>
  <si>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</si>
  <si>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</si>
  <si>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</si>
  <si>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</si>
  <si>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</si>
  <si>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</si>
  <si>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</si>
  <si>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</si>
  <si>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</si>
  <si>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</si>
  <si>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</si>
  <si>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</si>
  <si>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</si>
  <si>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</si>
  <si>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</si>
  <si>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</si>
  <si>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</si>
  <si>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</si>
  <si>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</si>
  <si>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</si>
  <si>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</si>
  <si>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</si>
  <si>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</si>
  <si>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</si>
  <si>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</si>
  <si>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</si>
  <si>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</si>
  <si>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</si>
  <si>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</si>
  <si>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</si>
  <si>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</si>
  <si>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</si>
  <si>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</si>
  <si>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</si>
  <si>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</si>
  <si>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</si>
  <si>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</si>
  <si>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</si>
  <si>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</si>
  <si>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</si>
  <si>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</si>
  <si>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</si>
  <si>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</si>
  <si>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</si>
  <si>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</si>
  <si>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</si>
  <si>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</si>
  <si>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</si>
  <si>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</si>
  <si>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</si>
  <si>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</si>
  <si>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</si>
  <si>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</si>
  <si>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</si>
  <si>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</si>
  <si>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</si>
  <si>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</si>
  <si>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</si>
  <si>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</si>
  <si>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</si>
  <si>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</si>
  <si>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</si>
  <si>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</si>
  <si>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</si>
  <si>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</si>
  <si>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</si>
  <si>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</si>
  <si>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</si>
  <si>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</si>
  <si>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</si>
  <si>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</si>
  <si>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</si>
  <si>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</si>
  <si>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</si>
  <si>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</si>
  <si>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</si>
  <si>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</si>
  <si>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</si>
  <si>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</si>
  <si>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</si>
  <si>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</si>
  <si>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</si>
  <si>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</si>
  <si>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</si>
  <si>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</si>
  <si>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</si>
  <si>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</si>
  <si>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</si>
  <si>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</si>
  <si>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</si>
  <si>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</si>
  <si>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</si>
  <si>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</si>
  <si>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</si>
  <si>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</si>
  <si>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</si>
  <si>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</si>
  <si>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</si>
  <si>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</si>
  <si>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</si>
  <si>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</si>
  <si>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</si>
  <si>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</si>
  <si>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</si>
  <si>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</si>
  <si>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</si>
  <si>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</si>
  <si>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</si>
  <si>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</si>
  <si>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</si>
  <si>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</si>
  <si>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</si>
  <si>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</si>
  <si>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</si>
  <si>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</si>
  <si>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</si>
  <si>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</si>
  <si>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</si>
  <si>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</si>
  <si>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</si>
  <si>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</si>
  <si>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</si>
  <si>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</si>
  <si>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</si>
  <si>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</si>
  <si>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</si>
  <si>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</si>
  <si>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</si>
  <si>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</si>
  <si>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</si>
  <si>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</si>
  <si>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</si>
  <si>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</si>
  <si>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</si>
  <si>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</si>
  <si>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</si>
  <si>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</si>
  <si>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</si>
  <si>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</si>
  <si>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</si>
  <si>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</si>
  <si>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</si>
  <si>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</si>
  <si>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</si>
  <si>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</si>
  <si>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</si>
  <si>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</si>
  <si>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</si>
  <si>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</si>
  <si>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</si>
  <si>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</si>
  <si>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</si>
  <si>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</si>
  <si>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</si>
  <si>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</si>
  <si>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</si>
  <si>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</si>
  <si>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</si>
  <si>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</si>
  <si>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</si>
  <si>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</si>
  <si>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</si>
  <si>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</si>
  <si>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</si>
  <si>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</si>
  <si>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</si>
  <si>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</si>
  <si>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</si>
  <si>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</si>
  <si>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</si>
  <si>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</si>
  <si>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</si>
  <si>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</si>
  <si>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</si>
  <si>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</si>
  <si>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</si>
  <si>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</si>
  <si>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</si>
  <si>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</si>
  <si>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</si>
  <si>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</si>
  <si>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</si>
  <si>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</si>
  <si>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</si>
  <si>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</si>
  <si>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</si>
  <si>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</si>
  <si>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</si>
  <si>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</si>
  <si>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</si>
  <si>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</si>
  <si>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</si>
  <si>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</si>
  <si>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</si>
  <si>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</si>
  <si>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</si>
  <si>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</si>
  <si>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</si>
  <si>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</si>
  <si>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</si>
  <si>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</si>
  <si>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</si>
  <si>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</si>
  <si>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</si>
  <si>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</si>
  <si>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</si>
  <si>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</si>
  <si>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</si>
  <si>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</si>
  <si>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</si>
  <si>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</si>
  <si>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</si>
  <si>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</si>
  <si>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</si>
  <si>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</si>
  <si>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</si>
  <si>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</si>
  <si>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</si>
  <si>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</si>
  <si>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</si>
  <si>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</si>
  <si>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</si>
  <si>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</si>
  <si>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</si>
  <si>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</si>
  <si>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</si>
  <si>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</si>
  <si>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</si>
  <si>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</si>
  <si>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</si>
  <si>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</si>
  <si>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</si>
  <si>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</si>
  <si>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</si>
  <si>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</si>
  <si>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</si>
  <si>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</si>
  <si>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</si>
  <si>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</si>
  <si>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</si>
  <si>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</si>
  <si>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</si>
  <si>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</si>
  <si>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</si>
  <si>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</si>
  <si>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</si>
  <si>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</si>
  <si>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</si>
  <si>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</si>
  <si>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</si>
  <si>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</si>
  <si>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</si>
  <si>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</si>
  <si>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</si>
  <si>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</si>
  <si>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</si>
  <si>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</si>
  <si>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</si>
  <si>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</si>
  <si>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</si>
  <si>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</si>
  <si>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</si>
  <si>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</si>
  <si>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</si>
  <si>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</si>
  <si>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</si>
  <si>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</si>
  <si>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</si>
  <si>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</si>
  <si>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</si>
  <si>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</si>
  <si>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</si>
  <si>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</si>
  <si>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</si>
  <si>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</si>
  <si>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</si>
  <si>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</si>
  <si>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</si>
  <si>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</si>
  <si>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</si>
  <si>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</si>
  <si>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</si>
  <si>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</si>
  <si>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</si>
  <si>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</si>
  <si>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</si>
  <si>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</si>
  <si>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</si>
  <si>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</si>
  <si>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</si>
  <si>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</si>
  <si>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</si>
  <si>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</si>
  <si>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</si>
  <si>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</si>
  <si>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</si>
  <si>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</si>
  <si>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</si>
  <si>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</si>
  <si>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</si>
  <si>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</si>
  <si>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</si>
  <si>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</si>
  <si>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</si>
  <si>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</si>
  <si>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</si>
  <si>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</si>
  <si>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</si>
  <si>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</si>
  <si>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</si>
  <si>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</si>
  <si>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</si>
  <si>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</si>
  <si>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</si>
  <si>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</si>
  <si>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</si>
  <si>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</si>
  <si>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</si>
  <si>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</si>
  <si>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</si>
  <si>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</si>
  <si>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</si>
  <si>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</si>
  <si>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</si>
  <si>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</si>
  <si>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</si>
  <si>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</si>
  <si>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</si>
  <si>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</si>
  <si>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</si>
  <si>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</si>
  <si>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</si>
  <si>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</si>
  <si>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</si>
  <si>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</si>
  <si>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</si>
  <si>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</si>
  <si>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</si>
  <si>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</si>
  <si>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</si>
  <si>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</si>
  <si>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</si>
  <si>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</si>
  <si>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</si>
  <si>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</si>
  <si>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</si>
  <si>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</si>
  <si>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</si>
  <si>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</si>
  <si>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</si>
  <si>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</si>
  <si>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</si>
  <si>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</si>
  <si>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</si>
  <si>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</si>
  <si>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</si>
  <si>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</si>
  <si>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</si>
  <si>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</si>
  <si>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</si>
  <si>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</si>
  <si>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</si>
  <si>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</si>
  <si>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</si>
  <si>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</si>
  <si>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</si>
  <si>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</si>
  <si>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</si>
  <si>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</si>
  <si>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</si>
  <si>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</si>
  <si>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</si>
  <si>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</si>
  <si>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</si>
  <si>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</si>
  <si>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</si>
  <si>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</si>
  <si>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</si>
  <si>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</si>
  <si>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</si>
  <si>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</si>
  <si>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</si>
  <si>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</si>
  <si>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</si>
  <si>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</si>
  <si>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</si>
  <si>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</si>
  <si>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</si>
  <si>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</si>
  <si>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</si>
  <si>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</si>
  <si>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</si>
  <si>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</si>
  <si>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</si>
  <si>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</si>
  <si>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</si>
  <si>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</si>
  <si>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</si>
  <si>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</si>
  <si>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</si>
  <si>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</si>
  <si>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</si>
  <si>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</si>
  <si>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</si>
  <si>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</si>
  <si>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</si>
  <si>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</si>
  <si>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</si>
  <si>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</si>
  <si>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</si>
  <si>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</si>
  <si>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</si>
  <si>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</si>
  <si>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</si>
  <si>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</si>
  <si>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</si>
  <si>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</si>
  <si>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</si>
  <si>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</si>
  <si>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</si>
  <si>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</si>
  <si>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</si>
  <si>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</si>
  <si>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</si>
  <si>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</si>
  <si>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</si>
  <si>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</si>
  <si>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</si>
  <si>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</si>
  <si>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</si>
  <si>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</si>
  <si>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</si>
  <si>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</si>
  <si>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</si>
  <si>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</si>
  <si>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</si>
  <si>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</si>
  <si>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</si>
  <si>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</si>
  <si>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</si>
  <si>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</si>
  <si>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</si>
  <si>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</si>
  <si>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</si>
  <si>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</si>
  <si>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</si>
  <si>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</si>
  <si>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</si>
  <si>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</si>
  <si>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</si>
  <si>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</si>
  <si>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</si>
  <si>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</si>
  <si>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</si>
  <si>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</si>
  <si>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</si>
  <si>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</si>
  <si>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</si>
  <si>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</si>
  <si>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</si>
  <si>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</si>
  <si>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</si>
  <si>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</si>
  <si>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</si>
  <si>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</si>
  <si>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</si>
  <si>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</si>
  <si>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</si>
  <si>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</si>
  <si>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</si>
  <si>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</si>
  <si>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</si>
  <si>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</si>
  <si>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</si>
  <si>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</si>
  <si>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</si>
  <si>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</si>
  <si>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</si>
  <si>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</si>
  <si>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</si>
  <si>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</si>
  <si>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</si>
  <si>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</si>
  <si>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</si>
  <si>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</si>
  <si>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</si>
  <si>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</si>
  <si>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</si>
  <si>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</si>
  <si>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</si>
  <si>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</si>
  <si>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</si>
  <si>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</si>
  <si>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</si>
  <si>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</si>
  <si>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</si>
  <si>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</si>
  <si>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</si>
  <si>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</si>
  <si>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</si>
  <si>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</si>
  <si>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</si>
  <si>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</si>
  <si>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</si>
  <si>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</si>
  <si>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</si>
  <si>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</si>
  <si>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</si>
  <si>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</si>
  <si>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</si>
  <si>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</si>
  <si>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</si>
  <si>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</si>
  <si>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</si>
  <si>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</si>
  <si>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</si>
  <si>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</si>
  <si>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</si>
  <si>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</si>
  <si>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</si>
  <si>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</si>
  <si>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</si>
  <si>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</si>
  <si>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</si>
  <si>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</si>
  <si>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</si>
  <si>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</si>
  <si>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</si>
  <si>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</si>
  <si>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</si>
  <si>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</si>
  <si>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</si>
  <si>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</si>
  <si>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</si>
  <si>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</si>
  <si>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</si>
  <si>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</si>
  <si>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</si>
  <si>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</si>
  <si>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</si>
  <si>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</si>
  <si>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</si>
  <si>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</si>
  <si>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</si>
  <si>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</si>
  <si>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</si>
  <si>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</si>
  <si>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</si>
  <si>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</si>
  <si>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</si>
  <si>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</si>
  <si>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</si>
  <si>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</si>
  <si>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</si>
  <si>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</si>
  <si>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</si>
  <si>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</si>
  <si>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</si>
  <si>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</si>
  <si>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</si>
  <si>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</si>
  <si>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</si>
  <si>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</si>
  <si>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</si>
  <si>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</si>
  <si>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</si>
  <si>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</si>
  <si>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</si>
  <si>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</si>
  <si>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</si>
  <si>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</si>
  <si>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</si>
  <si>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</si>
  <si>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</si>
  <si>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</si>
  <si>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</si>
  <si>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</si>
  <si>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</si>
  <si>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</si>
  <si>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</si>
  <si>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</si>
  <si>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</si>
  <si>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</si>
  <si>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</si>
  <si>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</si>
  <si>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</si>
  <si>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</si>
  <si>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</si>
  <si>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</si>
  <si>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</si>
  <si>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</si>
  <si>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</si>
  <si>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</si>
  <si>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</si>
  <si>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</si>
  <si>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</si>
  <si>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</si>
  <si>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</si>
  <si>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</si>
  <si>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</si>
  <si>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</si>
  <si>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</si>
  <si>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</si>
  <si>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</si>
  <si>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</si>
  <si>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</si>
  <si>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</si>
  <si>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</si>
  <si>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</si>
  <si>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</si>
  <si>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</si>
  <si>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</si>
  <si>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</si>
  <si>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</si>
  <si>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</si>
  <si>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</si>
  <si>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</si>
  <si>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</si>
  <si>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</si>
  <si>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</si>
  <si>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</si>
  <si>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</si>
  <si>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</si>
  <si>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</si>
  <si>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</si>
  <si>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</si>
  <si>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</si>
  <si>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</si>
  <si>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</si>
  <si>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</si>
  <si>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</si>
  <si>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</si>
  <si>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</si>
  <si>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</si>
  <si>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</si>
  <si>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</si>
  <si>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</si>
  <si>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</si>
  <si>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</si>
  <si>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</si>
  <si>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</si>
  <si>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</si>
  <si>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</si>
  <si>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</si>
  <si>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</si>
  <si>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</si>
  <si>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</si>
  <si>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</si>
  <si>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</si>
  <si>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</si>
  <si>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</si>
  <si>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</si>
  <si>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</si>
  <si>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</si>
  <si>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</si>
  <si>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</si>
  <si>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</si>
  <si>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</si>
  <si>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</si>
  <si>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</si>
  <si>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</si>
  <si>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</si>
  <si>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</si>
  <si>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</si>
  <si>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</si>
  <si>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</si>
  <si>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</si>
  <si>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</si>
  <si>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</si>
  <si>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</si>
  <si>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</si>
  <si>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</si>
  <si>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</si>
  <si>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</si>
  <si>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</si>
  <si>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</si>
  <si>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</si>
  <si>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</si>
  <si>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</si>
  <si>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</si>
  <si>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</si>
  <si>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</si>
  <si>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</si>
  <si>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</si>
  <si>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</si>
  <si>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</si>
  <si>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</si>
  <si>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</si>
  <si>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</si>
  <si>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</si>
  <si>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</si>
  <si>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</si>
  <si>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</si>
  <si>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</si>
  <si>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</si>
  <si>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</si>
  <si>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</si>
  <si>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</si>
  <si>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</si>
  <si>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</si>
  <si>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</si>
  <si>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</si>
  <si>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</si>
  <si>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</si>
  <si>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</si>
  <si>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</si>
  <si>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</si>
  <si>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</si>
  <si>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</si>
  <si>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</si>
  <si>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</si>
  <si>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</si>
  <si>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</si>
  <si>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</si>
  <si>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</si>
  <si>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</si>
  <si>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</si>
  <si>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</si>
  <si>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</si>
  <si>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</si>
  <si>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</si>
  <si>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</si>
  <si>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</si>
  <si>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</si>
  <si>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</si>
  <si>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</si>
  <si>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</si>
  <si>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</si>
  <si>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</si>
  <si>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</si>
  <si>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</si>
  <si>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</si>
  <si>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</si>
  <si>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</si>
  <si>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</si>
  <si>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</si>
  <si>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</si>
  <si>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</si>
  <si>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</si>
  <si>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</si>
  <si>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</si>
  <si>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</si>
  <si>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</si>
  <si>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</si>
  <si>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</si>
  <si>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</si>
  <si>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</si>
  <si>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</si>
  <si>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</si>
  <si>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</si>
  <si>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</si>
  <si>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</si>
  <si>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</si>
  <si>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</si>
  <si>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</si>
  <si>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</si>
  <si>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</si>
  <si>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</si>
  <si>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</si>
  <si>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</si>
  <si>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</si>
  <si>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</si>
  <si>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</si>
  <si>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</si>
  <si>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</si>
  <si>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</si>
  <si>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</si>
  <si>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</si>
  <si>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</si>
  <si>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</si>
  <si>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</si>
  <si>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</si>
  <si>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</si>
  <si>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</si>
  <si>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</si>
  <si>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</si>
  <si>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</si>
  <si>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</si>
  <si>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</si>
  <si>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</si>
  <si>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</si>
  <si>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</si>
  <si>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</si>
  <si>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</si>
  <si>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</si>
  <si>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</si>
  <si>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</si>
  <si>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</si>
  <si>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</si>
  <si>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</si>
  <si>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</si>
  <si>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</si>
  <si>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</si>
  <si>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</si>
  <si>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</si>
  <si>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</si>
  <si>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</si>
  <si>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</si>
  <si>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</si>
  <si>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</si>
  <si>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</si>
  <si>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</si>
  <si>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</si>
  <si>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</si>
  <si>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</si>
  <si>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</si>
  <si>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</si>
  <si>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</si>
  <si>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</si>
  <si>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</si>
  <si>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</si>
  <si>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</si>
  <si>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</si>
  <si>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</si>
  <si>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</si>
  <si>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</si>
  <si>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</si>
  <si>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</si>
  <si>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</si>
  <si>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</si>
  <si>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</si>
  <si>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</si>
  <si>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</si>
  <si>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</si>
  <si>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</si>
  <si>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</si>
  <si>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</si>
  <si>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</si>
  <si>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</si>
  <si>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</si>
  <si>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</si>
  <si>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</si>
  <si>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</si>
  <si>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</si>
  <si>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</si>
  <si>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</si>
  <si>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</si>
  <si>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</si>
  <si>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</si>
  <si>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</si>
  <si>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</si>
  <si>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</si>
  <si>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</si>
  <si>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</si>
  <si>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</si>
  <si>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</si>
  <si>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</si>
  <si>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</si>
  <si>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</si>
  <si>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</si>
  <si>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</si>
  <si>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</si>
  <si>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</si>
  <si>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</si>
  <si>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</si>
  <si>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</si>
  <si>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</si>
  <si>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</si>
  <si>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</si>
  <si>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</si>
  <si>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</si>
  <si>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</si>
  <si>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</si>
  <si>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</si>
  <si>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</si>
  <si>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</si>
  <si>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</si>
  <si>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</si>
  <si>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</si>
  <si>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</si>
  <si>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</si>
  <si>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</si>
  <si>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</si>
  <si>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</si>
  <si>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</si>
  <si>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</si>
  <si>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</si>
  <si>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</si>
  <si>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</si>
  <si>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</si>
  <si>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</si>
  <si>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</si>
  <si>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</si>
  <si>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</si>
  <si>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</si>
  <si>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</si>
  <si>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</si>
  <si>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</si>
  <si>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</si>
  <si>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</si>
  <si>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</si>
  <si>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</si>
  <si>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</si>
  <si>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</si>
  <si>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</si>
  <si>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</si>
  <si>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</si>
  <si>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</si>
  <si>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</si>
  <si>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</si>
  <si>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</si>
  <si>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</si>
  <si>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</si>
  <si>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</si>
  <si>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</si>
  <si>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</si>
  <si>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</si>
  <si>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</si>
  <si>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</si>
  <si>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</si>
  <si>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</si>
  <si>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</si>
  <si>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</si>
  <si>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</si>
  <si>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</si>
  <si>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</si>
  <si>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</si>
  <si>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</si>
  <si>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</si>
  <si>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</si>
  <si>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</si>
  <si>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</si>
  <si>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</si>
  <si>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</si>
  <si>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</si>
  <si>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</si>
  <si>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</si>
  <si>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</si>
  <si>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</si>
  <si>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</si>
  <si>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</si>
  <si>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</si>
  <si>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</si>
  <si>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</si>
  <si>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</si>
  <si>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</si>
  <si>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</si>
  <si>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</si>
  <si>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</si>
  <si>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</si>
  <si>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</si>
  <si>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</si>
  <si>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</si>
  <si>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</si>
  <si>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</si>
  <si>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</si>
  <si>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</si>
  <si>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</si>
  <si>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</si>
  <si>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</si>
  <si>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</si>
  <si>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</si>
  <si>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</si>
  <si>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</si>
  <si>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</si>
  <si>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</si>
  <si>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</si>
  <si>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</si>
  <si>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</si>
  <si>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</si>
  <si>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</si>
  <si>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</si>
  <si>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</si>
  <si>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</si>
  <si>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</si>
  <si>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</si>
  <si>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</si>
  <si>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</si>
  <si>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</si>
  <si>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</si>
  <si>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</si>
  <si>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</si>
  <si>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</si>
  <si>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</si>
  <si>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</si>
  <si>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</si>
  <si>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</si>
  <si>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</si>
  <si>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</si>
  <si>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</si>
  <si>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</si>
  <si>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</si>
  <si>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</si>
  <si>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</si>
  <si>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</si>
  <si>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</si>
  <si>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</si>
  <si>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</si>
  <si>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</si>
  <si>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</si>
  <si>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</si>
  <si>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</si>
  <si>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</si>
  <si>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</si>
  <si>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</si>
  <si>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</si>
  <si>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</si>
  <si>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</si>
  <si>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</si>
  <si>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</si>
  <si>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</si>
  <si>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</si>
  <si>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</si>
  <si>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</si>
  <si>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</si>
  <si>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</si>
  <si>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</si>
  <si>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</si>
  <si>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</si>
  <si>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</si>
  <si>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</si>
  <si>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</si>
  <si>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</si>
  <si>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</si>
  <si>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</si>
  <si>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</si>
  <si>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</si>
  <si>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</si>
  <si>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</si>
  <si>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</si>
  <si>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</si>
  <si>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</si>
  <si>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</si>
  <si>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</si>
  <si>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</si>
  <si>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</si>
  <si>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</si>
  <si>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</si>
  <si>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</si>
  <si>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</si>
  <si>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</si>
  <si>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</si>
  <si>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</si>
  <si>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</si>
  <si>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</si>
  <si>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</si>
  <si>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</si>
  <si>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</si>
  <si>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</si>
  <si>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</si>
  <si>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</si>
  <si>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</si>
  <si>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</si>
  <si>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</si>
  <si>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</si>
  <si>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</si>
  <si>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</si>
  <si>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</si>
  <si>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</si>
  <si>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</si>
  <si>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</si>
  <si>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</si>
  <si>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</si>
  <si>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</si>
  <si>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</si>
  <si>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</si>
  <si>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</si>
  <si>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</si>
  <si>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</si>
  <si>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</si>
  <si>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</si>
  <si>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</si>
  <si>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</si>
  <si>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</si>
  <si>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</si>
  <si>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</si>
  <si>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</si>
  <si>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</si>
  <si>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</si>
  <si>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</si>
  <si>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</si>
  <si>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</si>
  <si>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</si>
  <si>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</si>
  <si>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</si>
  <si>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</si>
  <si>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</si>
  <si>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</si>
  <si>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</si>
  <si>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</si>
  <si>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</si>
  <si>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</si>
  <si>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</si>
  <si>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</si>
  <si>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</si>
  <si>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</si>
  <si>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</si>
  <si>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</si>
  <si>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</si>
  <si>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</si>
  <si>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</si>
  <si>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</si>
  <si>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</si>
  <si>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</si>
  <si>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</si>
  <si>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</si>
  <si>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</si>
  <si>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</si>
  <si>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</si>
  <si>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</si>
  <si>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</si>
  <si>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</si>
  <si>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</si>
  <si>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</si>
  <si>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</si>
  <si>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</si>
  <si>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</si>
  <si>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</si>
  <si>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</si>
  <si>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</si>
  <si>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</si>
  <si>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</si>
  <si>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</si>
  <si>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</si>
  <si>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</si>
  <si>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</si>
  <si>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</si>
  <si>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</si>
  <si>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</si>
  <si>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</si>
  <si>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</si>
  <si>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</si>
  <si>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</si>
  <si>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</si>
  <si>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</si>
  <si>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</si>
  <si>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</si>
  <si>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</si>
  <si>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</si>
  <si>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</si>
  <si>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</si>
  <si>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</si>
  <si>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</si>
  <si>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</si>
  <si>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</si>
  <si>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</si>
  <si>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</si>
  <si>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</si>
  <si>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</si>
  <si>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</si>
  <si>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</si>
  <si>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</si>
  <si>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</si>
  <si>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</si>
  <si>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</si>
  <si>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</si>
  <si>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</si>
  <si>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</si>
  <si>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</si>
  <si>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</si>
  <si>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</si>
  <si>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</si>
  <si>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</si>
  <si>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</si>
  <si>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</si>
  <si>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</si>
  <si>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</si>
  <si>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</si>
  <si>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</si>
  <si>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</si>
  <si>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</si>
  <si>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</si>
  <si>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</si>
  <si>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</si>
  <si>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</si>
  <si>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</si>
  <si>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</si>
  <si>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</si>
  <si>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</si>
  <si>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</si>
  <si>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</si>
  <si>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</si>
  <si>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</si>
  <si>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</si>
  <si>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</si>
  <si>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</si>
  <si>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</si>
  <si>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</si>
  <si>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</si>
  <si>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</si>
  <si>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</si>
  <si>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</si>
  <si>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</si>
  <si>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</si>
  <si>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</si>
  <si>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</si>
  <si>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</si>
  <si>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</si>
  <si>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</si>
  <si>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</si>
  <si>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</si>
  <si>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</si>
  <si>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</si>
  <si>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</si>
  <si>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</si>
  <si>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</si>
  <si>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</si>
  <si>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</si>
  <si>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</si>
  <si>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</si>
  <si>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</si>
  <si>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</si>
  <si>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</si>
  <si>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</si>
  <si>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</si>
  <si>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</si>
  <si>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</si>
  <si>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</si>
  <si>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</si>
  <si>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</si>
  <si>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</si>
  <si>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</si>
  <si>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</si>
  <si>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</si>
  <si>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</si>
  <si>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</si>
  <si>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</si>
  <si>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</si>
  <si>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</si>
  <si>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</si>
  <si>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</si>
  <si>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</si>
  <si>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</si>
  <si>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</si>
  <si>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</si>
  <si>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</si>
  <si>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</si>
  <si>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</si>
  <si>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</si>
  <si>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</si>
  <si>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</si>
  <si>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</si>
  <si>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</si>
  <si>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</si>
  <si>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</si>
  <si>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</si>
  <si>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</si>
  <si>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</si>
  <si>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</si>
  <si>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</si>
  <si>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</si>
  <si>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</si>
  <si>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</si>
  <si>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</si>
  <si>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</si>
  <si>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</si>
  <si>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</si>
  <si>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</si>
  <si>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</si>
  <si>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</si>
  <si>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</si>
  <si>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</si>
  <si>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</si>
  <si>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</si>
  <si>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</si>
  <si>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</si>
  <si>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</si>
  <si>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</si>
  <si>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</si>
  <si>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</si>
  <si>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</si>
  <si>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</si>
  <si>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</si>
  <si>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</si>
  <si>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</si>
  <si>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</si>
  <si>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</si>
  <si>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</si>
  <si>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</si>
  <si>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</si>
  <si>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</si>
  <si>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</si>
  <si>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</si>
  <si>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</si>
  <si>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</si>
  <si>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</si>
  <si>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</si>
  <si>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</si>
  <si>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</si>
  <si>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</si>
  <si>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</si>
  <si>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</si>
  <si>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</si>
  <si>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</si>
  <si>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</si>
  <si>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</si>
  <si>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</si>
  <si>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</si>
  <si>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</si>
  <si>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</si>
  <si>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</si>
  <si>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</si>
  <si>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</si>
  <si>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</si>
  <si>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</si>
  <si>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</si>
  <si>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</si>
  <si>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</si>
  <si>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</si>
  <si>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</si>
  <si>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</si>
  <si>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</si>
  <si>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</si>
  <si>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</si>
  <si>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</si>
  <si>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</si>
  <si>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</si>
  <si>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</si>
  <si>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</si>
  <si>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</si>
  <si>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</si>
  <si>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</si>
  <si>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</si>
  <si>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</si>
  <si>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</si>
  <si>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</si>
  <si>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</si>
  <si>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</si>
  <si>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</si>
  <si>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</si>
  <si>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</si>
  <si>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</si>
  <si>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</si>
  <si>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</si>
  <si>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</si>
  <si>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</si>
  <si>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</si>
  <si>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</si>
  <si>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</si>
  <si>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</si>
  <si>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</si>
  <si>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</si>
  <si>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</si>
  <si>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</si>
  <si>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</si>
  <si>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</si>
  <si>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</si>
  <si>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</si>
  <si>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</si>
  <si>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</si>
  <si>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</si>
  <si>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</si>
  <si>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</si>
  <si>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</si>
  <si>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</si>
  <si>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</si>
  <si>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</si>
  <si>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</si>
  <si>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</si>
  <si>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</si>
  <si>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</si>
  <si>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</si>
  <si>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</si>
  <si>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</si>
  <si>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</si>
  <si>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</si>
  <si>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</si>
  <si>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</si>
  <si>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</si>
  <si>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</si>
  <si>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</si>
  <si>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</si>
  <si>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</si>
  <si>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</si>
  <si>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</si>
  <si>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</si>
  <si>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</si>
  <si>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</si>
  <si>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</si>
  <si>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</si>
  <si>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</si>
  <si>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</si>
  <si>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</si>
  <si>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</si>
  <si>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</si>
  <si>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</si>
  <si>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</si>
  <si>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</si>
  <si>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</si>
  <si>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</si>
  <si>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</si>
  <si>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</si>
  <si>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</si>
  <si>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</si>
  <si>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</si>
  <si>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</si>
  <si>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</si>
  <si>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</si>
  <si>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</si>
  <si>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</si>
  <si>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</si>
  <si>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</si>
  <si>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</si>
  <si>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</si>
  <si>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</si>
  <si>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</si>
  <si>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</si>
  <si>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</si>
  <si>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</si>
  <si>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</si>
  <si>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</si>
  <si>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</si>
  <si>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</si>
  <si>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</si>
  <si>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</si>
  <si>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</si>
  <si>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</si>
  <si>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</si>
  <si>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</si>
  <si>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</si>
  <si>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</si>
  <si>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</si>
  <si>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</si>
  <si>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</si>
  <si>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</si>
  <si>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</si>
  <si>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</si>
  <si>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</si>
  <si>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</si>
  <si>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</si>
  <si>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</si>
  <si>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</si>
  <si>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</si>
  <si>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</si>
  <si>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</si>
  <si>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</si>
  <si>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</si>
  <si>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</si>
  <si>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</si>
  <si>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</si>
  <si>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</si>
  <si>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</si>
  <si>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</si>
  <si>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</si>
  <si>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</si>
  <si>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</si>
  <si>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</si>
  <si>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</si>
  <si>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</si>
  <si>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</si>
  <si>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</si>
  <si>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</si>
  <si>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</si>
  <si>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</si>
  <si>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</si>
  <si>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</si>
  <si>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</si>
  <si>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</si>
  <si>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</si>
  <si>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</si>
  <si>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</si>
  <si>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</si>
  <si>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</si>
  <si>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</si>
  <si>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</si>
  <si>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</si>
  <si>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</si>
  <si>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</si>
  <si>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</si>
  <si>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</si>
  <si>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</si>
  <si>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</si>
  <si>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</si>
  <si>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</si>
  <si>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</si>
  <si>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</si>
  <si>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</si>
  <si>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</si>
  <si>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</si>
  <si>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</si>
  <si>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</si>
  <si>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</si>
  <si>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</si>
  <si>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</si>
  <si>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</si>
  <si>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</si>
  <si>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</si>
  <si>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</si>
  <si>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</si>
  <si>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</si>
  <si>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</si>
  <si>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</si>
  <si>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</si>
  <si>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</si>
  <si>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</si>
  <si>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</si>
  <si>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</si>
  <si>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</si>
  <si>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</si>
  <si>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</si>
  <si>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</si>
  <si>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</si>
  <si>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</si>
  <si>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</si>
  <si>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</si>
  <si>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</si>
  <si>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</si>
  <si>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</si>
  <si>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</si>
  <si>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</si>
  <si>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</si>
  <si>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</si>
  <si>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</si>
  <si>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</si>
  <si>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</si>
  <si>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</si>
  <si>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</si>
  <si>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</si>
  <si>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</si>
  <si>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</si>
  <si>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</si>
  <si>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</si>
  <si>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</si>
  <si>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</si>
  <si>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</si>
  <si>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</si>
  <si>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</si>
  <si>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</si>
  <si>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</si>
  <si>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</si>
  <si>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</si>
  <si>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</si>
  <si>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</si>
  <si>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</si>
  <si>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</si>
  <si>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</si>
  <si>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</si>
  <si>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</si>
  <si>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</si>
  <si>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</si>
  <si>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</si>
  <si>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</si>
  <si>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</si>
  <si>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</si>
  <si>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</si>
  <si>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</si>
  <si>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</si>
  <si>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</si>
  <si>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</si>
  <si>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</si>
  <si>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</si>
  <si>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</si>
  <si>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</si>
  <si>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</si>
  <si>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</si>
  <si>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</si>
  <si>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</si>
  <si>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</si>
  <si>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</si>
  <si>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</si>
  <si>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</si>
  <si>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</si>
  <si>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</si>
  <si>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</si>
  <si>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</si>
  <si>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</si>
  <si>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</si>
  <si>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</si>
  <si>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</si>
  <si>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</si>
  <si>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</si>
  <si>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</si>
  <si>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</si>
  <si>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</si>
  <si>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</si>
  <si>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</si>
  <si>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</si>
  <si>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</si>
  <si>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</si>
  <si>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</si>
  <si>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</si>
  <si>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</si>
  <si>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</si>
  <si>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</si>
  <si>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</si>
  <si>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</si>
  <si>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</si>
  <si>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</si>
  <si>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</si>
  <si>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</si>
  <si>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</si>
  <si>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</si>
  <si>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</si>
  <si>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</si>
  <si>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</si>
  <si>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</si>
  <si>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</si>
  <si>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</si>
  <si>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</si>
  <si>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</si>
  <si>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</si>
  <si>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</si>
  <si>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</si>
  <si>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</si>
  <si>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</si>
  <si>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</si>
  <si>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</si>
  <si>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</si>
  <si>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</si>
  <si>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</si>
  <si>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</si>
  <si>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</si>
  <si>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</si>
  <si>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</si>
  <si>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</si>
  <si>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</si>
  <si>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</si>
  <si>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</si>
  <si>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</si>
  <si>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</si>
  <si>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</si>
  <si>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</si>
  <si>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</si>
  <si>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</si>
  <si>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</si>
  <si>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</si>
  <si>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</si>
  <si>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</si>
  <si>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</si>
  <si>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</si>
  <si>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</si>
  <si>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</si>
  <si>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</si>
  <si>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</si>
  <si>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</si>
  <si>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</si>
  <si>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</si>
  <si>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</si>
  <si>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</si>
  <si>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</si>
  <si>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</si>
  <si>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</si>
  <si>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</si>
  <si>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</si>
  <si>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</si>
  <si>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</si>
  <si>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</si>
  <si>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</si>
  <si>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</si>
  <si>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</si>
  <si>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</si>
  <si>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</si>
  <si>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</si>
  <si>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</si>
  <si>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</si>
  <si>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</si>
  <si>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</si>
  <si>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</si>
  <si>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</si>
  <si>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</si>
  <si>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</si>
  <si>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</si>
  <si>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</si>
  <si>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</si>
  <si>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</si>
  <si>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</si>
  <si>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</si>
  <si>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</si>
  <si>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</si>
  <si>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</si>
  <si>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</si>
  <si>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</si>
  <si>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</si>
  <si>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</si>
  <si>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</si>
  <si>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</si>
  <si>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</si>
  <si>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</si>
  <si>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</si>
  <si>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</si>
  <si>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</si>
  <si>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</si>
  <si>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</si>
  <si>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</si>
  <si>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</si>
  <si>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</si>
  <si>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</si>
  <si>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</si>
  <si>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</si>
  <si>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</si>
  <si>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</si>
  <si>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</si>
  <si>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</si>
  <si>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</si>
  <si>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</si>
  <si>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</si>
  <si>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</si>
  <si>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</si>
  <si>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</si>
  <si>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</si>
  <si>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</si>
  <si>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</si>
  <si>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</si>
  <si>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</si>
  <si>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</si>
  <si>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</si>
  <si>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</si>
  <si>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</si>
  <si>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</si>
  <si>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</si>
  <si>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</si>
  <si>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</si>
  <si>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</si>
  <si>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</si>
  <si>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</si>
  <si>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</si>
  <si>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</si>
  <si>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</si>
  <si>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</si>
  <si>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</si>
  <si>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</si>
  <si>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</si>
  <si>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</si>
  <si>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</si>
  <si>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</si>
  <si>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</si>
  <si>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</si>
  <si>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</si>
  <si>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</si>
  <si>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</si>
  <si>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</si>
  <si>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</si>
  <si>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</si>
  <si>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</si>
  <si>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</si>
  <si>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</si>
  <si>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</si>
  <si>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</si>
  <si>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</si>
  <si>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</si>
  <si>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</si>
  <si>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</si>
  <si>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</si>
  <si>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</si>
  <si>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</si>
  <si>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</si>
  <si>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</si>
  <si>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</si>
  <si>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</si>
  <si>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</si>
  <si>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</si>
  <si>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</si>
  <si>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</si>
  <si>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</si>
  <si>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</si>
  <si>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</si>
  <si>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</si>
  <si>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</si>
  <si>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</si>
  <si>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</si>
  <si>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</si>
  <si>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</si>
  <si>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</si>
  <si>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</si>
  <si>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</si>
  <si>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</si>
  <si>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</si>
  <si>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</si>
  <si>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</si>
  <si>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</si>
  <si>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</si>
  <si>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</si>
  <si>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</si>
  <si>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</si>
  <si>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</si>
  <si>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</si>
  <si>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</si>
  <si>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</si>
  <si>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</si>
  <si>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</si>
  <si>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</si>
  <si>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</si>
  <si>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</si>
  <si>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</si>
  <si>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</si>
  <si>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</si>
  <si>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</si>
  <si>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</si>
  <si>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</si>
  <si>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</si>
  <si>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</si>
  <si>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</si>
  <si>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</si>
  <si>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</si>
  <si>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</si>
  <si>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</si>
  <si>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</si>
  <si>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</si>
  <si>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</si>
  <si>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</si>
  <si>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</si>
  <si>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</si>
  <si>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</si>
  <si>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</si>
  <si>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</si>
  <si>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</si>
  <si>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</si>
  <si>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</si>
  <si>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</si>
  <si>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</si>
  <si>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</si>
  <si>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</si>
  <si>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</si>
  <si>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</si>
  <si>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</si>
  <si>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</si>
  <si>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</si>
  <si>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</si>
  <si>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</si>
  <si>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</si>
  <si>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</si>
  <si>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</si>
  <si>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</si>
  <si>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</si>
  <si>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</si>
  <si>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</si>
  <si>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</si>
  <si>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</si>
  <si>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</si>
  <si>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</si>
  <si>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</si>
  <si>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</si>
  <si>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</si>
  <si>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</si>
  <si>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</si>
  <si>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</si>
  <si>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</si>
  <si>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</si>
  <si>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</si>
  <si>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</si>
  <si>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</si>
  <si>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</si>
  <si>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</si>
  <si>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</si>
  <si>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</si>
  <si>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</si>
  <si>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</si>
  <si>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</si>
  <si>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</si>
  <si>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</si>
  <si>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</si>
  <si>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</si>
  <si>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</si>
  <si>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</si>
  <si>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</si>
  <si>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</si>
  <si>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</si>
  <si>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</si>
  <si>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</si>
  <si>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</si>
  <si>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</si>
  <si>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</si>
  <si>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</si>
  <si>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</si>
  <si>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</si>
  <si>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</si>
  <si>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</si>
  <si>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</si>
  <si>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</si>
  <si>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</si>
  <si>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</si>
  <si>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</si>
  <si>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</si>
  <si>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</si>
  <si>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</si>
  <si>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</si>
  <si>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</si>
  <si>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</si>
  <si>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</si>
  <si>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</si>
  <si>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</si>
  <si>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</si>
  <si>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</si>
  <si>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</si>
  <si>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</si>
  <si>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</si>
  <si>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</si>
  <si>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</si>
  <si>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</si>
  <si>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</si>
  <si>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</si>
  <si>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</si>
  <si>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</si>
  <si>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</si>
  <si>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</si>
  <si>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</si>
  <si>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</si>
  <si>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</si>
  <si>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</si>
  <si>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</si>
  <si>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</si>
  <si>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</si>
  <si>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</si>
  <si>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</si>
  <si>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</si>
  <si>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</si>
  <si>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</si>
  <si>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</si>
  <si>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</si>
  <si>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</si>
  <si>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</si>
  <si>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</si>
  <si>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</si>
  <si>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</si>
  <si>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</si>
  <si>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</si>
  <si>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</si>
  <si>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</si>
  <si>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</si>
  <si>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</si>
  <si>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</si>
  <si>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</si>
  <si>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</si>
  <si>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</si>
  <si>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</si>
  <si>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</si>
  <si>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</si>
  <si>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</si>
  <si>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</si>
  <si>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</si>
  <si>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</si>
  <si>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</si>
  <si>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</si>
  <si>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</si>
  <si>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</si>
  <si>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</si>
  <si>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</si>
  <si>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</si>
  <si>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</si>
  <si>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</si>
  <si>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</si>
  <si>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</si>
  <si>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</si>
  <si>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</si>
  <si>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</si>
  <si>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</si>
  <si>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</si>
  <si>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</si>
  <si>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</si>
  <si>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</si>
  <si>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</si>
  <si>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</si>
  <si>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</si>
  <si>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</si>
  <si>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</si>
  <si>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</si>
  <si>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</si>
  <si>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</si>
  <si>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</si>
  <si>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</si>
  <si>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</si>
  <si>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</si>
  <si>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</si>
  <si>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</si>
  <si>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</si>
  <si>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</si>
  <si>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</si>
  <si>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</si>
  <si>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</si>
  <si>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</si>
  <si>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</si>
  <si>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</si>
  <si>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</si>
  <si>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</si>
  <si>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</si>
  <si>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</si>
  <si>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</si>
  <si>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</si>
  <si>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</si>
  <si>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</si>
  <si>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</si>
  <si>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</si>
  <si>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</si>
  <si>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</si>
  <si>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</si>
  <si>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</si>
  <si>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</si>
  <si>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</si>
  <si>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</si>
  <si>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</si>
  <si>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</si>
  <si>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</si>
  <si>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</si>
  <si>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</si>
  <si>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</si>
  <si>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</si>
  <si>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</si>
  <si>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</si>
  <si>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</si>
  <si>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</si>
  <si>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</si>
  <si>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</si>
  <si>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</si>
  <si>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</si>
  <si>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</si>
  <si>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</si>
  <si>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</si>
  <si>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</si>
  <si>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</si>
  <si>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</si>
  <si>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</si>
  <si>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</si>
  <si>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</si>
  <si>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</si>
  <si>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</si>
  <si>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</si>
  <si>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</si>
  <si>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</si>
  <si>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</si>
  <si>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</si>
  <si>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</si>
  <si>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</si>
  <si>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</si>
  <si>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</si>
  <si>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</si>
  <si>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</si>
  <si>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</si>
  <si>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</si>
  <si>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</si>
  <si>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</si>
  <si>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</si>
  <si>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</si>
  <si>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</si>
  <si>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</si>
  <si>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</si>
  <si>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</si>
  <si>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</si>
  <si>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</si>
  <si>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</si>
  <si>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</si>
  <si>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</si>
  <si>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</si>
  <si>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</si>
  <si>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</si>
  <si>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</si>
  <si>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</si>
  <si>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</si>
  <si>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</si>
  <si>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</si>
  <si>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</si>
  <si>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</si>
  <si>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</si>
  <si>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</si>
  <si>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</si>
  <si>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</si>
  <si>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</si>
  <si>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</si>
  <si>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</si>
  <si>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</si>
  <si>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</si>
  <si>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</si>
  <si>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</si>
  <si>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</si>
  <si>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</si>
  <si>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</si>
  <si>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</si>
  <si>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</si>
  <si>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</si>
  <si>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</si>
  <si>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</si>
  <si>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</si>
  <si>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</si>
  <si>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</si>
  <si>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</si>
  <si>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</si>
  <si>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</si>
  <si>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</si>
  <si>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</si>
  <si>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</si>
  <si>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</si>
  <si>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</si>
  <si>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</si>
  <si>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</si>
  <si>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</si>
  <si>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</si>
  <si>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</si>
  <si>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</si>
  <si>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</si>
  <si>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</si>
  <si>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</si>
  <si>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</si>
  <si>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</si>
  <si>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</si>
  <si>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</si>
  <si>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</si>
  <si>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</si>
  <si>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</si>
  <si>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</si>
  <si>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</si>
  <si>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</si>
  <si>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</si>
  <si>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</si>
  <si>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</si>
  <si>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</si>
  <si>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</si>
  <si>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</si>
  <si>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</si>
  <si>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</si>
  <si>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</si>
  <si>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</si>
  <si>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</si>
  <si>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</si>
  <si>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</si>
  <si>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</si>
  <si>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</si>
  <si>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</si>
  <si>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</si>
  <si>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</si>
  <si>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</si>
  <si>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</si>
  <si>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</si>
  <si>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</si>
  <si>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</si>
  <si>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</si>
  <si>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</si>
  <si>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</si>
  <si>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</si>
  <si>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</si>
  <si>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</si>
  <si>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</si>
  <si>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</si>
  <si>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</si>
  <si>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</si>
  <si>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</si>
  <si>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</si>
  <si>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</si>
  <si>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</si>
  <si>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</si>
  <si>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</si>
  <si>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</si>
  <si>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</si>
  <si>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</si>
  <si>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</si>
  <si>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</si>
  <si>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</si>
  <si>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</si>
  <si>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</si>
  <si>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</si>
  <si>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</si>
  <si>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</si>
  <si>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</si>
  <si>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</si>
  <si>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</si>
  <si>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</si>
  <si>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</si>
  <si>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</si>
  <si>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</si>
  <si>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</si>
  <si>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</si>
  <si>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</si>
  <si>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</si>
  <si>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</si>
  <si>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</si>
  <si>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</si>
  <si>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</si>
  <si>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</si>
  <si>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</si>
  <si>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</si>
  <si>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</si>
  <si>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</si>
  <si>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</si>
  <si>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</si>
  <si>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</si>
  <si>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</si>
  <si>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</si>
  <si>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</si>
  <si>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</si>
  <si>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</si>
  <si>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</si>
  <si>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</si>
  <si>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</si>
  <si>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</si>
  <si>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</si>
  <si>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</si>
  <si>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</si>
  <si>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</si>
  <si>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</si>
  <si>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</si>
  <si>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</si>
  <si>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</si>
  <si>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</si>
  <si>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</si>
  <si>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</si>
  <si>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</si>
  <si>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</si>
  <si>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</si>
  <si>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</si>
  <si>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</si>
  <si>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</si>
  <si>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</si>
  <si>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</si>
  <si>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</si>
  <si>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</si>
  <si>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</si>
  <si>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</si>
  <si>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</si>
  <si>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</si>
  <si>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</si>
  <si>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</si>
  <si>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</si>
  <si>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</si>
  <si>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</si>
  <si>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</si>
  <si>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</si>
  <si>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</si>
  <si>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</si>
  <si>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</si>
  <si>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</si>
  <si>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</si>
  <si>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</si>
  <si>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</si>
  <si>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</si>
  <si>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</si>
  <si>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</si>
  <si>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</si>
  <si>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</si>
  <si>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</si>
  <si>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</si>
  <si>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</si>
  <si>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</si>
  <si>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</si>
  <si>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</si>
  <si>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</si>
  <si>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</si>
  <si>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</si>
  <si>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</si>
  <si>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</si>
  <si>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</si>
  <si>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</si>
  <si>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</si>
  <si>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</si>
  <si>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</si>
  <si>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</si>
  <si>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</si>
  <si>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</si>
  <si>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</si>
  <si>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</si>
  <si>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</si>
  <si>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</si>
  <si>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</si>
  <si>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</si>
  <si>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</si>
  <si>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</si>
  <si>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</si>
  <si>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</si>
  <si>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</si>
  <si>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</si>
  <si>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</si>
  <si>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</si>
  <si>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</si>
  <si>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</si>
  <si>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</si>
  <si>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</si>
  <si>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</si>
  <si>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</si>
  <si>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</si>
  <si>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</si>
  <si>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</si>
  <si>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</si>
  <si>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</si>
  <si>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</si>
  <si>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</si>
  <si>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</si>
  <si>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</si>
  <si>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</si>
  <si>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</si>
  <si>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</si>
  <si>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</si>
  <si>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</si>
  <si>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</si>
  <si>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</si>
  <si>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</si>
  <si>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</si>
  <si>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</si>
  <si>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</si>
  <si>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</si>
  <si>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</si>
  <si>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</si>
  <si>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</si>
  <si>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</si>
  <si>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</si>
  <si>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</si>
  <si>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</si>
  <si>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</si>
  <si>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</si>
  <si>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</si>
  <si>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</si>
  <si>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</si>
  <si>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</si>
  <si>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</si>
  <si>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</si>
  <si>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</si>
  <si>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</si>
  <si>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</si>
  <si>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</si>
  <si>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</si>
  <si>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</si>
  <si>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</si>
  <si>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</si>
  <si>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</si>
  <si>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</si>
  <si>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</si>
  <si>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</si>
  <si>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</si>
  <si>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</si>
  <si>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</si>
  <si>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</si>
  <si>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</si>
  <si>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</si>
  <si>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</si>
  <si>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</si>
  <si>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</si>
  <si>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</si>
  <si>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</si>
  <si>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</si>
  <si>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</si>
  <si>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</si>
  <si>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</si>
  <si>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</si>
  <si>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</si>
  <si>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</si>
  <si>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</si>
  <si>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</si>
  <si>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</si>
  <si>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</si>
  <si>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</si>
  <si>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</si>
  <si>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</si>
  <si>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</si>
  <si>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</si>
  <si>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</si>
  <si>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</si>
  <si>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</si>
  <si>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</si>
  <si>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</si>
  <si>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</si>
  <si>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</si>
  <si>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</si>
  <si>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</si>
  <si>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</si>
  <si>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</si>
  <si>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</si>
  <si>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</si>
  <si>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</si>
  <si>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</si>
  <si>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</si>
  <si>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</si>
  <si>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</si>
  <si>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</si>
  <si>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</si>
  <si>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</si>
  <si>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</si>
  <si>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</si>
  <si>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</si>
  <si>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</si>
  <si>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</si>
  <si>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</si>
  <si>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</si>
  <si>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</si>
  <si>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</si>
  <si>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</si>
  <si>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</si>
  <si>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</si>
  <si>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</si>
  <si>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</si>
  <si>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</si>
  <si>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</si>
  <si>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</si>
  <si>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</si>
  <si>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</si>
  <si>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</si>
  <si>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</si>
  <si>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</si>
  <si>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</si>
  <si>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</si>
  <si>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</si>
  <si>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</si>
  <si>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</si>
  <si>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</si>
  <si>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</si>
  <si>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</si>
  <si>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</si>
  <si>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</si>
  <si>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</si>
  <si>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</si>
  <si>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</si>
  <si>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</si>
  <si>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</si>
  <si>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</si>
  <si>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</si>
  <si>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</si>
  <si>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</si>
  <si>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</si>
  <si>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</si>
  <si>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</si>
  <si>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</si>
  <si>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</si>
  <si>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</si>
  <si>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</si>
  <si>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</si>
  <si>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</si>
  <si>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</si>
  <si>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</si>
  <si>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</si>
  <si>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</si>
  <si>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</si>
  <si>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</si>
  <si>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</si>
  <si>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</si>
  <si>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</si>
  <si>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</si>
  <si>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</si>
  <si>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</si>
  <si>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</si>
  <si>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</si>
  <si>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</si>
  <si>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</si>
  <si>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</si>
  <si>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</si>
  <si>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</si>
  <si>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</si>
  <si>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</si>
  <si>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</si>
  <si>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</si>
  <si>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</si>
  <si>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</si>
  <si>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</si>
  <si>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</si>
  <si>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</si>
  <si>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</si>
  <si>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</si>
  <si>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</si>
  <si>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</si>
  <si>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</si>
  <si>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</si>
  <si>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</si>
  <si>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</si>
  <si>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</si>
  <si>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</si>
  <si>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</si>
  <si>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</si>
  <si>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</si>
  <si>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</si>
  <si>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</si>
  <si>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</si>
  <si>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</si>
  <si>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</si>
  <si>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</si>
  <si>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</si>
  <si>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</si>
  <si>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</si>
  <si>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</si>
  <si>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</si>
  <si>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</si>
  <si>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</si>
  <si>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</si>
  <si>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</si>
  <si>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</si>
  <si>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</si>
  <si>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</si>
  <si>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</si>
  <si>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</si>
  <si>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</si>
  <si>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</si>
  <si>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</si>
  <si>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</si>
  <si>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</si>
  <si>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</si>
  <si>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</si>
  <si>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</si>
  <si>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</si>
  <si>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</si>
  <si>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</si>
  <si>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</si>
  <si>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</si>
  <si>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</si>
  <si>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</si>
  <si>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</si>
  <si>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</si>
  <si>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</si>
  <si>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</si>
  <si>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</si>
  <si>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</si>
  <si>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</si>
  <si>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</si>
  <si>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</si>
  <si>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</si>
  <si>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</si>
  <si>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</si>
  <si>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</si>
  <si>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</si>
  <si>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</si>
  <si>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</si>
  <si>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</si>
  <si>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</si>
  <si>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</si>
  <si>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</si>
  <si>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</si>
  <si>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</si>
  <si>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</si>
  <si>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</si>
  <si>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</si>
  <si>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</si>
  <si>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</si>
  <si>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</si>
  <si>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</si>
  <si>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</si>
  <si>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</si>
  <si>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</si>
  <si>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</si>
  <si>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</si>
  <si>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</si>
  <si>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</si>
  <si>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</si>
  <si>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</si>
  <si>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</si>
  <si>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</si>
  <si>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</si>
  <si>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</si>
  <si>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</si>
  <si>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</si>
  <si>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</si>
  <si>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</si>
  <si>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</si>
  <si>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</si>
  <si>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</si>
  <si>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</si>
  <si>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</si>
  <si>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</si>
  <si>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</si>
  <si>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</si>
  <si>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</si>
  <si>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</si>
  <si>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</si>
  <si>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</si>
  <si>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</si>
  <si>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</si>
  <si>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</si>
  <si>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</si>
  <si>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</si>
  <si>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</si>
  <si>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</si>
  <si>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</si>
  <si>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</si>
  <si>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</si>
  <si>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</si>
  <si>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</si>
  <si>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</si>
  <si>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</si>
  <si>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</si>
  <si>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</si>
  <si>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</si>
  <si>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</si>
  <si>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</si>
  <si>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</si>
  <si>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</si>
  <si>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</si>
  <si>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</si>
  <si>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</si>
  <si>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</si>
  <si>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</si>
  <si>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</si>
  <si>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</si>
  <si>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</si>
  <si>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</si>
  <si>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</si>
  <si>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</si>
  <si>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</si>
  <si>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</si>
  <si>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</si>
  <si>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</si>
  <si>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</si>
  <si>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</si>
  <si>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</si>
  <si>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</si>
  <si>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</si>
  <si>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</si>
  <si>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</si>
  <si>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</si>
  <si>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</si>
  <si>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</si>
  <si>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</si>
  <si>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</si>
  <si>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</si>
  <si>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</si>
  <si>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</si>
  <si>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</si>
  <si>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</si>
  <si>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</si>
  <si>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</si>
  <si>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</si>
  <si>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</si>
  <si>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</si>
  <si>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</si>
  <si>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</si>
  <si>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</si>
  <si>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</si>
  <si>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</si>
  <si>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</si>
  <si>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</si>
  <si>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</si>
  <si>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</si>
  <si>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</si>
  <si>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</si>
  <si>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</si>
  <si>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</si>
  <si>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</si>
  <si>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</si>
  <si>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</si>
  <si>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</si>
  <si>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</si>
  <si>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</si>
  <si>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</si>
  <si>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</si>
  <si>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</si>
  <si>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</si>
  <si>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</si>
  <si>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</si>
  <si>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</si>
  <si>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</si>
  <si>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</si>
  <si>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</si>
  <si>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</si>
  <si>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</si>
  <si>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</si>
  <si>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</si>
  <si>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</si>
  <si>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</si>
  <si>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</si>
  <si>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</si>
  <si>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</si>
  <si>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</si>
  <si>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</si>
  <si>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</si>
  <si>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</si>
  <si>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</si>
  <si>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</si>
  <si>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</si>
  <si>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</si>
  <si>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</si>
  <si>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</si>
  <si>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</si>
  <si>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</si>
  <si>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</si>
  <si>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</si>
  <si>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</si>
  <si>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</si>
  <si>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</si>
  <si>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</si>
  <si>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</si>
  <si>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</si>
  <si>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</si>
  <si>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</si>
  <si>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</si>
  <si>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</si>
  <si>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</si>
  <si>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</si>
  <si>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</si>
  <si>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</si>
  <si>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</si>
  <si>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</si>
  <si>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</si>
  <si>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</si>
  <si>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</si>
  <si>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</si>
  <si>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</si>
  <si>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</si>
  <si>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</si>
  <si>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</si>
  <si>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</si>
  <si>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</si>
  <si>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</si>
  <si>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</si>
  <si>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</si>
  <si>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</si>
  <si>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</si>
  <si>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</si>
  <si>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</si>
  <si>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</si>
  <si>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</si>
  <si>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</si>
  <si>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</si>
  <si>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</si>
  <si>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</si>
  <si>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</si>
  <si>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</si>
  <si>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</si>
  <si>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</si>
  <si>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</si>
  <si>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</si>
  <si>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</si>
  <si>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</si>
  <si>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</si>
  <si>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</si>
  <si>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</si>
  <si>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</si>
  <si>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</si>
  <si>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</si>
  <si>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</si>
  <si>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</si>
  <si>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</si>
  <si>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</si>
  <si>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</si>
  <si>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</si>
  <si>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</si>
  <si>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</si>
  <si>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</si>
  <si>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</si>
  <si>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</si>
  <si>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</si>
  <si>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</si>
  <si>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</si>
  <si>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</si>
  <si>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</si>
  <si>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</si>
  <si>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</si>
  <si>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</si>
  <si>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</si>
  <si>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</si>
  <si>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</si>
  <si>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</si>
  <si>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</si>
  <si>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</si>
  <si>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</si>
  <si>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</si>
  <si>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</si>
  <si>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</si>
  <si>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</si>
  <si>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</si>
  <si>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</si>
  <si>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</si>
  <si>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</si>
  <si>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</si>
  <si>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</si>
  <si>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</si>
  <si>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</si>
  <si>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</si>
  <si>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</si>
  <si>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</si>
  <si>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</si>
  <si>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</si>
  <si>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</si>
  <si>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</si>
  <si>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</si>
  <si>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</si>
  <si>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</si>
  <si>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</si>
  <si>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</si>
  <si>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</si>
  <si>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</si>
  <si>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</si>
  <si>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</si>
  <si>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</si>
  <si>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</si>
  <si>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</si>
  <si>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</si>
  <si>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</si>
  <si>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</si>
  <si>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</si>
  <si>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</si>
  <si>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</si>
  <si>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</si>
  <si>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</si>
  <si>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</si>
  <si>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</si>
  <si>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</si>
  <si>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</si>
  <si>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</si>
  <si>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</si>
  <si>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</si>
  <si>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</si>
  <si>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</si>
  <si>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</si>
  <si>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</si>
  <si>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</si>
  <si>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</si>
  <si>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</si>
  <si>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</si>
  <si>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</si>
  <si>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</si>
  <si>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</si>
  <si>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</si>
  <si>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</si>
  <si>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</si>
  <si>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</si>
  <si>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</si>
  <si>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</si>
  <si>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</si>
  <si>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</si>
  <si>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</si>
  <si>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</si>
  <si>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</si>
  <si>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</si>
  <si>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</si>
  <si>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</si>
  <si>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</si>
  <si>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</si>
  <si>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</si>
  <si>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</si>
  <si>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</si>
  <si>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</si>
  <si>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</si>
  <si>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</si>
  <si>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</si>
  <si>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</si>
  <si>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</si>
  <si>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</si>
  <si>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</si>
  <si>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</si>
  <si>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</si>
  <si>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</si>
  <si>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</si>
  <si>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</si>
  <si>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</si>
  <si>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</si>
  <si>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</si>
  <si>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</si>
  <si>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</si>
  <si>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</si>
  <si>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</si>
  <si>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</si>
  <si>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</si>
  <si>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</si>
  <si>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</si>
  <si>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</si>
  <si>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</si>
  <si>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</si>
  <si>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</si>
  <si>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</si>
  <si>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</si>
  <si>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</si>
  <si>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</si>
  <si>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</si>
  <si>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</si>
  <si>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</si>
  <si>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</si>
  <si>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</si>
  <si>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</si>
  <si>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</si>
  <si>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</si>
  <si>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</si>
  <si>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</si>
  <si>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</si>
  <si>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</si>
  <si>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</si>
  <si>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</si>
  <si>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</si>
  <si>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</si>
  <si>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</si>
  <si>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</si>
  <si>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</si>
  <si>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</si>
  <si>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</si>
  <si>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</si>
  <si>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</si>
  <si>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</si>
  <si>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</si>
  <si>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</si>
  <si>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</si>
  <si>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</si>
  <si>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</si>
  <si>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</si>
  <si>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</si>
  <si>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</si>
  <si>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</si>
  <si>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</si>
  <si>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</si>
  <si>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</si>
  <si>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</si>
  <si>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</si>
  <si>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</si>
  <si>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</si>
  <si>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</si>
  <si>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</si>
  <si>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</si>
  <si>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</si>
  <si>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</si>
  <si>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</si>
  <si>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</si>
  <si>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</si>
  <si>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</si>
  <si>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</si>
  <si>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</si>
  <si>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</si>
  <si>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</si>
  <si>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</si>
  <si>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</si>
  <si>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</si>
  <si>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</si>
  <si>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</si>
  <si>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</si>
  <si>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</si>
  <si>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</si>
  <si>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</si>
  <si>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</si>
  <si>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</si>
  <si>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</si>
  <si>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</si>
  <si>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</si>
  <si>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</si>
  <si>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</si>
  <si>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</si>
  <si>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</si>
  <si>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</si>
  <si>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</si>
  <si>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</si>
  <si>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</si>
  <si>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</si>
  <si>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</si>
  <si>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</si>
  <si>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</si>
  <si>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</si>
  <si>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</si>
  <si>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</si>
  <si>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</si>
  <si>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</si>
  <si>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</si>
  <si>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</si>
  <si>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</si>
  <si>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</si>
  <si>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</si>
  <si>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</si>
  <si>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</si>
  <si>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</si>
  <si>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</si>
  <si>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</si>
  <si>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</si>
  <si>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</si>
  <si>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</si>
  <si>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</si>
  <si>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</si>
  <si>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</si>
  <si>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</si>
  <si>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</si>
  <si>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</si>
  <si>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</si>
  <si>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</si>
  <si>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</si>
  <si>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</si>
  <si>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</si>
  <si>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</si>
  <si>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</si>
  <si>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</si>
  <si>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</si>
  <si>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</si>
  <si>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</si>
  <si>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</si>
  <si>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</si>
  <si>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</si>
  <si>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</si>
  <si>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</si>
  <si>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</si>
  <si>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</si>
  <si>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</si>
  <si>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</si>
  <si>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</si>
  <si>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</si>
  <si>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</si>
  <si>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</si>
  <si>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</si>
  <si>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</si>
  <si>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</si>
  <si>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</si>
  <si>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</si>
  <si>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</si>
  <si>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</si>
  <si>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</si>
  <si>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</si>
  <si>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</si>
  <si>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</si>
  <si>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</si>
  <si>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</si>
  <si>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</si>
  <si>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</si>
  <si>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</si>
  <si>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</si>
  <si>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</si>
  <si>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</si>
  <si>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</si>
  <si>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</si>
  <si>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</si>
  <si>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</si>
  <si>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</si>
  <si>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</si>
  <si>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</si>
  <si>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</si>
  <si>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</si>
  <si>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</si>
  <si>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</si>
  <si>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</si>
  <si>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</si>
  <si>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</si>
  <si>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</si>
  <si>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</si>
  <si>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</si>
  <si>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</si>
  <si>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</si>
  <si>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</si>
  <si>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</si>
  <si>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</si>
  <si>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</si>
  <si>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</si>
  <si>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</si>
  <si>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</si>
  <si>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</si>
  <si>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</si>
  <si>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</si>
  <si>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</si>
  <si>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</si>
  <si>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</si>
  <si>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</si>
  <si>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</si>
  <si>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</si>
  <si>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</si>
  <si>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</si>
  <si>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</si>
  <si>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</si>
  <si>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</si>
  <si>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</si>
  <si>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</si>
  <si>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</si>
  <si>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</si>
  <si>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</si>
  <si>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</si>
  <si>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</si>
  <si>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</si>
  <si>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</si>
  <si>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</si>
  <si>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</si>
  <si>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</si>
  <si>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</si>
  <si>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</si>
  <si>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</si>
  <si>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</si>
  <si>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</si>
  <si>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</si>
  <si>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</si>
  <si>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</si>
  <si>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</si>
  <si>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</si>
  <si>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</si>
  <si>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</si>
  <si>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</si>
  <si>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</si>
  <si>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</si>
  <si>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</si>
  <si>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</si>
  <si>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</si>
  <si>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</si>
  <si>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</si>
  <si>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</si>
  <si>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</si>
  <si>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</si>
  <si>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</si>
  <si>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</si>
  <si>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</si>
  <si>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</si>
  <si>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</si>
  <si>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</si>
  <si>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</si>
  <si>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</si>
  <si>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</si>
  <si>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</si>
  <si>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</si>
  <si>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</si>
  <si>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</si>
  <si>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</si>
  <si>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</si>
  <si>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</si>
  <si>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</si>
  <si>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</si>
  <si>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</si>
  <si>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</si>
  <si>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</si>
  <si>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</si>
  <si>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</si>
  <si>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</si>
  <si>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</si>
  <si>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</si>
  <si>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</si>
  <si>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</si>
  <si>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</si>
  <si>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</si>
  <si>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</si>
  <si>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</si>
  <si>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</si>
  <si>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</si>
  <si>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</si>
  <si>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</si>
  <si>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</si>
  <si>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</si>
  <si>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</si>
  <si>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</si>
  <si>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</si>
  <si>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</si>
  <si>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</si>
  <si>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</si>
  <si>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</si>
  <si>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</si>
  <si>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</si>
  <si>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</si>
  <si>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</si>
  <si>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</si>
  <si>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</si>
  <si>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</si>
  <si>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</si>
  <si>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</si>
  <si>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</si>
  <si>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</si>
  <si>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</si>
  <si>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</si>
  <si>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</si>
  <si>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</si>
  <si>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</si>
  <si>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</si>
  <si>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</si>
  <si>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</si>
  <si>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</si>
  <si>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</si>
  <si>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</si>
  <si>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</si>
  <si>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</si>
  <si>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</si>
  <si>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</si>
  <si>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</si>
  <si>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</si>
  <si>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</si>
  <si>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</si>
  <si>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</si>
  <si>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</si>
  <si>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</si>
  <si>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</si>
  <si>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</si>
  <si>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</si>
  <si>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</si>
  <si>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</si>
  <si>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</si>
  <si>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</si>
  <si>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</si>
  <si>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</si>
  <si>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</si>
  <si>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</si>
  <si>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</si>
  <si>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</si>
  <si>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</si>
  <si>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</si>
  <si>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</si>
  <si>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</si>
  <si>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</si>
  <si>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</si>
  <si>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</si>
  <si>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</si>
  <si>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</si>
  <si>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</si>
  <si>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</si>
  <si>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</si>
  <si>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</si>
  <si>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</si>
  <si>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</si>
  <si>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</si>
  <si>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</si>
  <si>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</si>
  <si>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</si>
  <si>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</si>
  <si>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</si>
  <si>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</si>
  <si>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</si>
  <si>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</si>
  <si>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</si>
  <si>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</si>
  <si>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</si>
  <si>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</si>
  <si>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</si>
  <si>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</si>
  <si>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</si>
  <si>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</si>
  <si>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</si>
  <si>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</si>
  <si>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</si>
  <si>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</si>
  <si>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</si>
  <si>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</si>
  <si>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</si>
  <si>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</si>
  <si>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</si>
  <si>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</si>
  <si>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</si>
  <si>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</si>
  <si>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</si>
  <si>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</si>
  <si>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</si>
  <si>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</si>
  <si>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</si>
  <si>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</si>
  <si>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</si>
  <si>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</si>
  <si>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</si>
  <si>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</si>
  <si>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</si>
  <si>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</si>
  <si>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</si>
  <si>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</si>
  <si>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</si>
  <si>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</si>
  <si>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</si>
  <si>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</si>
  <si>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</si>
  <si>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</si>
  <si>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</si>
  <si>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</si>
  <si>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</si>
  <si>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</si>
  <si>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</si>
  <si>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</si>
  <si>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</si>
  <si>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</si>
  <si>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</si>
  <si>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</si>
  <si>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</si>
  <si>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</si>
  <si>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</si>
  <si>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</si>
  <si>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</si>
  <si>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</si>
  <si>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</si>
  <si>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</si>
  <si>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</si>
  <si>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</si>
  <si>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</si>
  <si>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</si>
  <si>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</si>
  <si>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</si>
  <si>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</si>
  <si>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</si>
  <si>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</si>
  <si>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</si>
  <si>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</si>
  <si>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</si>
  <si>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</si>
  <si>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</si>
  <si>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</si>
  <si>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</si>
  <si>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</si>
  <si>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</si>
  <si>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</si>
  <si>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</si>
  <si>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</si>
  <si>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</si>
  <si>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</si>
  <si>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</si>
  <si>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</si>
  <si>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</si>
  <si>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</si>
  <si>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</si>
  <si>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</si>
  <si>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</si>
  <si>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</si>
  <si>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</si>
  <si>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</si>
  <si>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</si>
  <si>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</si>
  <si>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</si>
  <si>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</si>
  <si>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</si>
  <si>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</si>
  <si>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</si>
  <si>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</si>
  <si>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</si>
  <si>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</si>
  <si>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</si>
  <si>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</si>
  <si>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</si>
  <si>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</si>
  <si>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</si>
  <si>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</si>
  <si>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</si>
  <si>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</si>
  <si>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</si>
  <si>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</si>
  <si>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</si>
  <si>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</si>
  <si>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</si>
  <si>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</si>
  <si>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</si>
  <si>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</si>
  <si>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</si>
  <si>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</si>
  <si>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</si>
  <si>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</si>
  <si>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</si>
  <si>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</si>
  <si>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</si>
  <si>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</si>
  <si>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</si>
  <si>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</si>
  <si>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</si>
  <si>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</si>
  <si>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</si>
  <si>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</si>
  <si>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</si>
  <si>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</si>
  <si>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</si>
  <si>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</si>
  <si>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</si>
  <si>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</si>
  <si>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</si>
  <si>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</si>
  <si>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</si>
  <si>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</si>
  <si>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</si>
  <si>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</si>
  <si>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</si>
  <si>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</si>
  <si>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</si>
  <si>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</si>
  <si>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</si>
  <si>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</si>
  <si>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</si>
  <si>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</si>
  <si>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</si>
  <si>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</si>
  <si>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</si>
  <si>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</si>
  <si>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</si>
  <si>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</si>
  <si>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</si>
  <si>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</si>
  <si>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</si>
  <si>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</si>
  <si>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</si>
  <si>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</si>
  <si>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</si>
  <si>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</si>
  <si>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</si>
  <si>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</si>
  <si>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</si>
  <si>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</si>
  <si>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</si>
  <si>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</si>
  <si>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</si>
  <si>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</si>
  <si>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</si>
  <si>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</si>
  <si>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</si>
  <si>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</si>
  <si>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</si>
  <si>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</si>
  <si>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</si>
  <si>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</si>
  <si>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</si>
  <si>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</si>
  <si>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</si>
  <si>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</si>
  <si>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</si>
  <si>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</si>
  <si>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</si>
  <si>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</si>
  <si>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</si>
  <si>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</si>
  <si>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</si>
  <si>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</si>
  <si>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</si>
  <si>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</si>
  <si>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</si>
  <si>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</si>
  <si>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</si>
  <si>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</si>
  <si>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</si>
  <si>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</si>
  <si>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</si>
  <si>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</si>
  <si>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</si>
  <si>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</si>
  <si>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</si>
  <si>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</si>
  <si>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</si>
  <si>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</si>
  <si>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</si>
  <si>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</si>
  <si>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</si>
  <si>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</si>
  <si>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</si>
  <si>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</si>
  <si>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</si>
  <si>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</si>
  <si>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</si>
  <si>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</si>
  <si>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</si>
  <si>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</si>
  <si>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</si>
  <si>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</si>
  <si>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</si>
  <si>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</si>
  <si>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</si>
  <si>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</si>
  <si>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</si>
  <si>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</si>
  <si>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</si>
  <si>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</si>
  <si>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</si>
  <si>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</si>
  <si>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</si>
  <si>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</si>
  <si>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</si>
  <si>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</si>
  <si>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</si>
  <si>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</si>
  <si>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</si>
  <si>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</si>
  <si>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</si>
  <si>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</si>
  <si>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</si>
  <si>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</si>
  <si>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</si>
  <si>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</si>
  <si>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</si>
  <si>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</si>
  <si>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</si>
  <si>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</si>
  <si>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</si>
  <si>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</si>
  <si>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</si>
  <si>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</si>
  <si>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</si>
  <si>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</si>
  <si>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</si>
  <si>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</si>
  <si>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</si>
  <si>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</si>
  <si>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</si>
  <si>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</si>
  <si>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</si>
  <si>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</si>
  <si>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</si>
  <si>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</si>
  <si>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</si>
  <si>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</si>
  <si>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</si>
  <si>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</si>
  <si>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</si>
  <si>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</si>
  <si>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</si>
  <si>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</si>
  <si>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</si>
  <si>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</si>
  <si>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</si>
  <si>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</si>
  <si>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</si>
  <si>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</si>
  <si>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</si>
  <si>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</si>
  <si>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</si>
  <si>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</si>
  <si>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</si>
  <si>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</si>
  <si>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</si>
  <si>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</si>
  <si>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</si>
  <si>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</si>
  <si>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</si>
  <si>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</si>
  <si>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</si>
  <si>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</si>
  <si>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</si>
  <si>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</si>
  <si>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</si>
  <si>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</si>
  <si>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</si>
  <si>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</si>
  <si>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</si>
  <si>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</si>
  <si>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</si>
  <si>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</si>
  <si>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</si>
  <si>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</si>
  <si>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</si>
  <si>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</si>
  <si>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</si>
  <si>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</si>
  <si>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</si>
  <si>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</si>
  <si>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</si>
  <si>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</si>
  <si>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</si>
  <si>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</si>
  <si>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</si>
  <si>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</si>
  <si>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</si>
  <si>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</si>
  <si>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</si>
  <si>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</si>
  <si>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</si>
  <si>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</si>
  <si>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</si>
  <si>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</si>
  <si>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</si>
  <si>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</si>
  <si>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</si>
  <si>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</si>
  <si>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</si>
  <si>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</si>
  <si>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</si>
  <si>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</si>
  <si>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</si>
  <si>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</si>
  <si>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</si>
  <si>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</si>
  <si>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</si>
  <si>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</si>
  <si>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</si>
  <si>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</si>
  <si>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</si>
  <si>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</si>
  <si>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</si>
  <si>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</si>
  <si>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</si>
  <si>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</si>
  <si>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</si>
  <si>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</si>
  <si>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</si>
  <si>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</si>
  <si>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</si>
  <si>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</si>
  <si>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</si>
  <si>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</si>
  <si>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</si>
  <si>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</si>
  <si>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</si>
  <si>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</si>
  <si>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</si>
  <si>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薪---博---109.01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</si>
  <si>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</si>
  <si>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</si>
  <si>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</si>
  <si>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</si>
  <si>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</si>
  <si>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</si>
  <si>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</si>
  <si>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</si>
  <si>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</si>
  <si>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</si>
  <si>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</si>
  <si>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</si>
  <si>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</si>
  <si>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</si>
  <si>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</si>
  <si>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</si>
  <si>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</si>
  <si>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</si>
  <si>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</si>
  <si>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</si>
  <si>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</si>
  <si>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</si>
  <si>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</si>
  <si>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</si>
  <si>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</si>
  <si>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</si>
  <si>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</si>
  <si>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</si>
  <si>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</si>
  <si>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</si>
  <si>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</si>
  <si>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</si>
  <si>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</si>
  <si>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</si>
  <si>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</si>
  <si>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</si>
  <si>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</si>
  <si>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</si>
  <si>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</si>
  <si>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</si>
  <si>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</si>
  <si>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</si>
  <si>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</si>
  <si>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</si>
  <si>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</si>
  <si>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</si>
  <si>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</si>
  <si>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</si>
  <si>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</si>
  <si>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</si>
  <si>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</si>
  <si>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</si>
  <si>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</si>
  <si>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</si>
  <si>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</si>
  <si>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</si>
  <si>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</si>
  <si>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</si>
  <si>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</si>
  <si>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</si>
  <si>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</si>
  <si>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</si>
  <si>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</si>
  <si>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</si>
  <si>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</si>
  <si>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</si>
  <si>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</si>
  <si>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</si>
  <si>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</si>
  <si>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</si>
  <si>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</si>
  <si>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</si>
  <si>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</si>
  <si>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</si>
  <si>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</si>
  <si>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</si>
  <si>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</si>
  <si>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</si>
  <si>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</si>
  <si>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</si>
  <si>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</si>
  <si>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</si>
  <si>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</si>
  <si>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</si>
  <si>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</si>
  <si>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</si>
  <si>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</si>
  <si>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</si>
  <si>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</si>
  <si>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</si>
  <si>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</si>
  <si>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</si>
  <si>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</si>
  <si>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</si>
  <si>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</si>
  <si>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</si>
  <si>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</si>
  <si>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</si>
  <si>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</si>
  <si>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</si>
  <si>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</si>
  <si>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</si>
  <si>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</si>
  <si>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</si>
  <si>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</si>
  <si>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</si>
  <si>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</si>
  <si>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</si>
  <si>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</si>
  <si>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</si>
  <si>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</si>
  <si>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</si>
  <si>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</si>
  <si>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</si>
  <si>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</si>
  <si>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</si>
  <si>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</si>
  <si>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</si>
  <si>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</si>
  <si>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</si>
  <si>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</si>
  <si>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</si>
  <si>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</si>
  <si>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</si>
  <si>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</si>
  <si>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</si>
  <si>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</si>
  <si>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</si>
  <si>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</si>
  <si>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</si>
  <si>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</si>
  <si>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</si>
  <si>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</si>
  <si>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</si>
  <si>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</si>
  <si>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</si>
  <si>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</si>
  <si>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</si>
  <si>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</si>
  <si>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</si>
  <si>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</si>
  <si>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</si>
  <si>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</si>
  <si>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</si>
  <si>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</si>
  <si>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</si>
  <si>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</si>
  <si>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</si>
  <si>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</si>
  <si>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</si>
  <si>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</si>
  <si>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</si>
  <si>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</si>
  <si>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</si>
  <si>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</si>
  <si>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</si>
  <si>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</si>
  <si>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</si>
  <si>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</si>
  <si>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</si>
  <si>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</si>
  <si>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</si>
  <si>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</si>
  <si>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</si>
  <si>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</si>
  <si>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</si>
  <si>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</si>
  <si>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</si>
  <si>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</si>
  <si>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</si>
  <si>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</si>
  <si>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</si>
  <si>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</si>
  <si>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</si>
  <si>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</si>
  <si>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</si>
  <si>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</si>
  <si>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</si>
  <si>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</si>
  <si>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</si>
  <si>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</si>
  <si>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</si>
  <si>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</si>
  <si>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</si>
  <si>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</si>
  <si>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</si>
  <si>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</si>
  <si>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</si>
  <si>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</si>
  <si>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</si>
  <si>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</si>
  <si>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</si>
  <si>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</si>
  <si>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</si>
  <si>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</si>
  <si>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</si>
  <si>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</si>
  <si>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</si>
  <si>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</si>
  <si>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</si>
  <si>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</si>
  <si>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</si>
  <si>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</si>
  <si>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</si>
  <si>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</si>
  <si>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</si>
  <si>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</si>
  <si>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</si>
  <si>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</si>
  <si>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</si>
  <si>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</si>
  <si>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</si>
  <si>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</si>
  <si>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</si>
  <si>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</si>
  <si>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</si>
  <si>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</si>
  <si>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</si>
  <si>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</si>
  <si>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</si>
  <si>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</si>
  <si>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</si>
  <si>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</si>
  <si>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</si>
  <si>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</si>
  <si>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</si>
  <si>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</si>
  <si>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</si>
  <si>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</si>
  <si>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</si>
  <si>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</si>
  <si>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</si>
  <si>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</si>
  <si>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</si>
  <si>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</si>
  <si>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</si>
  <si>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</si>
  <si>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</si>
  <si>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</si>
  <si>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</si>
  <si>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</si>
  <si>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</si>
  <si>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</si>
  <si>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</si>
  <si>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</si>
  <si>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</si>
  <si>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</si>
  <si>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</si>
  <si>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</si>
  <si>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</si>
  <si>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</si>
  <si>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</si>
  <si>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</si>
  <si>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</si>
  <si>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</si>
  <si>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</si>
  <si>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</si>
  <si>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</si>
  <si>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</si>
  <si>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</si>
  <si>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</si>
  <si>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</si>
  <si>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</si>
  <si>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</si>
  <si>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</si>
  <si>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</si>
  <si>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</si>
  <si>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</si>
  <si>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</si>
  <si>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</si>
  <si>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</si>
  <si>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</si>
  <si>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</si>
  <si>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</si>
  <si>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</si>
  <si>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</si>
  <si>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</si>
  <si>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</si>
  <si>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</si>
  <si>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</si>
  <si>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</si>
  <si>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</si>
  <si>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</si>
  <si>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</si>
  <si>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</si>
  <si>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</si>
  <si>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</si>
  <si>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</si>
  <si>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</si>
  <si>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</si>
  <si>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</si>
  <si>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</si>
  <si>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</si>
  <si>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</si>
  <si>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</si>
  <si>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</si>
  <si>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</si>
  <si>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</si>
  <si>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</si>
  <si>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</si>
  <si>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</si>
  <si>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</si>
  <si>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</si>
  <si>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</si>
  <si>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</si>
  <si>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</si>
  <si>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</si>
  <si>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</si>
  <si>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</si>
  <si>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</si>
  <si>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</si>
  <si>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</si>
  <si>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</si>
  <si>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</si>
  <si>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</si>
  <si>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</si>
  <si>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</si>
  <si>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</si>
  <si>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</si>
  <si>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</si>
  <si>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</si>
  <si>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</si>
  <si>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</si>
  <si>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</si>
  <si>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</si>
  <si>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</si>
  <si>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</si>
  <si>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</si>
  <si>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</si>
  <si>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</si>
  <si>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</si>
  <si>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</si>
  <si>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</si>
  <si>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</si>
  <si>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</si>
  <si>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</si>
  <si>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</si>
  <si>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</si>
  <si>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</si>
  <si>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</si>
  <si>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</si>
  <si>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</si>
  <si>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</si>
  <si>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</si>
  <si>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</si>
  <si>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</si>
  <si>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</si>
  <si>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</si>
  <si>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</si>
  <si>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</si>
  <si>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</si>
  <si>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</si>
  <si>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</si>
  <si>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</si>
  <si>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</si>
  <si>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</si>
  <si>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</si>
  <si>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</si>
  <si>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</si>
  <si>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</si>
  <si>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</si>
  <si>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</si>
  <si>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</si>
  <si>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</si>
  <si>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</si>
  <si>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</si>
  <si>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</si>
  <si>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</si>
  <si>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</si>
  <si>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</si>
  <si>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</si>
  <si>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</si>
  <si>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</si>
  <si>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</si>
  <si>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</si>
  <si>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</si>
  <si>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</si>
  <si>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</si>
  <si>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</si>
  <si>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</si>
  <si>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</si>
  <si>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</si>
  <si>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</si>
  <si>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</si>
  <si>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</si>
  <si>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</si>
  <si>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</si>
  <si>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</si>
  <si>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</si>
  <si>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</si>
  <si>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</si>
  <si>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</si>
  <si>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</si>
  <si>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</si>
  <si>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</si>
  <si>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</si>
  <si>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</si>
  <si>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</si>
  <si>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</si>
  <si>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</si>
  <si>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</si>
  <si>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</si>
  <si>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</si>
  <si>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</si>
  <si>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</si>
  <si>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</si>
  <si>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</si>
  <si>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</si>
  <si>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</si>
  <si>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</si>
  <si>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</si>
  <si>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</si>
  <si>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</si>
  <si>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</si>
  <si>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</si>
  <si>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</si>
  <si>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</si>
  <si>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</si>
  <si>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</si>
  <si>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</si>
  <si>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</si>
  <si>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</si>
  <si>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</si>
  <si>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</si>
  <si>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</si>
  <si>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</si>
  <si>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</si>
  <si>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</si>
  <si>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</si>
  <si>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</si>
  <si>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</si>
  <si>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</si>
  <si>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</si>
  <si>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</si>
  <si>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</si>
  <si>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</si>
  <si>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</si>
  <si>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</si>
  <si>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</si>
  <si>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</si>
  <si>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</si>
  <si>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</si>
  <si>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</si>
  <si>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</si>
  <si>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</si>
  <si>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</si>
  <si>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</si>
  <si>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</si>
  <si>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</si>
  <si>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</si>
  <si>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</si>
  <si>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</si>
  <si>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</si>
  <si>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</si>
  <si>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</si>
  <si>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</si>
  <si>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</si>
  <si>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</si>
  <si>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</si>
  <si>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</si>
  <si>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</si>
  <si>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</si>
  <si>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</si>
  <si>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</si>
  <si>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</si>
  <si>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</si>
  <si>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</si>
  <si>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</si>
  <si>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</si>
  <si>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</si>
  <si>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</si>
  <si>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</si>
  <si>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</si>
  <si>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</si>
  <si>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</si>
  <si>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</si>
  <si>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</si>
  <si>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</si>
  <si>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</si>
  <si>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</si>
  <si>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</si>
  <si>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</si>
  <si>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</si>
  <si>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</si>
  <si>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</si>
  <si>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</si>
  <si>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</si>
  <si>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</si>
  <si>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</si>
  <si>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</si>
  <si>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</si>
  <si>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</si>
  <si>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</si>
  <si>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</si>
  <si>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</si>
  <si>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</si>
  <si>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</si>
  <si>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</si>
  <si>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</si>
  <si>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</si>
  <si>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</si>
  <si>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</si>
  <si>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</si>
  <si>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</si>
  <si>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</si>
  <si>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</si>
  <si>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</si>
  <si>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</si>
  <si>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</si>
  <si>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</si>
  <si>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</si>
  <si>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</si>
  <si>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</si>
  <si>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</si>
  <si>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</si>
  <si>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</si>
  <si>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</si>
  <si>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</si>
  <si>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</si>
  <si>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</si>
  <si>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</si>
  <si>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</si>
  <si>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</si>
  <si>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</si>
  <si>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</si>
  <si>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</si>
  <si>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</si>
  <si>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</si>
  <si>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</si>
  <si>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</si>
  <si>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</si>
  <si>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</si>
  <si>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</si>
  <si>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</si>
  <si>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</si>
  <si>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</si>
  <si>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</si>
  <si>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</si>
  <si>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</si>
  <si>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</si>
  <si>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</si>
  <si>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</si>
  <si>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</si>
  <si>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</si>
  <si>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</si>
  <si>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</si>
  <si>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</si>
  <si>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</si>
  <si>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</si>
  <si>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</si>
  <si>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</si>
  <si>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</si>
  <si>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</si>
  <si>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</si>
  <si>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</si>
  <si>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</si>
  <si>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</si>
  <si>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</si>
  <si>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</si>
  <si>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</si>
  <si>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</si>
  <si>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</si>
  <si>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</si>
  <si>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</si>
  <si>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</si>
  <si>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</si>
  <si>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</si>
  <si>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</si>
  <si>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</si>
  <si>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</si>
  <si>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</si>
  <si>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</si>
  <si>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</si>
  <si>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</si>
  <si>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</si>
  <si>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</si>
  <si>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</si>
  <si>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</si>
  <si>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</si>
  <si>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</si>
  <si>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</si>
  <si>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</si>
  <si>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</si>
  <si>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</si>
  <si>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</si>
  <si>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</si>
  <si>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</si>
  <si>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</si>
  <si>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</si>
  <si>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</si>
  <si>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</si>
  <si>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</si>
  <si>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</si>
  <si>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</si>
  <si>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</si>
  <si>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</si>
  <si>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</si>
  <si>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</si>
  <si>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</si>
  <si>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</si>
  <si>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</si>
  <si>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</si>
  <si>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</si>
  <si>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</si>
  <si>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</si>
  <si>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</si>
  <si>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</si>
  <si>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</si>
  <si>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</si>
  <si>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</si>
  <si>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</si>
  <si>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</si>
  <si>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</si>
  <si>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</si>
  <si>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</si>
  <si>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</si>
  <si>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</si>
  <si>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</si>
  <si>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</si>
  <si>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</si>
  <si>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</si>
  <si>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</si>
  <si>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</si>
  <si>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</si>
  <si>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</si>
  <si>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</si>
  <si>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</si>
  <si>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</si>
  <si>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</si>
  <si>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</si>
  <si>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</si>
  <si>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</si>
  <si>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</si>
  <si>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</si>
  <si>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</si>
  <si>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</si>
  <si>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</si>
  <si>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</si>
  <si>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</si>
  <si>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</si>
  <si>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</si>
  <si>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</si>
  <si>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</si>
  <si>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</si>
  <si>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</si>
  <si>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</si>
  <si>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</si>
  <si>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</si>
  <si>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</si>
  <si>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</si>
  <si>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</si>
  <si>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</si>
  <si>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</si>
  <si>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</si>
  <si>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</si>
  <si>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</si>
  <si>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</si>
  <si>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</si>
  <si>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</si>
  <si>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</si>
  <si>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</si>
  <si>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</si>
  <si>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</si>
  <si>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</si>
  <si>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</si>
  <si>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</si>
  <si>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</si>
  <si>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</si>
  <si>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</si>
  <si>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</si>
  <si>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</si>
  <si>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</si>
  <si>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</si>
  <si>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</si>
  <si>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</si>
  <si>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</si>
  <si>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</si>
  <si>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</si>
  <si>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八亨</t>
    <phoneticPr fontId="3" type="noConversion"/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</si>
  <si>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</si>
  <si>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</si>
  <si>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</si>
  <si>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</si>
  <si>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</si>
  <si>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</si>
  <si>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</si>
  <si>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</si>
  <si>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</si>
  <si>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</si>
  <si>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</si>
  <si>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</si>
  <si>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</si>
  <si>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</si>
  <si>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</si>
  <si>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</si>
  <si>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</si>
  <si>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</si>
  <si>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</si>
  <si>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</si>
  <si>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</si>
  <si>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</si>
  <si>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</si>
  <si>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</si>
  <si>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</si>
  <si>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</si>
  <si>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</si>
  <si>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</si>
  <si>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</si>
  <si>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</si>
  <si>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</si>
  <si>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</si>
  <si>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</si>
  <si>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</si>
  <si>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</si>
  <si>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</si>
  <si>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</si>
  <si>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</si>
  <si>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</si>
  <si>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</si>
  <si>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</si>
  <si>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</si>
  <si>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</si>
  <si>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</si>
  <si>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</si>
  <si>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</si>
  <si>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</si>
  <si>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</si>
  <si>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</si>
  <si>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</si>
  <si>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</si>
  <si>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</si>
  <si>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</si>
  <si>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</si>
  <si>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</si>
  <si>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</si>
  <si>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</si>
  <si>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</si>
  <si>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</si>
  <si>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</si>
  <si>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</si>
  <si>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</si>
  <si>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</si>
  <si>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</si>
  <si>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</si>
  <si>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</si>
  <si>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</si>
  <si>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</si>
  <si>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</si>
  <si>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</si>
  <si>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</si>
  <si>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</si>
  <si>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</si>
  <si>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</si>
  <si>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</si>
  <si>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</si>
  <si>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</si>
  <si>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</si>
  <si>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</si>
  <si>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</si>
  <si>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</si>
  <si>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</si>
  <si>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</si>
  <si>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</si>
  <si>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</si>
  <si>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</si>
  <si>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</si>
  <si>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</si>
  <si>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</si>
  <si>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</si>
  <si>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</si>
  <si>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</si>
  <si>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</si>
  <si>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</si>
  <si>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</si>
  <si>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</si>
  <si>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</si>
  <si>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</si>
  <si>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</si>
  <si>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</si>
  <si>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</si>
  <si>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</si>
  <si>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</si>
  <si>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</si>
  <si>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</si>
  <si>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</si>
  <si>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</si>
  <si>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</si>
  <si>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</si>
  <si>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</si>
  <si>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</si>
  <si>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</si>
  <si>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</si>
  <si>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</si>
  <si>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</si>
  <si>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</si>
  <si>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</si>
  <si>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</si>
  <si>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</si>
  <si>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</si>
  <si>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</si>
  <si>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</si>
  <si>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</si>
  <si>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</si>
  <si>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</si>
  <si>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</si>
  <si>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</si>
  <si>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</si>
  <si>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</si>
  <si>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</si>
  <si>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</si>
  <si>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</si>
  <si>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</si>
  <si>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</si>
  <si>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</si>
  <si>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</si>
  <si>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</si>
  <si>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</si>
  <si>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</si>
  <si>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</si>
  <si>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</si>
  <si>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</si>
  <si>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</si>
  <si>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</si>
  <si>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</si>
  <si>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</si>
  <si>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</si>
  <si>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</si>
  <si>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</si>
  <si>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</si>
  <si>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</si>
  <si>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</si>
  <si>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</si>
  <si>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</si>
  <si>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</si>
  <si>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</si>
  <si>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</si>
  <si>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</si>
  <si>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</si>
  <si>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</si>
  <si>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</si>
  <si>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</si>
  <si>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</si>
  <si>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</si>
  <si>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</si>
  <si>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</si>
  <si>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</si>
  <si>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</si>
  <si>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</si>
  <si>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</si>
  <si>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</si>
  <si>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</si>
  <si>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</si>
  <si>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</si>
  <si>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</si>
  <si>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</si>
  <si>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</si>
  <si>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</si>
  <si>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</si>
  <si>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</si>
  <si>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</si>
  <si>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</si>
  <si>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</si>
  <si>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</si>
  <si>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</si>
  <si>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</si>
  <si>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</si>
  <si>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</si>
  <si>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</si>
  <si>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</si>
  <si>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</si>
  <si>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</si>
  <si>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</si>
  <si>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</si>
  <si>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</si>
  <si>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</si>
  <si>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</si>
  <si>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</si>
  <si>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</si>
  <si>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</si>
  <si>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</si>
  <si>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</si>
  <si>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</si>
  <si>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</si>
  <si>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</si>
  <si>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</si>
  <si>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</si>
  <si>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</si>
  <si>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</si>
  <si>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</si>
  <si>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</si>
  <si>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</si>
  <si>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</si>
  <si>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</si>
  <si>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</si>
  <si>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</si>
  <si>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</si>
  <si>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</si>
  <si>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</si>
  <si>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</si>
  <si>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</si>
  <si>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</si>
  <si>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</si>
  <si>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</si>
  <si>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</si>
  <si>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</si>
  <si>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</si>
  <si>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</si>
  <si>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</si>
  <si>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</si>
  <si>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</si>
  <si>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</si>
  <si>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</si>
  <si>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</si>
  <si>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</si>
  <si>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</si>
  <si>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</si>
  <si>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</si>
  <si>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</si>
  <si>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</si>
  <si>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</si>
  <si>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</si>
  <si>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</si>
  <si>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</si>
  <si>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</si>
  <si>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</si>
  <si>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</si>
  <si>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</si>
  <si>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</si>
  <si>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</si>
  <si>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</si>
  <si>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</si>
  <si>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</si>
  <si>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</si>
  <si>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</si>
  <si>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</si>
  <si>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</si>
  <si>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</si>
  <si>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</si>
  <si>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</si>
  <si>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</si>
  <si>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</si>
  <si>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</si>
  <si>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</si>
  <si>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</si>
  <si>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</si>
  <si>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</si>
  <si>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</si>
  <si>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</si>
  <si>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</si>
  <si>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</si>
  <si>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</si>
  <si>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</si>
  <si>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</si>
  <si>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</si>
  <si>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</si>
  <si>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</si>
  <si>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</si>
  <si>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</si>
  <si>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</si>
  <si>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</si>
  <si>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</si>
  <si>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</si>
  <si>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</si>
  <si>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</si>
  <si>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</si>
  <si>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</si>
  <si>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</si>
  <si>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</si>
  <si>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</si>
  <si>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</si>
  <si>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</si>
  <si>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</si>
  <si>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</si>
  <si>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</si>
  <si>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</si>
  <si>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</si>
  <si>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</si>
  <si>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</si>
  <si>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</si>
  <si>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</si>
  <si>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</si>
  <si>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</si>
  <si>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</si>
  <si>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</si>
  <si>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</si>
  <si>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</si>
  <si>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</si>
  <si>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</si>
  <si>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</si>
  <si>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</si>
  <si>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</si>
  <si>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</si>
  <si>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</si>
  <si>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</si>
  <si>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</si>
  <si>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</si>
  <si>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</si>
  <si>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</si>
  <si>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</si>
  <si>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</si>
  <si>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</si>
  <si>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</si>
  <si>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</si>
  <si>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</si>
  <si>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</si>
  <si>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</si>
  <si>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</si>
  <si>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</si>
  <si>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</si>
  <si>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</si>
  <si>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</si>
  <si>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</si>
  <si>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</si>
  <si>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</si>
  <si>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</si>
  <si>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</si>
  <si>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</si>
  <si>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</si>
  <si>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</si>
  <si>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</si>
  <si>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</si>
  <si>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</si>
  <si>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</si>
  <si>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</si>
  <si>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</si>
  <si>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</si>
  <si>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</si>
  <si>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</si>
  <si>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</si>
  <si>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</si>
  <si>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</si>
  <si>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</si>
  <si>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</si>
  <si>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</si>
  <si>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</si>
  <si>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</si>
  <si>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</si>
  <si>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</si>
  <si>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</si>
  <si>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</si>
  <si>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</si>
  <si>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</si>
  <si>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</si>
  <si>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</si>
  <si>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</si>
  <si>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</si>
  <si>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</si>
  <si>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</si>
  <si>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</si>
  <si>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</si>
  <si>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</si>
  <si>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</si>
  <si>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</si>
  <si>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</si>
  <si>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</si>
  <si>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</si>
  <si>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</si>
  <si>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</si>
  <si>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</si>
  <si>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</si>
  <si>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</si>
  <si>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</si>
  <si>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</si>
  <si>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</si>
  <si>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</si>
  <si>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</si>
  <si>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</si>
  <si>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</si>
  <si>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</si>
  <si>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</si>
  <si>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</si>
  <si>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</si>
  <si>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</si>
  <si>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</si>
  <si>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</si>
  <si>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</si>
  <si>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</si>
  <si>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</si>
  <si>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</si>
  <si>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</si>
  <si>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</si>
  <si>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</si>
  <si>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</si>
  <si>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</si>
  <si>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</si>
  <si>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</si>
  <si>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</si>
  <si>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</si>
  <si>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</si>
  <si>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</si>
  <si>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</si>
  <si>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</si>
  <si>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</si>
  <si>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</si>
  <si>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</si>
  <si>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</si>
  <si>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</si>
  <si>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</si>
  <si>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</si>
  <si>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</si>
  <si>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</si>
  <si>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</si>
  <si>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</si>
  <si>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</si>
  <si>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</si>
  <si>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</si>
  <si>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</si>
  <si>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</si>
  <si>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</si>
  <si>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</si>
  <si>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</si>
  <si>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</si>
  <si>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</si>
  <si>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</si>
  <si>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</si>
  <si>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</si>
  <si>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</si>
  <si>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</si>
  <si>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</si>
  <si>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</si>
  <si>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</si>
  <si>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</si>
  <si>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</si>
  <si>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</si>
  <si>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</si>
  <si>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</si>
  <si>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</si>
  <si>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</si>
  <si>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</si>
  <si>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</si>
  <si>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</si>
  <si>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</si>
  <si>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</si>
  <si>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</si>
  <si>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</si>
  <si>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</si>
  <si>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</si>
  <si>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</si>
  <si>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</si>
  <si>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</si>
  <si>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</si>
  <si>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</si>
  <si>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</si>
  <si>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</si>
  <si>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</si>
  <si>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</si>
  <si>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</si>
  <si>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</si>
  <si>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</si>
  <si>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</si>
  <si>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</si>
  <si>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</si>
  <si>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</si>
  <si>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</si>
  <si>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</si>
  <si>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</si>
  <si>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</si>
  <si>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</si>
  <si>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</si>
  <si>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</si>
  <si>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</si>
  <si>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</si>
  <si>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</si>
  <si>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</si>
  <si>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</si>
  <si>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</si>
  <si>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</si>
  <si>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</si>
  <si>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</si>
  <si>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</si>
  <si>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</si>
  <si>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</si>
  <si>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</si>
  <si>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</si>
  <si>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</si>
  <si>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</si>
  <si>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</si>
  <si>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</si>
  <si>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</si>
  <si>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</si>
  <si>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</si>
  <si>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</si>
  <si>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</si>
  <si>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</si>
  <si>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</si>
  <si>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</si>
  <si>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</si>
  <si>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</si>
  <si>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</si>
  <si>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</si>
  <si>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</si>
  <si>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</si>
  <si>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</si>
  <si>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</si>
  <si>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</si>
  <si>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</si>
  <si>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</si>
  <si>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</si>
  <si>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</si>
  <si>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</si>
  <si>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</si>
  <si>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</si>
  <si>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</si>
  <si>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</si>
  <si>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</si>
  <si>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</si>
  <si>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</si>
  <si>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</si>
  <si>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</si>
  <si>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</si>
  <si>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</si>
  <si>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</si>
  <si>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</si>
  <si>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</si>
  <si>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</si>
  <si>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</si>
  <si>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</si>
  <si>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</si>
  <si>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</si>
  <si>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</si>
  <si>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</si>
  <si>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</si>
  <si>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</si>
  <si>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</si>
  <si>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</si>
  <si>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</si>
  <si>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</si>
  <si>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</si>
  <si>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</si>
  <si>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</si>
  <si>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</si>
  <si>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</si>
  <si>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</si>
  <si>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</si>
  <si>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</si>
  <si>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</si>
  <si>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</si>
  <si>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</si>
  <si>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</si>
  <si>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</si>
  <si>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</si>
  <si>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</si>
  <si>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</si>
  <si>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</si>
  <si>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</si>
  <si>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</si>
  <si>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</si>
  <si>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</si>
  <si>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</si>
  <si>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</si>
  <si>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</si>
  <si>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</si>
  <si>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</si>
  <si>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</si>
  <si>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</si>
  <si>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</si>
  <si>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</si>
  <si>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</si>
  <si>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</si>
  <si>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</si>
  <si>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</si>
  <si>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</si>
  <si>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</si>
  <si>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</si>
  <si>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</si>
  <si>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</si>
  <si>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</si>
  <si>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</si>
  <si>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</si>
  <si>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</si>
  <si>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</si>
  <si>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</si>
  <si>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</si>
  <si>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</si>
  <si>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</si>
  <si>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</si>
  <si>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</si>
  <si>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</si>
  <si>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</si>
  <si>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</si>
  <si>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</si>
  <si>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</si>
  <si>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</si>
  <si>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</si>
  <si>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</si>
  <si>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</si>
  <si>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</si>
  <si>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</si>
  <si>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</si>
  <si>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</si>
  <si>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</si>
  <si>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</si>
  <si>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</si>
  <si>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</si>
  <si>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</si>
  <si>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</si>
  <si>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</si>
  <si>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</si>
  <si>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</si>
  <si>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</si>
  <si>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</si>
  <si>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</si>
  <si>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</si>
  <si>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</si>
  <si>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</si>
  <si>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</si>
  <si>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</si>
  <si>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</si>
  <si>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</si>
  <si>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</si>
  <si>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</si>
  <si>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</si>
  <si>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</si>
  <si>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</si>
  <si>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</si>
  <si>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</si>
  <si>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</si>
  <si>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</si>
  <si>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</si>
  <si>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</si>
  <si>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</si>
  <si>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</si>
  <si>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</si>
  <si>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</si>
  <si>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</si>
  <si>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</si>
  <si>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</si>
  <si>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</si>
  <si>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</si>
  <si>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</si>
  <si>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</si>
  <si>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</si>
  <si>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</si>
  <si>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</si>
  <si>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</si>
  <si>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</si>
  <si>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</si>
  <si>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</si>
  <si>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</si>
  <si>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</si>
  <si>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</si>
  <si>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</si>
  <si>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</si>
  <si>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</si>
  <si>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</si>
  <si>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</si>
  <si>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</si>
  <si>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</si>
  <si>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</si>
  <si>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</si>
  <si>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</si>
  <si>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</si>
  <si>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</si>
  <si>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</si>
  <si>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</si>
  <si>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</si>
  <si>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</si>
  <si>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</si>
  <si>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</si>
  <si>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</si>
  <si>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</si>
  <si>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</si>
  <si>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</si>
  <si>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</si>
  <si>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</si>
  <si>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</si>
  <si>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</si>
  <si>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</si>
  <si>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</si>
  <si>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</si>
  <si>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</si>
  <si>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</si>
  <si>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</si>
  <si>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</si>
  <si>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</si>
  <si>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</si>
  <si>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</si>
  <si>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</si>
  <si>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</si>
  <si>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</si>
  <si>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</si>
  <si>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</si>
  <si>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</si>
  <si>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</si>
  <si>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</si>
  <si>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</si>
  <si>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</si>
  <si>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</si>
  <si>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</si>
  <si>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</si>
  <si>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</si>
  <si>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</si>
  <si>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</si>
  <si>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</si>
  <si>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</si>
  <si>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</si>
  <si>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</si>
  <si>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</si>
  <si>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</si>
  <si>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</si>
  <si>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</si>
  <si>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</si>
  <si>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</si>
  <si>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</si>
  <si>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</si>
  <si>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</si>
  <si>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</si>
  <si>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</si>
  <si>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</si>
  <si>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</si>
  <si>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</si>
  <si>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</si>
  <si>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</si>
  <si>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</si>
  <si>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</si>
  <si>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</si>
  <si>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</si>
  <si>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</si>
  <si>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</si>
  <si>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</si>
  <si>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</si>
  <si>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</si>
  <si>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</si>
  <si>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</si>
  <si>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</si>
  <si>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</si>
  <si>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</si>
  <si>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</si>
  <si>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</si>
  <si>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</si>
  <si>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</si>
  <si>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</si>
  <si>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</si>
  <si>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</si>
  <si>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</si>
  <si>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</si>
  <si>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</si>
  <si>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</si>
  <si>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</si>
  <si>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</si>
  <si>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</si>
  <si>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</si>
  <si>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</si>
  <si>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</si>
  <si>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</si>
  <si>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</si>
  <si>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</si>
  <si>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</si>
  <si>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</si>
  <si>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</si>
  <si>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</si>
  <si>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</si>
  <si>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</si>
  <si>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</si>
  <si>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</si>
  <si>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</si>
  <si>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</si>
  <si>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</si>
  <si>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</si>
  <si>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</si>
  <si>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</si>
  <si>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</si>
  <si>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</si>
  <si>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</si>
  <si>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</si>
  <si>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</si>
  <si>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</si>
  <si>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</si>
  <si>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</si>
  <si>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</si>
  <si>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</si>
  <si>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</si>
  <si>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</si>
  <si>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</si>
  <si>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</si>
  <si>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</si>
  <si>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</si>
  <si>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</si>
  <si>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</si>
  <si>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</si>
  <si>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</si>
  <si>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</si>
  <si>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</si>
  <si>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</si>
  <si>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</si>
  <si>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</si>
  <si>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</si>
  <si>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</si>
  <si>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</si>
  <si>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</si>
  <si>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</si>
  <si>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</si>
  <si>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</si>
  <si>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</si>
  <si>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</si>
  <si>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</si>
  <si>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</si>
  <si>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</si>
  <si>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</si>
  <si>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</si>
  <si>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</si>
  <si>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</si>
  <si>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</si>
  <si>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</si>
  <si>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</si>
  <si>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</si>
  <si>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</si>
  <si>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</si>
  <si>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</si>
  <si>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</si>
  <si>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</si>
  <si>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</si>
  <si>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</si>
  <si>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</si>
  <si>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</si>
  <si>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</si>
  <si>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</si>
  <si>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</si>
  <si>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</si>
  <si>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</si>
  <si>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</si>
  <si>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</si>
  <si>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</si>
  <si>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</si>
  <si>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</si>
  <si>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</si>
  <si>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</si>
  <si>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</si>
  <si>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</si>
  <si>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</si>
  <si>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</si>
  <si>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</si>
  <si>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</si>
  <si>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</si>
  <si>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</si>
  <si>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</si>
  <si>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</si>
  <si>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</si>
  <si>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</si>
  <si>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</si>
  <si>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</si>
  <si>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</si>
  <si>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</si>
  <si>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</si>
  <si>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</si>
  <si>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</si>
  <si>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</si>
  <si>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</si>
  <si>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</si>
  <si>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</si>
  <si>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</si>
  <si>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</si>
  <si>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</si>
  <si>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</si>
  <si>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</si>
  <si>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</si>
  <si>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</si>
  <si>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</si>
  <si>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</si>
  <si>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</si>
  <si>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</si>
  <si>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</si>
  <si>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</si>
  <si>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</si>
  <si>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</si>
  <si>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</si>
  <si>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</si>
  <si>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</si>
  <si>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</si>
  <si>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</si>
  <si>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</si>
  <si>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</si>
  <si>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</si>
  <si>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</si>
  <si>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</si>
  <si>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</si>
  <si>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</si>
  <si>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</si>
  <si>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</si>
  <si>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</si>
  <si>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</si>
  <si>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</si>
  <si>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</si>
  <si>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</si>
  <si>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</si>
  <si>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</si>
  <si>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</si>
  <si>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</si>
  <si>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</si>
  <si>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</si>
  <si>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</si>
  <si>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</si>
  <si>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</si>
  <si>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</si>
  <si>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</si>
  <si>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</si>
  <si>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</si>
  <si>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</si>
  <si>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</si>
  <si>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</si>
  <si>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</si>
  <si>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</si>
  <si>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</si>
  <si>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</si>
  <si>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</si>
  <si>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</si>
  <si>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</si>
  <si>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</si>
  <si>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</si>
  <si>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</si>
  <si>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</si>
  <si>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</si>
  <si>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</si>
  <si>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</si>
  <si>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</si>
  <si>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</si>
  <si>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</si>
  <si>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</si>
  <si>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</si>
  <si>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</si>
  <si>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</si>
  <si>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</si>
  <si>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</si>
  <si>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</si>
  <si>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</si>
  <si>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</si>
  <si>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</si>
  <si>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</si>
  <si>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</si>
  <si>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</si>
  <si>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</si>
  <si>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</si>
  <si>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</si>
  <si>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</si>
  <si>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</si>
  <si>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</si>
  <si>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</si>
  <si>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</si>
  <si>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</si>
  <si>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</si>
  <si>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</si>
  <si>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</si>
  <si>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</si>
  <si>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</si>
  <si>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</si>
  <si>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</si>
  <si>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</si>
  <si>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</si>
  <si>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</si>
  <si>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</si>
  <si>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</si>
  <si>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</si>
  <si>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</si>
  <si>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</si>
  <si>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</si>
  <si>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</si>
  <si>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</si>
  <si>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</si>
  <si>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</si>
  <si>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</si>
  <si>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</si>
  <si>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</si>
  <si>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</si>
  <si>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</si>
  <si>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</si>
  <si>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</si>
  <si>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</si>
  <si>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</si>
  <si>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</si>
  <si>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</si>
  <si>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</si>
  <si>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</si>
  <si>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</si>
  <si>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</si>
  <si>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</si>
  <si>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</si>
  <si>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</si>
  <si>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</si>
  <si>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</si>
  <si>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</si>
  <si>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</si>
  <si>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</si>
  <si>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</si>
  <si>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</si>
  <si>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</si>
  <si>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</si>
  <si>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</si>
  <si>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</si>
  <si>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</si>
  <si>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</si>
  <si>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</si>
  <si>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</si>
  <si>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</si>
  <si>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</si>
  <si>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</si>
  <si>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</si>
  <si>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</si>
  <si>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</si>
  <si>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</si>
  <si>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</si>
  <si>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</si>
  <si>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</si>
  <si>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</si>
  <si>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</si>
  <si>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</si>
  <si>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</si>
  <si>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</si>
  <si>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</si>
  <si>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</si>
  <si>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</si>
  <si>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</si>
  <si>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</si>
  <si>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</si>
  <si>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</si>
  <si>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</si>
  <si>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</si>
  <si>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</si>
  <si>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</si>
  <si>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</si>
  <si>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</si>
  <si>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</si>
  <si>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</si>
  <si>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</si>
  <si>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</si>
  <si>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</si>
  <si>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</si>
  <si>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</si>
  <si>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</si>
  <si>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</si>
  <si>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</si>
  <si>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</si>
  <si>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</si>
  <si>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</si>
  <si>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</si>
  <si>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</si>
  <si>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</si>
  <si>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</si>
  <si>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</si>
  <si>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</si>
  <si>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</si>
  <si>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</si>
  <si>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</si>
  <si>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</si>
  <si>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</si>
  <si>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</si>
  <si>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</si>
  <si>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</si>
  <si>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</si>
  <si>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</si>
  <si>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</si>
  <si>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</si>
  <si>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</si>
  <si>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</si>
  <si>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</si>
  <si>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</si>
  <si>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</si>
  <si>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</si>
  <si>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</si>
  <si>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</si>
  <si>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</si>
  <si>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</si>
  <si>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</si>
  <si>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</si>
  <si>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</si>
  <si>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</si>
  <si>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</si>
  <si>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</si>
  <si>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</si>
  <si>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</si>
  <si>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</si>
  <si>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</si>
  <si>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</si>
  <si>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</si>
  <si>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</si>
  <si>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</si>
  <si>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</si>
  <si>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</si>
  <si>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</si>
  <si>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</si>
  <si>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</si>
  <si>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</si>
  <si>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</si>
  <si>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</si>
  <si>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</si>
  <si>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</si>
  <si>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</si>
  <si>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</si>
  <si>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</si>
  <si>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</si>
  <si>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</si>
  <si>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</si>
  <si>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</si>
  <si>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</si>
  <si>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</si>
  <si>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</si>
  <si>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</si>
  <si>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</si>
  <si>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</si>
  <si>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</si>
  <si>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</si>
  <si>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</si>
  <si>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</si>
  <si>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</si>
  <si>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</si>
  <si>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</si>
  <si>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</si>
  <si>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</si>
  <si>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</si>
  <si>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</si>
  <si>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</si>
  <si>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</si>
  <si>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</si>
  <si>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</si>
  <si>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</si>
  <si>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</si>
  <si>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</si>
  <si>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</si>
  <si>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</si>
  <si>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</si>
  <si>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</si>
  <si>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</si>
  <si>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</si>
  <si>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</si>
  <si>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</si>
  <si>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</si>
  <si>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</si>
  <si>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</si>
  <si>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</si>
  <si>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</si>
  <si>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</si>
  <si>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</si>
  <si>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</si>
  <si>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</si>
  <si>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</si>
  <si>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</si>
  <si>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</si>
  <si>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</si>
  <si>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</si>
  <si>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</si>
  <si>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</si>
  <si>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</si>
  <si>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</si>
  <si>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</si>
  <si>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</si>
  <si>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</si>
  <si>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</si>
  <si>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</si>
  <si>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</si>
  <si>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</si>
  <si>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</si>
  <si>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</si>
  <si>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</si>
  <si>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</si>
  <si>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</si>
  <si>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</si>
  <si>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</si>
  <si>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</si>
  <si>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</si>
  <si>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</si>
  <si>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</si>
  <si>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</si>
  <si>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</si>
  <si>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</si>
  <si>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</si>
  <si>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</si>
  <si>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</si>
  <si>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</si>
  <si>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</si>
  <si>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</si>
  <si>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</si>
  <si>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</si>
  <si>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</si>
  <si>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</si>
  <si>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</si>
  <si>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</si>
  <si>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</si>
  <si>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</si>
  <si>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</si>
  <si>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</si>
  <si>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</si>
  <si>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</si>
  <si>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</si>
  <si>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</si>
  <si>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</si>
  <si>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</si>
  <si>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</si>
  <si>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</si>
  <si>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</si>
  <si>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</si>
  <si>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</si>
  <si>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</si>
  <si>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</si>
  <si>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</si>
  <si>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</si>
  <si>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</si>
  <si>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</si>
  <si>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</si>
  <si>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</si>
  <si>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</si>
  <si>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</si>
  <si>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</si>
  <si>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</si>
  <si>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</si>
  <si>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</si>
  <si>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</si>
  <si>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</si>
  <si>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</si>
  <si>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</si>
  <si>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</si>
  <si>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</si>
  <si>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</si>
  <si>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</si>
  <si>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</si>
  <si>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</si>
  <si>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</si>
  <si>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</si>
  <si>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</si>
  <si>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</si>
  <si>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</si>
  <si>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</si>
  <si>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</si>
  <si>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</si>
  <si>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</si>
  <si>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</si>
  <si>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</si>
  <si>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</si>
  <si>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</si>
  <si>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</si>
  <si>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</si>
  <si>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</si>
  <si>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</si>
  <si>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</si>
  <si>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</si>
  <si>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</si>
  <si>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</si>
  <si>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</si>
  <si>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</si>
  <si>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</si>
  <si>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</si>
  <si>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</si>
  <si>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</si>
  <si>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</si>
  <si>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</si>
  <si>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</si>
  <si>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</si>
  <si>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</si>
  <si>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</si>
  <si>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</si>
  <si>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</si>
  <si>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</si>
  <si>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</si>
  <si>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</si>
  <si>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</si>
  <si>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</si>
  <si>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</si>
  <si>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</si>
  <si>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</si>
  <si>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</si>
  <si>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</si>
  <si>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</si>
  <si>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</si>
  <si>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</si>
  <si>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</si>
  <si>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</si>
  <si>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</si>
  <si>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</si>
  <si>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</si>
  <si>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</si>
  <si>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</si>
  <si>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</si>
  <si>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</si>
  <si>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</si>
  <si>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</si>
  <si>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</si>
  <si>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</si>
  <si>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</si>
  <si>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</si>
  <si>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</si>
  <si>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</si>
  <si>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</si>
  <si>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</si>
  <si>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</si>
  <si>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</si>
  <si>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</si>
  <si>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</si>
  <si>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</si>
  <si>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</si>
  <si>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</si>
  <si>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</si>
  <si>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</si>
  <si>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</si>
  <si>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</si>
  <si>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</si>
  <si>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</si>
  <si>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</si>
  <si>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</si>
  <si>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</si>
  <si>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</si>
  <si>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</si>
  <si>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</si>
  <si>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</si>
  <si>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</si>
  <si>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</si>
  <si>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</si>
  <si>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</si>
  <si>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</si>
  <si>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</si>
  <si>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</si>
  <si>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</si>
  <si>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</si>
  <si>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</si>
  <si>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</si>
  <si>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</si>
  <si>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</si>
  <si>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</si>
  <si>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</si>
  <si>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</si>
  <si>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</si>
  <si>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</si>
  <si>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</si>
  <si>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</si>
  <si>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</si>
  <si>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</si>
  <si>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</si>
  <si>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</si>
  <si>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</si>
  <si>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</si>
  <si>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</si>
  <si>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</si>
  <si>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</si>
  <si>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</si>
  <si>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</si>
  <si>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</si>
  <si>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</si>
  <si>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</si>
  <si>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</si>
  <si>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</si>
  <si>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</si>
  <si>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</si>
  <si>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</si>
  <si>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</si>
  <si>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</si>
  <si>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</si>
  <si>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</si>
  <si>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</si>
  <si>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</si>
  <si>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</si>
  <si>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</si>
  <si>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</si>
  <si>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</si>
  <si>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</si>
  <si>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</si>
  <si>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</si>
  <si>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</si>
  <si>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</si>
  <si>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</si>
  <si>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</si>
  <si>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</si>
  <si>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</si>
  <si>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</si>
  <si>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</si>
  <si>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</si>
  <si>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</si>
  <si>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</si>
  <si>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</si>
  <si>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</si>
  <si>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</si>
  <si>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</si>
  <si>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</si>
  <si>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</si>
  <si>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</si>
  <si>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</si>
  <si>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</si>
  <si>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</si>
  <si>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</si>
  <si>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</si>
  <si>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</si>
  <si>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</si>
  <si>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</si>
  <si>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</si>
  <si>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</si>
  <si>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</si>
  <si>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</si>
  <si>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</si>
  <si>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</si>
  <si>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</si>
  <si>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</si>
  <si>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</si>
  <si>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</si>
  <si>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</si>
  <si>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</si>
  <si>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</si>
  <si>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</si>
  <si>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</si>
  <si>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</si>
  <si>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</si>
  <si>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</si>
  <si>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</si>
  <si>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</si>
  <si>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</si>
  <si>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</si>
  <si>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</si>
  <si>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</si>
  <si>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</si>
  <si>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</si>
  <si>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</si>
  <si>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</si>
  <si>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</si>
  <si>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</si>
  <si>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</si>
  <si>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</si>
  <si>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</si>
  <si>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</si>
  <si>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</si>
  <si>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</si>
  <si>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</si>
  <si>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</si>
  <si>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</si>
  <si>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</si>
  <si>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</si>
  <si>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</si>
  <si>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</si>
  <si>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</si>
  <si>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</si>
  <si>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</si>
  <si>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</si>
  <si>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</si>
  <si>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</si>
  <si>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</si>
  <si>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</si>
  <si>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</si>
  <si>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</si>
  <si>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</si>
  <si>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</si>
  <si>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</si>
  <si>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</si>
  <si>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</si>
  <si>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</si>
  <si>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</si>
  <si>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</si>
  <si>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</si>
  <si>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</si>
  <si>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</si>
  <si>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</si>
  <si>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</si>
  <si>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</si>
  <si>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</si>
  <si>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</si>
  <si>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</si>
  <si>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</si>
  <si>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</si>
  <si>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</si>
  <si>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</si>
  <si>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</si>
  <si>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</si>
  <si>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</si>
  <si>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</si>
  <si>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</si>
  <si>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</si>
  <si>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</si>
  <si>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</si>
  <si>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</si>
  <si>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</si>
  <si>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</si>
  <si>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</si>
  <si>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</si>
  <si>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</si>
  <si>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</si>
  <si>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</si>
  <si>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</si>
  <si>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</si>
  <si>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</si>
  <si>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</si>
  <si>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</si>
  <si>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</si>
  <si>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</si>
  <si>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</si>
  <si>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</si>
  <si>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</si>
  <si>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</si>
  <si>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</si>
  <si>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</si>
  <si>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</si>
  <si>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</si>
  <si>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</si>
  <si>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</si>
  <si>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</si>
  <si>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</si>
  <si>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</si>
  <si>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</si>
  <si>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</si>
  <si>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</si>
  <si>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</si>
  <si>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</si>
  <si>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</si>
  <si>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</si>
  <si>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</si>
  <si>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</si>
  <si>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</si>
  <si>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</si>
  <si>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</si>
  <si>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</si>
  <si>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</si>
  <si>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</si>
  <si>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</si>
  <si>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</si>
  <si>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</si>
  <si>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</si>
  <si>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</si>
  <si>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</si>
  <si>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</si>
  <si>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</si>
  <si>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</si>
  <si>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</si>
  <si>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</si>
  <si>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</si>
  <si>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</si>
  <si>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</si>
  <si>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</si>
  <si>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</si>
  <si>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</si>
  <si>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</si>
  <si>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</si>
  <si>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</si>
  <si>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</si>
  <si>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</si>
  <si>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</si>
  <si>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</si>
  <si>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</si>
  <si>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</si>
  <si>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</si>
  <si>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</si>
  <si>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</si>
  <si>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</si>
  <si>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</si>
  <si>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</si>
  <si>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</si>
  <si>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</si>
  <si>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</si>
  <si>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</si>
  <si>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</si>
  <si>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</si>
  <si>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</si>
  <si>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</si>
  <si>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</si>
  <si>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</si>
  <si>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</si>
  <si>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</si>
  <si>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</si>
  <si>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</si>
  <si>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</si>
  <si>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</si>
  <si>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</si>
  <si>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</si>
  <si>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</si>
  <si>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</si>
  <si>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</si>
  <si>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</si>
  <si>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</si>
  <si>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</si>
  <si>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</si>
  <si>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</si>
  <si>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</si>
  <si>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</si>
  <si>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</si>
  <si>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</si>
  <si>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</si>
  <si>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</si>
  <si>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</si>
  <si>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</si>
  <si>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</si>
  <si>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</si>
  <si>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</si>
  <si>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</si>
  <si>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</si>
  <si>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</si>
  <si>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</si>
  <si>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</si>
  <si>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</si>
  <si>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</si>
  <si>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</si>
  <si>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</si>
  <si>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</si>
  <si>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</si>
  <si>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</si>
  <si>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</si>
  <si>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</si>
  <si>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</si>
  <si>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</si>
  <si>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</si>
  <si>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</si>
  <si>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</si>
  <si>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</si>
  <si>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</si>
  <si>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</si>
  <si>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</si>
  <si>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</si>
  <si>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</si>
  <si>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</si>
  <si>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</si>
  <si>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</si>
  <si>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</si>
  <si>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</si>
  <si>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</si>
  <si>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</si>
  <si>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</si>
  <si>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</si>
  <si>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</si>
  <si>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</si>
  <si>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</si>
  <si>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</si>
  <si>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</si>
  <si>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</si>
  <si>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</si>
  <si>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</si>
  <si>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</si>
  <si>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</si>
  <si>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</si>
  <si>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</si>
  <si>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</si>
  <si>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</si>
  <si>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</si>
  <si>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</si>
  <si>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</si>
  <si>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</si>
  <si>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</si>
  <si>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</si>
  <si>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</si>
  <si>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</si>
  <si>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</si>
  <si>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</si>
  <si>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</si>
  <si>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</si>
  <si>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</si>
  <si>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</si>
  <si>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</si>
  <si>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</si>
  <si>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</si>
  <si>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</si>
  <si>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</si>
  <si>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</si>
  <si>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</si>
  <si>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</si>
  <si>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</si>
  <si>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</si>
  <si>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</si>
  <si>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</si>
  <si>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</si>
  <si>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</si>
  <si>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</si>
  <si>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</si>
  <si>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</si>
  <si>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</si>
  <si>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</si>
  <si>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</si>
  <si>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</si>
  <si>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</si>
  <si>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</si>
  <si>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</si>
  <si>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</si>
  <si>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</si>
  <si>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</si>
  <si>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</si>
  <si>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</si>
  <si>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</si>
  <si>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</si>
  <si>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</si>
  <si>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</si>
  <si>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</si>
  <si>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</si>
  <si>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</si>
  <si>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</si>
  <si>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</si>
  <si>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</si>
  <si>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</si>
  <si>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</si>
  <si>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</si>
  <si>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</si>
  <si>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</si>
  <si>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</si>
  <si>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</si>
  <si>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</si>
  <si>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</si>
  <si>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</si>
  <si>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</si>
  <si>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</si>
  <si>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</si>
  <si>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</si>
  <si>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</si>
  <si>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</si>
  <si>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</si>
  <si>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</si>
  <si>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</si>
  <si>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</si>
  <si>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</si>
  <si>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</si>
  <si>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</si>
  <si>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</si>
  <si>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</si>
  <si>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</si>
  <si>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</si>
  <si>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</si>
  <si>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</si>
  <si>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</si>
  <si>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</si>
  <si>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</si>
  <si>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</si>
  <si>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</si>
  <si>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</si>
  <si>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</si>
  <si>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</si>
  <si>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</si>
  <si>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</si>
  <si>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</si>
  <si>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</si>
  <si>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</si>
  <si>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</si>
  <si>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</si>
  <si>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</si>
  <si>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</si>
  <si>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</si>
  <si>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</si>
  <si>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</si>
  <si>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</si>
  <si>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</si>
  <si>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</si>
  <si>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</si>
  <si>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</si>
  <si>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</si>
  <si>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</si>
  <si>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</si>
  <si>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</si>
  <si>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</si>
  <si>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</si>
  <si>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</si>
  <si>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</si>
  <si>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</si>
  <si>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</si>
  <si>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</si>
  <si>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</si>
  <si>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</si>
  <si>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</si>
  <si>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</si>
  <si>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</si>
  <si>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</si>
  <si>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</si>
  <si>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</si>
  <si>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</si>
  <si>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</si>
  <si>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</si>
  <si>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</si>
  <si>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</si>
  <si>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</si>
  <si>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</si>
  <si>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</si>
  <si>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</si>
  <si>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</si>
  <si>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</si>
  <si>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</si>
  <si>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</si>
  <si>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</si>
  <si>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</si>
  <si>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</si>
  <si>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</si>
  <si>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</si>
  <si>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</si>
  <si>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</si>
  <si>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</si>
  <si>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</si>
  <si>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</si>
  <si>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</si>
  <si>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</si>
  <si>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</si>
  <si>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</si>
  <si>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</si>
  <si>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</si>
  <si>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</si>
  <si>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</si>
  <si>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</si>
  <si>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</si>
  <si>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</si>
  <si>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</si>
  <si>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</si>
  <si>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</si>
  <si>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</si>
  <si>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</si>
  <si>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</si>
  <si>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</si>
  <si>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</si>
  <si>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</si>
  <si>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</si>
  <si>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</si>
  <si>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</si>
  <si>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</si>
  <si>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</si>
  <si>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</si>
  <si>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</si>
  <si>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</si>
  <si>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</si>
  <si>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</si>
  <si>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</si>
  <si>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</si>
  <si>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</si>
  <si>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</si>
  <si>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</si>
  <si>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</si>
  <si>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</si>
  <si>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</si>
  <si>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</si>
  <si>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</si>
  <si>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</si>
  <si>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</si>
  <si>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</si>
  <si>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</si>
  <si>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</si>
  <si>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</si>
  <si>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</si>
  <si>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</si>
  <si>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</si>
  <si>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</si>
  <si>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</si>
  <si>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</si>
  <si>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</si>
  <si>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</si>
  <si>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</si>
  <si>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</si>
  <si>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</si>
  <si>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</si>
  <si>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</si>
  <si>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</si>
  <si>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</si>
  <si>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</si>
  <si>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</si>
  <si>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</si>
  <si>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</si>
  <si>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</si>
  <si>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</si>
  <si>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</si>
  <si>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</si>
  <si>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</si>
  <si>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</si>
  <si>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</si>
  <si>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</si>
  <si>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</si>
  <si>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</si>
  <si>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</si>
  <si>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</si>
  <si>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</si>
  <si>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</si>
  <si>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</si>
  <si>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</si>
  <si>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</si>
  <si>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</si>
  <si>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</si>
  <si>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</si>
  <si>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</si>
  <si>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</si>
  <si>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</si>
  <si>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</si>
  <si>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</si>
  <si>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</si>
  <si>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</si>
  <si>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</si>
  <si>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</si>
  <si>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</si>
  <si>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</si>
  <si>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</si>
  <si>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</si>
  <si>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</si>
  <si>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</si>
  <si>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</si>
  <si>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</si>
  <si>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</si>
  <si>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</si>
  <si>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</si>
  <si>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</si>
  <si>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</si>
  <si>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</si>
  <si>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</si>
  <si>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</si>
  <si>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</si>
  <si>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</si>
  <si>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</si>
  <si>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</si>
  <si>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</si>
  <si>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</si>
  <si>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</si>
  <si>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</si>
  <si>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</si>
  <si>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</si>
  <si>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</si>
  <si>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</si>
  <si>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</si>
  <si>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</si>
  <si>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</si>
  <si>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</si>
  <si>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</si>
  <si>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</si>
  <si>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</si>
  <si>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</si>
  <si>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</si>
  <si>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</si>
  <si>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</si>
  <si>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</si>
  <si>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</si>
  <si>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</si>
  <si>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</si>
  <si>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</si>
  <si>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</si>
  <si>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</si>
  <si>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</si>
  <si>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</si>
  <si>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</si>
  <si>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</si>
  <si>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</si>
  <si>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</si>
  <si>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</si>
  <si>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</si>
  <si>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</si>
  <si>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</si>
  <si>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</si>
  <si>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</si>
  <si>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</si>
  <si>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</si>
  <si>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</si>
  <si>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</si>
  <si>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</si>
  <si>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</si>
  <si>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</si>
  <si>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</si>
  <si>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</si>
  <si>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</si>
  <si>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</si>
  <si>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</si>
  <si>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</si>
  <si>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</si>
  <si>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</si>
  <si>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</si>
  <si>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</si>
  <si>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</si>
  <si>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</si>
  <si>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</si>
  <si>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</si>
  <si>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</si>
  <si>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</si>
  <si>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</si>
  <si>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</si>
  <si>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</si>
  <si>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</si>
  <si>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</si>
  <si>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</si>
  <si>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</si>
  <si>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</si>
  <si>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</si>
  <si>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</si>
  <si>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</si>
  <si>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</si>
  <si>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</si>
  <si>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</si>
  <si>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</si>
  <si>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</si>
  <si>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</si>
  <si>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</si>
  <si>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</si>
  <si>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</si>
  <si>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</si>
  <si>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</si>
  <si>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</si>
  <si>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</si>
  <si>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</si>
  <si>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</si>
  <si>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</si>
  <si>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</si>
  <si>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</si>
  <si>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</si>
  <si>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</si>
  <si>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</si>
  <si>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</si>
  <si>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</si>
  <si>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</si>
  <si>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</si>
  <si>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</si>
  <si>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</si>
  <si>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</si>
  <si>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</si>
  <si>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</si>
  <si>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</si>
  <si>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</si>
  <si>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</si>
  <si>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</si>
  <si>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</si>
  <si>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</si>
  <si>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</si>
  <si>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</si>
  <si>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</si>
  <si>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</si>
  <si>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</si>
  <si>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</si>
  <si>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</si>
  <si>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</si>
  <si>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</si>
  <si>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</si>
  <si>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</si>
  <si>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</si>
  <si>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</si>
  <si>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</si>
  <si>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</si>
  <si>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</si>
  <si>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</si>
  <si>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</si>
  <si>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</si>
  <si>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</si>
  <si>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</si>
  <si>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</si>
  <si>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</si>
  <si>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</si>
  <si>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</si>
  <si>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</si>
  <si>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</si>
  <si>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</si>
  <si>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</si>
  <si>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</si>
  <si>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</si>
  <si>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</si>
  <si>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</si>
  <si>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</si>
  <si>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</si>
  <si>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</si>
  <si>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</si>
  <si>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</si>
  <si>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</si>
  <si>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</si>
  <si>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</si>
  <si>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</si>
  <si>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</si>
  <si>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</si>
  <si>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</si>
  <si>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</si>
  <si>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</si>
  <si>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</si>
  <si>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</si>
  <si>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</si>
  <si>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</si>
  <si>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</si>
  <si>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</si>
  <si>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</si>
  <si>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</si>
  <si>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</si>
  <si>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</si>
  <si>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</si>
  <si>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</si>
  <si>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</si>
  <si>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</si>
  <si>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</si>
  <si>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</si>
  <si>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</si>
  <si>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</si>
  <si>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</si>
  <si>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</si>
  <si>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</si>
  <si>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</si>
  <si>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</si>
  <si>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</si>
  <si>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</si>
  <si>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</si>
  <si>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</si>
  <si>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</si>
  <si>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</si>
  <si>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</si>
  <si>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</si>
  <si>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</si>
  <si>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</si>
  <si>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</si>
  <si>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</si>
  <si>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</si>
  <si>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</si>
  <si>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</si>
  <si>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</si>
  <si>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</si>
  <si>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</si>
  <si>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</si>
  <si>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</si>
  <si>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</si>
  <si>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</si>
  <si>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</si>
  <si>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</si>
  <si>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</si>
  <si>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</si>
  <si>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</si>
  <si>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</si>
  <si>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</si>
  <si>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</si>
  <si>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</si>
  <si>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</si>
  <si>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</si>
  <si>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</si>
  <si>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</si>
  <si>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</si>
  <si>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</si>
  <si>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</si>
  <si>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</si>
  <si>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</si>
  <si>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</si>
  <si>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</si>
  <si>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</si>
  <si>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</si>
  <si>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</si>
  <si>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</si>
  <si>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</si>
  <si>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</si>
  <si>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</si>
  <si>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</si>
  <si>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</si>
  <si>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</si>
  <si>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</si>
  <si>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</si>
  <si>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</si>
  <si>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</si>
  <si>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</si>
  <si>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</si>
  <si>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</si>
  <si>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</si>
  <si>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</si>
  <si>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</si>
  <si>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</si>
  <si>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</si>
  <si>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</si>
  <si>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</si>
  <si>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</si>
  <si>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</si>
  <si>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</si>
  <si>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</si>
  <si>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</si>
  <si>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</si>
  <si>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</si>
  <si>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</si>
  <si>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</si>
  <si>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</si>
  <si>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</si>
  <si>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</si>
  <si>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</si>
  <si>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</si>
  <si>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</si>
  <si>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</si>
  <si>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</si>
  <si>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</si>
  <si>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</si>
  <si>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</si>
  <si>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</si>
  <si>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</si>
  <si>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</si>
  <si>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</si>
  <si>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</si>
  <si>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</si>
  <si>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</si>
  <si>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</si>
  <si>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</si>
  <si>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</si>
  <si>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</si>
  <si>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</si>
  <si>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</si>
  <si>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</si>
  <si>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</si>
  <si>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</si>
  <si>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</si>
  <si>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</si>
  <si>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</si>
  <si>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</si>
  <si>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</si>
  <si>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</si>
  <si>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</si>
  <si>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</si>
  <si>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</si>
  <si>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</si>
  <si>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</si>
  <si>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</si>
  <si>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</si>
  <si>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</si>
  <si>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</si>
  <si>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</si>
  <si>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</si>
  <si>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</si>
  <si>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</si>
  <si>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</si>
  <si>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</si>
  <si>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</si>
  <si>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</si>
  <si>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</si>
  <si>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</si>
  <si>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</si>
  <si>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</si>
  <si>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</si>
  <si>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</si>
  <si>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</si>
  <si>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</si>
  <si>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</si>
  <si>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</si>
  <si>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</si>
  <si>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</si>
  <si>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</si>
  <si>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</si>
  <si>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</si>
  <si>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</si>
  <si>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</si>
  <si>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</si>
  <si>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</si>
  <si>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</si>
  <si>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</si>
  <si>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</si>
  <si>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</si>
  <si>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</si>
  <si>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</si>
  <si>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</si>
  <si>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</si>
  <si>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</si>
  <si>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</si>
  <si>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</si>
  <si>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</si>
  <si>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</si>
  <si>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</si>
  <si>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</si>
  <si>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</si>
  <si>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</si>
  <si>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</si>
  <si>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</si>
  <si>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</si>
  <si>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</si>
  <si>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</si>
  <si>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</si>
  <si>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</si>
  <si>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</si>
  <si>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</si>
  <si>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</si>
  <si>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</si>
  <si>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</si>
  <si>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</si>
  <si>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</si>
  <si>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</si>
  <si>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</si>
  <si>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</si>
  <si>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</si>
  <si>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</si>
  <si>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</si>
  <si>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</si>
  <si>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</si>
  <si>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</si>
  <si>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</si>
  <si>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</si>
  <si>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</si>
  <si>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</si>
  <si>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</si>
  <si>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</si>
  <si>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</si>
  <si>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</si>
  <si>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</si>
  <si>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</si>
  <si>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</si>
  <si>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</si>
  <si>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</si>
  <si>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</si>
  <si>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</si>
  <si>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</si>
  <si>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</si>
  <si>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</si>
  <si>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</si>
  <si>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</si>
  <si>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</si>
  <si>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</si>
  <si>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</si>
  <si>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</si>
  <si>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</si>
  <si>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</si>
  <si>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</si>
  <si>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</si>
  <si>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</si>
  <si>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</si>
  <si>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</si>
  <si>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</si>
  <si>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</si>
  <si>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</si>
  <si>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</si>
  <si>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</si>
  <si>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</si>
  <si>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</si>
  <si>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</si>
  <si>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</si>
  <si>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</si>
  <si>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</si>
  <si>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</si>
  <si>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</si>
  <si>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</si>
  <si>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</si>
  <si>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</si>
  <si>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</si>
  <si>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</si>
  <si>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</si>
  <si>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</si>
  <si>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</si>
  <si>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</si>
  <si>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</si>
  <si>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</si>
  <si>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</si>
  <si>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</si>
  <si>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</si>
  <si>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</si>
  <si>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</si>
  <si>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</si>
  <si>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</si>
  <si>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</si>
  <si>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</si>
  <si>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</si>
  <si>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</si>
  <si>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</si>
  <si>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</si>
  <si>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</si>
  <si>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</si>
  <si>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</si>
  <si>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</si>
  <si>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</si>
  <si>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</si>
  <si>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</si>
  <si>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</si>
  <si>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</si>
  <si>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</si>
  <si>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</si>
  <si>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</si>
  <si>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</si>
  <si>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</si>
  <si>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</si>
  <si>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</si>
  <si>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</si>
  <si>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</si>
  <si>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</si>
  <si>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</si>
  <si>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</si>
  <si>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</si>
  <si>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</si>
  <si>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</si>
  <si>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</si>
  <si>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</si>
  <si>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</si>
  <si>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</si>
  <si>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</si>
  <si>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</si>
  <si>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</si>
  <si>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</si>
  <si>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</si>
  <si>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</si>
  <si>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</si>
  <si>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</si>
  <si>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</si>
  <si>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</si>
  <si>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</si>
  <si>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</si>
  <si>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</si>
  <si>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</si>
  <si>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</si>
  <si>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</si>
  <si>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</si>
  <si>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</si>
  <si>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</si>
  <si>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</si>
  <si>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</si>
  <si>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</si>
  <si>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</si>
  <si>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</si>
  <si>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</si>
  <si>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</si>
  <si>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</si>
  <si>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</si>
  <si>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</si>
  <si>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</si>
  <si>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</si>
  <si>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</si>
  <si>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</si>
  <si>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</si>
  <si>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</si>
  <si>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</si>
  <si>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</si>
  <si>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</si>
  <si>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</si>
  <si>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</si>
  <si>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</si>
  <si>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</si>
  <si>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</si>
  <si>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</si>
  <si>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</si>
  <si>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</si>
  <si>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</si>
  <si>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</si>
  <si>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</si>
  <si>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</si>
  <si>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</si>
  <si>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</si>
  <si>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</si>
  <si>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</si>
  <si>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</si>
  <si>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</si>
  <si>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</si>
  <si>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</si>
  <si>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</si>
  <si>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</si>
  <si>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</si>
  <si>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</si>
  <si>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</si>
  <si>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</si>
  <si>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</si>
  <si>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</si>
  <si>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</si>
  <si>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</si>
  <si>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</si>
  <si>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</si>
  <si>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</si>
  <si>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</si>
  <si>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</si>
  <si>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</si>
  <si>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</si>
  <si>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</si>
  <si>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</si>
  <si>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</si>
  <si>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</si>
  <si>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</si>
  <si>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</si>
  <si>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</si>
  <si>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</si>
  <si>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</si>
  <si>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</si>
  <si>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</si>
  <si>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</si>
  <si>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</si>
  <si>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</si>
  <si>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</si>
  <si>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</si>
  <si>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</si>
  <si>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</si>
  <si>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</si>
  <si>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</si>
  <si>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</si>
  <si>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</si>
  <si>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</si>
  <si>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</si>
  <si>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</si>
  <si>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</si>
  <si>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</si>
  <si>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</si>
  <si>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</si>
  <si>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</si>
  <si>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</si>
  <si>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</si>
  <si>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</si>
  <si>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</si>
  <si>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</si>
  <si>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</si>
  <si>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</si>
  <si>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</si>
  <si>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</si>
  <si>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</si>
  <si>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</si>
  <si>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</si>
  <si>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</si>
  <si>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</si>
  <si>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</si>
  <si>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</si>
  <si>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</si>
  <si>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</si>
  <si>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</si>
  <si>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</si>
  <si>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</si>
  <si>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</si>
  <si>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</si>
  <si>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</si>
  <si>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</si>
  <si>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</si>
  <si>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</si>
  <si>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</si>
  <si>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</si>
  <si>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</si>
  <si>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</si>
  <si>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</si>
  <si>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</si>
  <si>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</si>
  <si>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</si>
  <si>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</si>
  <si>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</si>
  <si>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</si>
  <si>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</si>
  <si>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</si>
  <si>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</si>
  <si>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</si>
  <si>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</si>
  <si>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</si>
  <si>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</si>
  <si>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</si>
  <si>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</si>
  <si>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</si>
  <si>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</si>
  <si>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</si>
  <si>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</si>
  <si>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</si>
  <si>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</si>
  <si>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</si>
  <si>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</si>
  <si>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</si>
  <si>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</si>
  <si>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</si>
  <si>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</si>
  <si>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</si>
  <si>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</si>
  <si>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</si>
  <si>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</si>
  <si>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</si>
  <si>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</si>
  <si>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</si>
  <si>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</si>
  <si>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</si>
  <si>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</si>
  <si>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</si>
  <si>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</si>
  <si>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</si>
  <si>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</si>
  <si>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</si>
  <si>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</si>
  <si>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</si>
  <si>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</si>
  <si>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</si>
  <si>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</si>
  <si>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</si>
  <si>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</si>
  <si>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</si>
  <si>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</si>
  <si>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</si>
  <si>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</si>
  <si>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</si>
  <si>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</si>
  <si>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</si>
  <si>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</si>
  <si>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</si>
  <si>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</si>
  <si>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</si>
  <si>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</si>
  <si>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</si>
  <si>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</si>
  <si>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</si>
  <si>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</si>
  <si>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</si>
  <si>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</si>
  <si>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</si>
  <si>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</si>
  <si>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</si>
  <si>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</si>
  <si>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</si>
  <si>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</si>
  <si>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</si>
  <si>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</si>
  <si>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</si>
  <si>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</si>
  <si>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</si>
  <si>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</si>
  <si>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</si>
  <si>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</si>
  <si>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</si>
  <si>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</si>
  <si>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</si>
  <si>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</si>
  <si>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</si>
  <si>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</si>
  <si>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</si>
  <si>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</si>
  <si>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</si>
  <si>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</si>
  <si>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</si>
  <si>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</si>
  <si>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</si>
  <si>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</si>
  <si>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</si>
  <si>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</si>
  <si>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</si>
  <si>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</si>
  <si>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</si>
  <si>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</si>
  <si>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</si>
  <si>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</si>
  <si>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</si>
  <si>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</si>
  <si>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</si>
  <si>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</si>
  <si>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</si>
  <si>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</si>
  <si>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</si>
  <si>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</si>
  <si>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</si>
  <si>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</si>
  <si>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</si>
  <si>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</si>
  <si>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</si>
  <si>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</si>
  <si>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</si>
  <si>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</si>
  <si>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</si>
  <si>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</si>
  <si>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</si>
  <si>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</si>
  <si>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</si>
  <si>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</si>
  <si>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</si>
  <si>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</si>
  <si>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</si>
  <si>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</si>
  <si>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</si>
  <si>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</si>
  <si>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</si>
  <si>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</si>
  <si>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</si>
  <si>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</si>
  <si>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</si>
  <si>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</si>
  <si>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</si>
  <si>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</si>
  <si>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</si>
  <si>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</si>
  <si>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</si>
  <si>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</si>
  <si>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</si>
  <si>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</si>
  <si>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</si>
  <si>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</si>
  <si>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</si>
  <si>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</si>
  <si>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</si>
  <si>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</si>
  <si>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</si>
  <si>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</si>
  <si>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</si>
  <si>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</si>
  <si>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</si>
  <si>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</si>
  <si>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</si>
  <si>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</si>
  <si>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</si>
  <si>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</si>
  <si>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</si>
  <si>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</si>
  <si>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</si>
  <si>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</si>
  <si>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</si>
  <si>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</si>
  <si>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</si>
  <si>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</si>
  <si>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</si>
  <si>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</si>
  <si>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</si>
  <si>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</si>
  <si>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</si>
  <si>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</si>
  <si>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</si>
  <si>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</si>
  <si>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</si>
  <si>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</si>
  <si>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</si>
  <si>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</si>
  <si>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</si>
  <si>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</si>
  <si>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</si>
  <si>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</si>
  <si>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</si>
  <si>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</si>
  <si>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</si>
  <si>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</si>
  <si>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</si>
  <si>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</si>
  <si>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</si>
  <si>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</si>
  <si>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</si>
  <si>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</si>
  <si>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</si>
  <si>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</si>
  <si>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</si>
  <si>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</si>
  <si>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</si>
  <si>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</si>
  <si>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</si>
  <si>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</si>
  <si>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</si>
  <si>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</si>
  <si>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</si>
  <si>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</si>
  <si>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</si>
  <si>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</si>
  <si>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</si>
  <si>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</si>
  <si>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</si>
  <si>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</si>
  <si>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</si>
  <si>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</si>
  <si>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</si>
  <si>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</si>
  <si>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</si>
  <si>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</si>
  <si>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</si>
  <si>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</si>
  <si>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</si>
  <si>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</si>
  <si>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</si>
  <si>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</si>
  <si>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</si>
  <si>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</si>
  <si>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</si>
  <si>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</si>
  <si>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</si>
  <si>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</si>
  <si>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</si>
  <si>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</si>
  <si>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</si>
  <si>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</si>
  <si>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</si>
  <si>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</si>
  <si>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</si>
  <si>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</si>
  <si>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</si>
  <si>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</si>
  <si>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</si>
  <si>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</si>
  <si>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</si>
  <si>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</si>
  <si>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</si>
  <si>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</si>
  <si>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</si>
  <si>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</si>
  <si>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</si>
  <si>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</si>
  <si>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</si>
  <si>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</si>
  <si>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</si>
  <si>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</si>
  <si>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</si>
  <si>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</si>
  <si>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</si>
  <si>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</si>
  <si>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</si>
  <si>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</si>
  <si>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</si>
  <si>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</si>
  <si>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</si>
  <si>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</si>
  <si>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</si>
  <si>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</si>
  <si>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</si>
  <si>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</si>
  <si>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</si>
  <si>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</si>
  <si>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</si>
  <si>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</si>
  <si>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</si>
  <si>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</si>
  <si>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</si>
  <si>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</si>
  <si>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</si>
  <si>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</si>
  <si>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</si>
  <si>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</si>
  <si>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</si>
  <si>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</si>
  <si>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</si>
  <si>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</si>
  <si>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</si>
  <si>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</si>
  <si>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</si>
  <si>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</si>
  <si>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</si>
  <si>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</si>
  <si>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</si>
  <si>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</si>
  <si>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</si>
  <si>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</si>
  <si>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</si>
  <si>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</si>
  <si>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</si>
  <si>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</si>
  <si>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</si>
  <si>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</si>
  <si>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</si>
  <si>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</si>
  <si>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</si>
  <si>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</si>
  <si>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</si>
  <si>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</si>
  <si>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</si>
  <si>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</si>
  <si>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</si>
  <si>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</si>
  <si>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</si>
  <si>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</si>
  <si>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</si>
  <si>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</si>
  <si>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</si>
  <si>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</si>
  <si>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</si>
  <si>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</si>
  <si>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</si>
  <si>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</si>
  <si>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</si>
  <si>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</si>
  <si>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</si>
  <si>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</si>
  <si>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</si>
  <si>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</si>
  <si>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</si>
  <si>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</si>
  <si>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</si>
  <si>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</si>
  <si>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</si>
  <si>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</si>
  <si>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</si>
  <si>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</si>
  <si>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</si>
  <si>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</si>
  <si>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</si>
  <si>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</si>
  <si>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</si>
  <si>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</si>
  <si>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</si>
  <si>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</si>
  <si>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</si>
  <si>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</si>
  <si>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</si>
  <si>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</si>
  <si>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</si>
  <si>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</si>
  <si>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</si>
  <si>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</si>
  <si>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</si>
  <si>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</si>
  <si>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</si>
  <si>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</si>
  <si>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</si>
  <si>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</si>
  <si>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</si>
  <si>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</si>
  <si>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</si>
  <si>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</si>
  <si>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</si>
  <si>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</si>
  <si>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</si>
  <si>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</si>
  <si>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</si>
  <si>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</si>
  <si>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</si>
  <si>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</si>
  <si>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</si>
  <si>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</si>
  <si>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</si>
  <si>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</si>
  <si>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</si>
  <si>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</si>
  <si>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</si>
  <si>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</si>
  <si>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</si>
  <si>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</si>
  <si>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</si>
  <si>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</si>
  <si>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</si>
  <si>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</si>
  <si>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</si>
  <si>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</si>
  <si>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</si>
  <si>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</si>
  <si>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</si>
  <si>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</si>
  <si>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</si>
  <si>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</si>
  <si>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</si>
  <si>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</si>
  <si>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</si>
  <si>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</si>
  <si>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</si>
  <si>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</si>
  <si>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</si>
  <si>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</si>
  <si>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</si>
  <si>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</si>
  <si>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</si>
  <si>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</si>
  <si>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</si>
  <si>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</si>
  <si>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</si>
  <si>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</si>
  <si>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</si>
  <si>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</si>
  <si>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</si>
  <si>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</si>
  <si>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</si>
  <si>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</si>
  <si>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</si>
  <si>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</si>
  <si>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</si>
  <si>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</si>
  <si>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</si>
  <si>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</si>
  <si>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</si>
  <si>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</si>
  <si>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</si>
  <si>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</si>
  <si>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</si>
  <si>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</si>
  <si>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</si>
  <si>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</si>
  <si>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</si>
  <si>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</si>
  <si>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</si>
  <si>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</si>
  <si>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</si>
  <si>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</si>
  <si>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</si>
  <si>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</si>
  <si>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</si>
  <si>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</si>
  <si>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</si>
  <si>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</si>
  <si>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</si>
  <si>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</si>
  <si>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</si>
  <si>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</si>
  <si>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</si>
  <si>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</si>
  <si>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</si>
  <si>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</si>
  <si>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</si>
  <si>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</si>
  <si>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</si>
  <si>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</si>
  <si>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</si>
  <si>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</si>
  <si>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</si>
  <si>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</si>
  <si>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</si>
  <si>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</si>
  <si>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</si>
  <si>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</si>
  <si>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</si>
  <si>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</si>
  <si>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</si>
  <si>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</si>
  <si>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</si>
  <si>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</si>
  <si>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</si>
  <si>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</si>
  <si>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</si>
  <si>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</si>
  <si>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</si>
  <si>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</si>
  <si>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</si>
  <si>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</si>
  <si>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</si>
  <si>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</si>
  <si>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</si>
  <si>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</si>
  <si>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</si>
  <si>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</si>
  <si>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</si>
  <si>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</si>
  <si>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</si>
  <si>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</si>
  <si>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</si>
  <si>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</si>
  <si>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</si>
  <si>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</si>
  <si>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</si>
  <si>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</si>
  <si>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</si>
  <si>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</si>
  <si>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</si>
  <si>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</si>
  <si>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</si>
  <si>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</si>
  <si>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</si>
  <si>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</si>
  <si>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</si>
  <si>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</si>
  <si>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</si>
  <si>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</si>
  <si>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</si>
  <si>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</si>
  <si>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</si>
  <si>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</si>
  <si>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</si>
  <si>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</si>
  <si>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</si>
  <si>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</si>
  <si>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</si>
  <si>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</si>
  <si>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</si>
  <si>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</si>
  <si>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</si>
  <si>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</si>
  <si>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</si>
  <si>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</si>
  <si>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</si>
  <si>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</si>
  <si>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</si>
  <si>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</si>
  <si>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</si>
  <si>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</si>
  <si>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</si>
  <si>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</si>
  <si>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</si>
  <si>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</si>
  <si>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</si>
  <si>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</si>
  <si>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</si>
  <si>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</si>
  <si>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</si>
  <si>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</si>
  <si>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</si>
  <si>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</si>
  <si>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</si>
  <si>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</si>
  <si>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</si>
  <si>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</si>
  <si>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</si>
  <si>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</si>
  <si>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</si>
  <si>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</si>
  <si>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</si>
  <si>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</si>
  <si>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</si>
  <si>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</si>
  <si>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</si>
  <si>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</si>
  <si>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</si>
  <si>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</si>
  <si>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</si>
  <si>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</si>
  <si>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</si>
  <si>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</si>
  <si>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</si>
  <si>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</si>
  <si>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</si>
  <si>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</si>
  <si>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</si>
  <si>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</si>
  <si>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</si>
  <si>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</si>
  <si>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</si>
  <si>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</si>
  <si>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</si>
  <si>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</si>
  <si>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</si>
  <si>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</si>
  <si>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</si>
  <si>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</si>
  <si>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</si>
  <si>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</si>
  <si>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</si>
  <si>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</si>
  <si>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</si>
  <si>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</si>
  <si>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</si>
  <si>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</si>
  <si>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</si>
  <si>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</si>
  <si>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</si>
  <si>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</si>
  <si>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</si>
  <si>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</si>
  <si>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</si>
  <si>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</si>
  <si>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</si>
  <si>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</si>
  <si>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</si>
  <si>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</si>
  <si>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</si>
  <si>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</si>
  <si>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</si>
  <si>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</si>
  <si>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</si>
  <si>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</si>
  <si>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</si>
  <si>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</si>
  <si>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</si>
  <si>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</si>
  <si>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</si>
  <si>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</si>
  <si>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</si>
  <si>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</si>
  <si>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</si>
  <si>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</si>
  <si>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</si>
  <si>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</si>
  <si>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</si>
  <si>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</si>
  <si>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</si>
  <si>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</si>
  <si>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</si>
  <si>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</si>
  <si>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</si>
  <si>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</si>
  <si>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</si>
  <si>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</si>
  <si>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</si>
  <si>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2020匯款手續費16x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</si>
  <si>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</si>
  <si>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</si>
  <si>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</si>
  <si>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</si>
  <si>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</si>
  <si>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</si>
  <si>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</si>
  <si>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</si>
  <si>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</si>
  <si>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</si>
  <si>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</si>
  <si>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</si>
  <si>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</si>
  <si>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</si>
  <si>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</si>
  <si>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</si>
  <si>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</si>
  <si>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</si>
  <si>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</si>
  <si>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</si>
  <si>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</si>
  <si>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</si>
  <si>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2020/1-3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</si>
  <si>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</si>
  <si>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</si>
  <si>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</si>
  <si>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</si>
  <si>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</si>
  <si>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</si>
  <si>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</si>
  <si>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</si>
  <si>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</si>
  <si>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</si>
  <si>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</si>
  <si>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</si>
  <si>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</si>
  <si>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</si>
  <si>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</si>
  <si>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</si>
  <si>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</si>
  <si>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</si>
  <si>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</si>
  <si>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</si>
  <si>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</si>
  <si>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</si>
  <si>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</si>
  <si>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</si>
  <si>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</si>
  <si>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</si>
  <si>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</si>
  <si>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</si>
  <si>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</si>
  <si>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</si>
  <si>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</si>
  <si>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</si>
  <si>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</si>
  <si>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</si>
  <si>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</si>
  <si>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</si>
  <si>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</si>
  <si>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</si>
  <si>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</si>
  <si>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</si>
  <si>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</si>
  <si>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</si>
  <si>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</si>
  <si>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</si>
  <si>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</si>
  <si>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</si>
  <si>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</si>
  <si>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</si>
  <si>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</si>
  <si>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</si>
  <si>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2020兌現總x123票</t>
    <phoneticPr fontId="3" type="noConversion"/>
  </si>
  <si>
    <t>2020發票</t>
    <phoneticPr fontId="3" type="noConversion"/>
  </si>
  <si>
    <t>2019年底餘額-82x</t>
    <phoneticPr fontId="3" type="noConversion"/>
  </si>
  <si>
    <t>收支票(2020發票)-105x</t>
    <phoneticPr fontId="3" type="noConversion"/>
  </si>
  <si>
    <t>收支票(未開發票預收)-28x</t>
    <phoneticPr fontId="3" type="noConversion"/>
  </si>
  <si>
    <t>收支票(前期開發票未收票)-4x</t>
    <phoneticPr fontId="3" type="noConversion"/>
  </si>
  <si>
    <t>收支票(未開發票預收)</t>
  </si>
  <si>
    <t>收支票(前期開發票未收票)</t>
  </si>
  <si>
    <t>2020兌現總x123票</t>
    <phoneticPr fontId="3" type="noConversion"/>
  </si>
  <si>
    <t>2020兌現總</t>
  </si>
  <si>
    <t>2019收未兌票x22</t>
    <phoneticPr fontId="3" type="noConversion"/>
  </si>
  <si>
    <t>2019收未兌票</t>
  </si>
  <si>
    <t>2020收未兌票x90</t>
    <phoneticPr fontId="3" type="noConversion"/>
  </si>
  <si>
    <t>2020收未兌票</t>
  </si>
  <si>
    <t>大成---4</t>
    <phoneticPr fontId="3" type="noConversion"/>
  </si>
  <si>
    <t>大桐---4</t>
    <phoneticPr fontId="3" type="noConversion"/>
  </si>
  <si>
    <t>元超---1-2-補差額</t>
    <phoneticPr fontId="3" type="noConversion"/>
  </si>
  <si>
    <t>太暘---2</t>
    <phoneticPr fontId="3" type="noConversion"/>
  </si>
  <si>
    <t>鉑德</t>
    <phoneticPr fontId="3" type="noConversion"/>
  </si>
  <si>
    <t>鴻碩---1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</si>
</sst>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56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2" fillId="38" borderId="0" xfId="21" applyNumberFormat="1" applyFont="1" applyFill="1" applyAlignment="1">
      <alignment horizontal="center"/>
    </xf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55" applyNumberFormat="1" applyFont="1" applyFill="1" applyAlignment="1">
      <alignment horizontal="left"/>
    </xf>
    <xf numFmtId="179" fontId="75" fillId="0" borderId="0" xfId="55" applyNumberFormat="1" applyFont="1" applyFill="1"/>
    <xf numFmtId="179" fontId="75" fillId="0" borderId="0" xfId="0" applyNumberFormat="1" applyFont="1"/>
    <xf numFmtId="179" fontId="75" fillId="54" borderId="0" xfId="55" applyNumberFormat="1" applyFont="1" applyFill="1" applyAlignment="1">
      <alignment horizontal="center"/>
    </xf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0" fontId="0" fillId="47" borderId="0" xfId="0" applyFill="1" applyBorder="1" applyAlignment="1">
      <alignment horizontal="center"/>
    </xf>
    <xf numFmtId="0" fontId="13" fillId="47" borderId="0" xfId="28" applyFill="1" applyAlignment="1">
      <alignment horizontal="center" vertical="center"/>
    </xf>
    <xf numFmtId="0" fontId="13" fillId="47" borderId="0" xfId="28" applyFont="1" applyFill="1">
      <alignment vertical="center"/>
    </xf>
    <xf numFmtId="49" fontId="0" fillId="47" borderId="0" xfId="0" applyNumberFormat="1" applyFill="1" applyAlignment="1">
      <alignment horizontal="center"/>
    </xf>
    <xf numFmtId="188" fontId="13" fillId="47" borderId="0" xfId="28" applyNumberFormat="1" applyFill="1" applyAlignment="1">
      <alignment horizontal="center"/>
    </xf>
    <xf numFmtId="0" fontId="13" fillId="47" borderId="0" xfId="28" applyFill="1" applyAlignment="1">
      <alignment horizontal="center"/>
    </xf>
    <xf numFmtId="188" fontId="13" fillId="47" borderId="0" xfId="28" applyNumberFormat="1" applyFill="1" applyBorder="1" applyAlignment="1">
      <alignment horizontal="center"/>
    </xf>
    <xf numFmtId="0" fontId="0" fillId="47" borderId="0" xfId="0" applyFont="1" applyFill="1" applyAlignment="1">
      <alignment horizontal="center"/>
    </xf>
    <xf numFmtId="0" fontId="13" fillId="50" borderId="0" xfId="28" applyFill="1">
      <alignment vertical="center"/>
    </xf>
    <xf numFmtId="49" fontId="0" fillId="50" borderId="0" xfId="0" applyNumberFormat="1" applyFill="1" applyAlignment="1">
      <alignment horizontal="center"/>
    </xf>
    <xf numFmtId="0" fontId="1" fillId="50" borderId="0" xfId="28" applyFont="1" applyFill="1">
      <alignment vertical="center"/>
    </xf>
    <xf numFmtId="188" fontId="13" fillId="51" borderId="0" xfId="28" applyNumberFormat="1" applyFill="1" applyBorder="1">
      <alignment vertical="center"/>
    </xf>
    <xf numFmtId="1" fontId="0" fillId="0" borderId="0" xfId="0" applyNumberFormat="1"/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18234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572" activePane="bottomLeft"/>
      <selection activeCell="E1" sqref="E1:E1048576"/>
      <selection pane="bottomLeft" activeCell="H1307" sqref="H1307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16594</v>
      </c>
      <c r="B1" s="739" t="s">
        <v>4425</v>
      </c>
      <c r="C1" s="739" t="s">
        <v>4426</v>
      </c>
      <c r="D1" s="739" t="s">
        <v>16595</v>
      </c>
      <c r="E1" s="739" t="s">
        <v>16596</v>
      </c>
      <c r="F1" s="739" t="s">
        <v>4429</v>
      </c>
      <c r="G1" s="739" t="s">
        <v>16597</v>
      </c>
      <c r="H1" s="739" t="s">
        <v>16598</v>
      </c>
    </row>
    <row r="2" spans="1:16">
      <c r="D2" s="739">
        <v>331</v>
      </c>
      <c r="H2" s="739" t="s">
        <v>11156</v>
      </c>
    </row>
    <row r="3" spans="1:16">
      <c r="A3" s="739" t="s">
        <v>16599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16600</v>
      </c>
    </row>
    <row r="5" spans="1:16">
      <c r="E5" s="834" t="s">
        <v>16601</v>
      </c>
      <c r="F5" s="834"/>
      <c r="G5" s="834"/>
    </row>
    <row r="6" spans="1:16">
      <c r="A6" s="739" t="s">
        <v>16602</v>
      </c>
    </row>
    <row r="7" spans="1:16">
      <c r="D7" s="739">
        <v>8503</v>
      </c>
      <c r="H7" s="739" t="s">
        <v>16603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16604</v>
      </c>
    </row>
    <row r="12" spans="1:16">
      <c r="D12" s="739">
        <v>33</v>
      </c>
      <c r="H12" s="739" t="s">
        <v>16605</v>
      </c>
    </row>
    <row r="13" spans="1:16">
      <c r="E13" s="739">
        <v>33</v>
      </c>
      <c r="H13" s="739" t="s">
        <v>6032</v>
      </c>
    </row>
    <row r="15" spans="1:16">
      <c r="A15" s="739" t="s">
        <v>16606</v>
      </c>
    </row>
    <row r="16" spans="1:16">
      <c r="D16" s="739">
        <v>20030</v>
      </c>
      <c r="H16" s="739" t="s">
        <v>16603</v>
      </c>
    </row>
    <row r="17" spans="1:8">
      <c r="E17" s="739">
        <v>20000</v>
      </c>
      <c r="H17" s="739" t="s">
        <v>6034</v>
      </c>
    </row>
    <row r="19" spans="1:8">
      <c r="A19" s="739" t="s">
        <v>16607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16608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16609</v>
      </c>
    </row>
    <row r="24" spans="1:8">
      <c r="E24" s="834" t="s">
        <v>16610</v>
      </c>
      <c r="F24" s="834"/>
      <c r="G24" s="834"/>
    </row>
    <row r="26" spans="1:8">
      <c r="A26" s="739" t="s">
        <v>16611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16612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16613</v>
      </c>
    </row>
    <row r="37" spans="1:9">
      <c r="E37" s="834" t="s">
        <v>6047</v>
      </c>
      <c r="F37" s="834"/>
      <c r="G37" s="834"/>
    </row>
    <row r="38" spans="1:9">
      <c r="A38" s="739" t="s">
        <v>16614</v>
      </c>
    </row>
    <row r="39" spans="1:9">
      <c r="E39" s="739">
        <v>399</v>
      </c>
      <c r="H39" s="739" t="s">
        <v>16615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16616</v>
      </c>
      <c r="I43" s="739" t="s">
        <v>16617</v>
      </c>
    </row>
    <row r="44" spans="1:9">
      <c r="E44" s="834" t="s">
        <v>16618</v>
      </c>
      <c r="F44" s="834"/>
      <c r="G44" s="834"/>
    </row>
    <row r="46" spans="1:9">
      <c r="A46" s="739" t="s">
        <v>16619</v>
      </c>
    </row>
    <row r="47" spans="1:9">
      <c r="E47" s="739">
        <v>200</v>
      </c>
      <c r="H47" s="739" t="s">
        <v>16620</v>
      </c>
    </row>
    <row r="48" spans="1:9">
      <c r="E48" s="834" t="s">
        <v>16621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16622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16623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16624</v>
      </c>
      <c r="F64" s="834"/>
      <c r="G64" s="834"/>
    </row>
    <row r="66" spans="1:8">
      <c r="A66" s="739" t="s">
        <v>16625</v>
      </c>
    </row>
    <row r="67" spans="1:8">
      <c r="E67" s="739">
        <v>100</v>
      </c>
      <c r="H67" s="739" t="s">
        <v>16626</v>
      </c>
    </row>
    <row r="68" spans="1:8">
      <c r="E68" s="834" t="s">
        <v>6069</v>
      </c>
      <c r="F68" s="834"/>
      <c r="G68" s="834"/>
    </row>
    <row r="70" spans="1:8">
      <c r="A70" s="739" t="s">
        <v>16627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16628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16629</v>
      </c>
    </row>
    <row r="78" spans="1:8">
      <c r="E78" s="834" t="s">
        <v>6076</v>
      </c>
      <c r="F78" s="834"/>
      <c r="G78" s="834"/>
    </row>
    <row r="80" spans="1:8">
      <c r="A80" s="739" t="s">
        <v>16630</v>
      </c>
    </row>
    <row r="81" spans="1:8">
      <c r="D81" s="739">
        <v>8500</v>
      </c>
      <c r="H81" s="739" t="s">
        <v>16603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16631</v>
      </c>
    </row>
    <row r="84" spans="1:8">
      <c r="E84" s="834" t="s">
        <v>6079</v>
      </c>
      <c r="F84" s="834"/>
      <c r="G84" s="834"/>
    </row>
    <row r="86" spans="1:8">
      <c r="A86" s="739" t="s">
        <v>16630</v>
      </c>
    </row>
    <row r="87" spans="1:8">
      <c r="E87" s="739">
        <v>1205</v>
      </c>
      <c r="H87" s="739" t="s">
        <v>16632</v>
      </c>
    </row>
    <row r="88" spans="1:8">
      <c r="E88" s="834" t="s">
        <v>11218</v>
      </c>
      <c r="F88" s="834"/>
      <c r="G88" s="834"/>
    </row>
    <row r="90" spans="1:8">
      <c r="A90" s="739" t="s">
        <v>16633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16634</v>
      </c>
    </row>
    <row r="95" spans="1:8">
      <c r="D95" s="739">
        <v>50000</v>
      </c>
      <c r="H95" s="739" t="s">
        <v>16603</v>
      </c>
    </row>
    <row r="96" spans="1:8">
      <c r="E96" s="739">
        <v>50000</v>
      </c>
      <c r="H96" s="739" t="s">
        <v>6086</v>
      </c>
    </row>
    <row r="98" spans="1:8">
      <c r="A98" s="739" t="s">
        <v>16635</v>
      </c>
    </row>
    <row r="99" spans="1:8">
      <c r="E99" s="739">
        <v>9</v>
      </c>
      <c r="H99" s="739" t="s">
        <v>6088</v>
      </c>
    </row>
    <row r="100" spans="1:8">
      <c r="E100" s="834" t="s">
        <v>16636</v>
      </c>
      <c r="F100" s="834"/>
      <c r="G100" s="834"/>
    </row>
    <row r="102" spans="1:8">
      <c r="A102" s="739" t="s">
        <v>16637</v>
      </c>
    </row>
    <row r="103" spans="1:8">
      <c r="E103" s="739">
        <v>100</v>
      </c>
      <c r="H103" s="739" t="s">
        <v>6091</v>
      </c>
    </row>
    <row r="104" spans="1:8">
      <c r="E104" s="834" t="s">
        <v>16638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16639</v>
      </c>
    </row>
    <row r="108" spans="1:8">
      <c r="E108" s="739">
        <v>700</v>
      </c>
      <c r="H108" s="739" t="s">
        <v>16640</v>
      </c>
    </row>
    <row r="109" spans="1:8">
      <c r="E109" s="834" t="s">
        <v>6096</v>
      </c>
      <c r="F109" s="834"/>
      <c r="G109" s="834"/>
    </row>
    <row r="111" spans="1:8">
      <c r="A111" s="739" t="s">
        <v>16641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16642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16643</v>
      </c>
    </row>
    <row r="122" spans="1:8">
      <c r="D122" s="739">
        <v>4000</v>
      </c>
      <c r="H122" s="739" t="s">
        <v>16603</v>
      </c>
    </row>
    <row r="123" spans="1:8">
      <c r="E123" s="739">
        <v>1205</v>
      </c>
      <c r="H123" s="739" t="s">
        <v>16644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16645</v>
      </c>
    </row>
    <row r="126" spans="1:8">
      <c r="E126" s="739">
        <v>1000</v>
      </c>
      <c r="H126" s="739" t="s">
        <v>16646</v>
      </c>
    </row>
    <row r="127" spans="1:8">
      <c r="E127" s="834" t="s">
        <v>16647</v>
      </c>
      <c r="F127" s="834"/>
      <c r="G127" s="834"/>
    </row>
    <row r="129" spans="1:8">
      <c r="A129" s="739" t="s">
        <v>16648</v>
      </c>
    </row>
    <row r="130" spans="1:8">
      <c r="E130" s="739">
        <v>500</v>
      </c>
      <c r="H130" s="739" t="s">
        <v>16649</v>
      </c>
    </row>
    <row r="131" spans="1:8">
      <c r="E131" s="834" t="s">
        <v>16650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16651</v>
      </c>
    </row>
    <row r="137" spans="1:8">
      <c r="E137" s="834" t="s">
        <v>6114</v>
      </c>
      <c r="F137" s="834"/>
      <c r="G137" s="834"/>
    </row>
    <row r="139" spans="1:8">
      <c r="A139" s="739" t="s">
        <v>16652</v>
      </c>
    </row>
    <row r="140" spans="1:8">
      <c r="E140" s="739">
        <v>18</v>
      </c>
      <c r="H140" s="739" t="s">
        <v>16653</v>
      </c>
    </row>
    <row r="141" spans="1:8">
      <c r="E141" s="739">
        <v>275</v>
      </c>
      <c r="H141" s="739" t="s">
        <v>16654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16655</v>
      </c>
    </row>
    <row r="146" spans="1:8">
      <c r="C146" s="739">
        <v>12396</v>
      </c>
      <c r="H146" s="739" t="s">
        <v>16656</v>
      </c>
    </row>
    <row r="147" spans="1:8">
      <c r="B147" s="739">
        <v>11340</v>
      </c>
      <c r="H147" s="739" t="s">
        <v>16657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16658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16659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16660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16661</v>
      </c>
    </row>
    <row r="166" spans="1:8">
      <c r="E166" s="741">
        <v>200</v>
      </c>
      <c r="F166" s="741"/>
      <c r="G166" s="741"/>
      <c r="H166" s="739" t="s">
        <v>16662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16663</v>
      </c>
    </row>
    <row r="170" spans="1:8">
      <c r="E170" s="741">
        <v>145</v>
      </c>
      <c r="F170" s="741"/>
      <c r="G170" s="741"/>
      <c r="H170" s="739" t="s">
        <v>16664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16665</v>
      </c>
    </row>
    <row r="174" spans="1:8">
      <c r="E174" s="834" t="s">
        <v>16666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16667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16668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16669</v>
      </c>
    </row>
    <row r="181" spans="1:8">
      <c r="E181" s="834"/>
      <c r="F181" s="834"/>
      <c r="G181" s="834"/>
    </row>
    <row r="182" spans="1:8">
      <c r="A182" s="739" t="s">
        <v>16670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16671</v>
      </c>
    </row>
    <row r="184" spans="1:8">
      <c r="C184" s="739">
        <v>40120</v>
      </c>
      <c r="E184" s="834"/>
      <c r="F184" s="834"/>
      <c r="G184" s="834"/>
      <c r="H184" s="739" t="s">
        <v>16672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16673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16674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16675</v>
      </c>
    </row>
    <row r="196" spans="1:8">
      <c r="C196" s="739">
        <v>15000</v>
      </c>
      <c r="H196" s="739" t="s">
        <v>16676</v>
      </c>
    </row>
    <row r="197" spans="1:8" ht="132">
      <c r="B197" s="836" t="s">
        <v>16677</v>
      </c>
      <c r="H197" s="739" t="s">
        <v>16678</v>
      </c>
    </row>
    <row r="199" spans="1:8">
      <c r="A199" s="739" t="s">
        <v>16679</v>
      </c>
    </row>
    <row r="200" spans="1:8">
      <c r="E200" s="739">
        <v>1205</v>
      </c>
      <c r="H200" s="739" t="s">
        <v>16680</v>
      </c>
    </row>
    <row r="201" spans="1:8">
      <c r="E201" s="834" t="s">
        <v>16681</v>
      </c>
      <c r="F201" s="834"/>
      <c r="G201" s="834"/>
    </row>
    <row r="202" spans="1:8">
      <c r="E202" s="834" t="s">
        <v>16682</v>
      </c>
      <c r="F202" s="834"/>
      <c r="G202" s="834"/>
      <c r="H202" s="739" t="s">
        <v>16683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16684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16685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16686</v>
      </c>
    </row>
    <row r="219" spans="1:8">
      <c r="E219" s="739">
        <v>200</v>
      </c>
      <c r="H219" s="739" t="s">
        <v>16687</v>
      </c>
    </row>
    <row r="220" spans="1:8">
      <c r="E220" s="739">
        <v>600</v>
      </c>
      <c r="H220" s="739" t="s">
        <v>11315</v>
      </c>
    </row>
    <row r="221" spans="1:8">
      <c r="E221" s="834" t="s">
        <v>16688</v>
      </c>
      <c r="F221" s="834"/>
      <c r="G221" s="834"/>
      <c r="H221" s="739" t="s">
        <v>16689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16690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16691</v>
      </c>
    </row>
    <row r="234" spans="1:8">
      <c r="E234" s="834" t="s">
        <v>16692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16693</v>
      </c>
    </row>
    <row r="238" spans="1:8">
      <c r="E238" s="739">
        <v>2000</v>
      </c>
      <c r="H238" s="739" t="s">
        <v>16694</v>
      </c>
    </row>
    <row r="239" spans="1:8">
      <c r="E239" s="834" t="s">
        <v>6190</v>
      </c>
      <c r="F239" s="834"/>
      <c r="G239" s="834"/>
    </row>
    <row r="241" spans="1:8">
      <c r="A241" s="739" t="s">
        <v>16695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16696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16697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16698</v>
      </c>
    </row>
    <row r="255" spans="1:8">
      <c r="E255" s="834" t="s">
        <v>16699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16700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16701</v>
      </c>
    </row>
    <row r="263" spans="1:8">
      <c r="E263" s="739">
        <v>130</v>
      </c>
      <c r="H263" s="739" t="s">
        <v>16701</v>
      </c>
    </row>
    <row r="264" spans="1:8">
      <c r="E264" s="834" t="s">
        <v>6208</v>
      </c>
      <c r="F264" s="834"/>
      <c r="G264" s="834"/>
    </row>
    <row r="266" spans="1:8">
      <c r="A266" s="739" t="s">
        <v>16702</v>
      </c>
    </row>
    <row r="267" spans="1:8">
      <c r="E267" s="739">
        <v>1205</v>
      </c>
      <c r="H267" s="739" t="s">
        <v>16703</v>
      </c>
    </row>
    <row r="268" spans="1:8">
      <c r="E268" s="834" t="s">
        <v>16704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16705</v>
      </c>
    </row>
    <row r="272" spans="1:8">
      <c r="E272" s="834"/>
      <c r="F272" s="834"/>
      <c r="G272" s="834"/>
    </row>
    <row r="274" spans="1:8">
      <c r="A274" s="739" t="s">
        <v>16706</v>
      </c>
    </row>
    <row r="275" spans="1:8">
      <c r="C275" s="739">
        <v>15000</v>
      </c>
      <c r="H275" s="739" t="s">
        <v>16707</v>
      </c>
    </row>
    <row r="277" spans="1:8">
      <c r="A277" s="739" t="s">
        <v>11355</v>
      </c>
    </row>
    <row r="278" spans="1:8">
      <c r="E278" s="739">
        <v>1583</v>
      </c>
      <c r="H278" s="739" t="s">
        <v>16708</v>
      </c>
    </row>
    <row r="279" spans="1:8">
      <c r="E279" s="834" t="s">
        <v>16709</v>
      </c>
      <c r="F279" s="834"/>
      <c r="G279" s="834"/>
    </row>
    <row r="281" spans="1:8">
      <c r="A281" s="739" t="s">
        <v>16710</v>
      </c>
    </row>
    <row r="282" spans="1:8">
      <c r="C282" s="739">
        <v>19536</v>
      </c>
      <c r="H282" s="739" t="s">
        <v>16711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16712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16713</v>
      </c>
    </row>
    <row r="293" spans="1:8">
      <c r="A293" s="739" t="s">
        <v>11367</v>
      </c>
    </row>
    <row r="294" spans="1:8">
      <c r="C294" s="739">
        <v>15000</v>
      </c>
      <c r="H294" s="739" t="s">
        <v>16714</v>
      </c>
    </row>
    <row r="296" spans="1:8">
      <c r="A296" s="739" t="s">
        <v>11367</v>
      </c>
    </row>
    <row r="297" spans="1:8">
      <c r="E297" s="739">
        <v>1205</v>
      </c>
      <c r="H297" s="739" t="s">
        <v>16715</v>
      </c>
    </row>
    <row r="298" spans="1:8">
      <c r="E298" s="739">
        <v>1205</v>
      </c>
      <c r="H298" s="739" t="s">
        <v>16716</v>
      </c>
    </row>
    <row r="299" spans="1:8">
      <c r="E299" s="834" t="s">
        <v>16717</v>
      </c>
      <c r="F299" s="834"/>
      <c r="G299" s="834"/>
    </row>
    <row r="300" spans="1:8">
      <c r="E300" s="834" t="s">
        <v>16718</v>
      </c>
      <c r="F300" s="834"/>
      <c r="G300" s="834"/>
      <c r="H300" s="739" t="s">
        <v>16719</v>
      </c>
    </row>
    <row r="301" spans="1:8">
      <c r="E301" s="834"/>
      <c r="F301" s="834"/>
      <c r="G301" s="834"/>
    </row>
    <row r="302" spans="1:8">
      <c r="A302" s="739" t="s">
        <v>16720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16721</v>
      </c>
      <c r="D305" s="739">
        <v>9600</v>
      </c>
      <c r="H305" s="739" t="s">
        <v>6238</v>
      </c>
    </row>
    <row r="306" spans="1:8">
      <c r="E306" s="834" t="s">
        <v>16722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16723</v>
      </c>
    </row>
    <row r="309" spans="1:8">
      <c r="E309" s="739">
        <v>3</v>
      </c>
      <c r="H309" s="739" t="s">
        <v>16724</v>
      </c>
    </row>
    <row r="310" spans="1:8">
      <c r="E310" s="834" t="s">
        <v>11381</v>
      </c>
      <c r="F310" s="834"/>
      <c r="G310" s="834"/>
    </row>
    <row r="312" spans="1:8">
      <c r="A312" s="739" t="s">
        <v>16725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16726</v>
      </c>
    </row>
    <row r="318" spans="1:8">
      <c r="E318" s="739">
        <v>798</v>
      </c>
      <c r="H318" s="739" t="s">
        <v>16727</v>
      </c>
    </row>
    <row r="319" spans="1:8">
      <c r="E319" s="834" t="s">
        <v>16728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16729</v>
      </c>
    </row>
    <row r="324" spans="1:8">
      <c r="A324" s="739" t="s">
        <v>16730</v>
      </c>
    </row>
    <row r="325" spans="1:8">
      <c r="E325" s="739">
        <v>5000</v>
      </c>
      <c r="H325" s="739" t="s">
        <v>6253</v>
      </c>
    </row>
    <row r="326" spans="1:8">
      <c r="E326" s="834" t="s">
        <v>16731</v>
      </c>
      <c r="F326" s="834"/>
      <c r="G326" s="834"/>
    </row>
    <row r="328" spans="1:8">
      <c r="A328" s="739" t="s">
        <v>16732</v>
      </c>
    </row>
    <row r="329" spans="1:8">
      <c r="E329" s="739">
        <v>1000</v>
      </c>
      <c r="H329" s="739" t="s">
        <v>16733</v>
      </c>
    </row>
    <row r="330" spans="1:8">
      <c r="E330" s="834" t="s">
        <v>16734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16735</v>
      </c>
    </row>
    <row r="334" spans="1:8">
      <c r="E334" s="834" t="s">
        <v>16736</v>
      </c>
      <c r="F334" s="834"/>
      <c r="G334" s="834"/>
    </row>
    <row r="336" spans="1:8">
      <c r="A336" s="739" t="s">
        <v>16737</v>
      </c>
    </row>
    <row r="337" spans="1:8">
      <c r="E337" s="739">
        <v>90</v>
      </c>
      <c r="H337" s="739" t="s">
        <v>16738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16739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16740</v>
      </c>
    </row>
    <row r="350" spans="1:8">
      <c r="A350" s="739" t="s">
        <v>6265</v>
      </c>
    </row>
    <row r="351" spans="1:8" ht="115.5">
      <c r="B351" s="739">
        <v>97905</v>
      </c>
      <c r="H351" s="836" t="s">
        <v>16741</v>
      </c>
    </row>
    <row r="353" spans="1:8">
      <c r="A353" s="739" t="s">
        <v>11410</v>
      </c>
    </row>
    <row r="354" spans="1:8">
      <c r="C354" s="739">
        <v>63796</v>
      </c>
      <c r="H354" s="739" t="s">
        <v>16742</v>
      </c>
    </row>
    <row r="355" spans="1:8">
      <c r="C355" s="739">
        <v>29000</v>
      </c>
      <c r="H355" s="739" t="s">
        <v>16743</v>
      </c>
    </row>
    <row r="356" spans="1:8">
      <c r="C356" s="739">
        <v>23536</v>
      </c>
      <c r="H356" s="739" t="s">
        <v>16744</v>
      </c>
    </row>
    <row r="357" spans="1:8">
      <c r="C357" s="739">
        <v>13002</v>
      </c>
      <c r="H357" s="739" t="s">
        <v>16745</v>
      </c>
    </row>
    <row r="359" spans="1:8">
      <c r="A359" s="739" t="s">
        <v>16746</v>
      </c>
    </row>
    <row r="360" spans="1:8">
      <c r="D360" s="739">
        <v>10000</v>
      </c>
      <c r="H360" s="739" t="s">
        <v>16747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16748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16749</v>
      </c>
    </row>
    <row r="365" spans="1:8">
      <c r="E365" s="739">
        <v>17</v>
      </c>
      <c r="H365" s="739" t="s">
        <v>16750</v>
      </c>
    </row>
    <row r="366" spans="1:8">
      <c r="E366" s="834" t="s">
        <v>16751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16752</v>
      </c>
      <c r="F370" s="834"/>
      <c r="G370" s="834"/>
    </row>
    <row r="372" spans="1:8">
      <c r="A372" s="739" t="s">
        <v>16753</v>
      </c>
    </row>
    <row r="373" spans="1:8">
      <c r="E373" s="739">
        <v>114</v>
      </c>
      <c r="H373" s="739" t="s">
        <v>16754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16755</v>
      </c>
    </row>
    <row r="378" spans="1:8">
      <c r="E378" s="834" t="s">
        <v>16756</v>
      </c>
      <c r="F378" s="834"/>
      <c r="G378" s="834"/>
    </row>
    <row r="380" spans="1:8">
      <c r="A380" s="739" t="s">
        <v>16757</v>
      </c>
    </row>
    <row r="381" spans="1:8">
      <c r="C381" s="739">
        <v>23767</v>
      </c>
      <c r="H381" s="739" t="s">
        <v>16758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16759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16760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16761</v>
      </c>
    </row>
    <row r="396" spans="1:8">
      <c r="B396" s="739">
        <v>14175</v>
      </c>
      <c r="H396" s="739" t="s">
        <v>16762</v>
      </c>
    </row>
    <row r="397" spans="1:8">
      <c r="B397" s="739">
        <v>14175</v>
      </c>
      <c r="H397" s="739" t="s">
        <v>16763</v>
      </c>
    </row>
    <row r="399" spans="1:8">
      <c r="A399" s="739" t="s">
        <v>6305</v>
      </c>
    </row>
    <row r="400" spans="1:8">
      <c r="E400" s="739">
        <v>320</v>
      </c>
      <c r="H400" s="739" t="s">
        <v>16764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16765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16766</v>
      </c>
    </row>
    <row r="408" spans="1:8">
      <c r="B408" s="739">
        <v>14175</v>
      </c>
      <c r="H408" s="739" t="s">
        <v>11454</v>
      </c>
    </row>
    <row r="410" spans="1:8">
      <c r="A410" s="739" t="s">
        <v>16767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16768</v>
      </c>
    </row>
    <row r="415" spans="1:8">
      <c r="E415" s="834" t="s">
        <v>16769</v>
      </c>
      <c r="F415" s="834"/>
      <c r="G415" s="834"/>
    </row>
    <row r="417" spans="1:8">
      <c r="A417" s="739" t="s">
        <v>16770</v>
      </c>
    </row>
    <row r="418" spans="1:8">
      <c r="E418" s="739">
        <v>110</v>
      </c>
      <c r="H418" s="739" t="s">
        <v>6319</v>
      </c>
    </row>
    <row r="419" spans="1:8">
      <c r="E419" s="834" t="s">
        <v>16771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16772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16773</v>
      </c>
    </row>
    <row r="427" spans="1:8">
      <c r="E427" s="834" t="s">
        <v>16774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16775</v>
      </c>
    </row>
    <row r="436" spans="1:8">
      <c r="A436" s="739" t="s">
        <v>16776</v>
      </c>
    </row>
    <row r="437" spans="1:8">
      <c r="E437" s="739">
        <v>18560</v>
      </c>
      <c r="H437" s="739" t="s">
        <v>6331</v>
      </c>
    </row>
    <row r="438" spans="1:8">
      <c r="E438" s="834" t="s">
        <v>16777</v>
      </c>
      <c r="F438" s="834"/>
      <c r="G438" s="834"/>
    </row>
    <row r="440" spans="1:8">
      <c r="A440" s="739" t="s">
        <v>16776</v>
      </c>
    </row>
    <row r="441" spans="1:8">
      <c r="E441" s="739">
        <v>200</v>
      </c>
      <c r="H441" s="739" t="s">
        <v>16778</v>
      </c>
    </row>
    <row r="442" spans="1:8">
      <c r="E442" s="834" t="s">
        <v>6333</v>
      </c>
      <c r="F442" s="834"/>
      <c r="G442" s="834"/>
    </row>
    <row r="444" spans="1:8">
      <c r="A444" s="739" t="s">
        <v>16776</v>
      </c>
    </row>
    <row r="445" spans="1:8">
      <c r="E445" s="739">
        <v>1205</v>
      </c>
      <c r="H445" s="739" t="s">
        <v>11476</v>
      </c>
    </row>
    <row r="446" spans="1:8">
      <c r="E446" s="834" t="s">
        <v>16779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16780</v>
      </c>
    </row>
    <row r="453" spans="1:8">
      <c r="E453" s="834" t="s">
        <v>16781</v>
      </c>
      <c r="F453" s="834"/>
      <c r="G453" s="834"/>
    </row>
    <row r="455" spans="1:8">
      <c r="A455" s="739" t="s">
        <v>16782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16783</v>
      </c>
    </row>
    <row r="461" spans="1:8">
      <c r="E461" s="739">
        <v>399</v>
      </c>
      <c r="H461" s="739" t="s">
        <v>16784</v>
      </c>
    </row>
    <row r="462" spans="1:8">
      <c r="E462" s="834" t="s">
        <v>16785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16786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16787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16788</v>
      </c>
    </row>
    <row r="482" spans="1:8">
      <c r="E482" s="834" t="s">
        <v>16789</v>
      </c>
      <c r="F482" s="834"/>
      <c r="G482" s="834"/>
    </row>
    <row r="484" spans="1:8">
      <c r="A484" s="739" t="s">
        <v>16790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16791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16792</v>
      </c>
    </row>
    <row r="495" spans="1:8">
      <c r="C495" s="739">
        <v>15000</v>
      </c>
      <c r="H495" s="739" t="s">
        <v>11510</v>
      </c>
    </row>
    <row r="497" spans="1:8">
      <c r="A497" s="739" t="s">
        <v>16793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16794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16795</v>
      </c>
      <c r="F500" s="834"/>
      <c r="G500" s="834"/>
    </row>
    <row r="502" spans="1:8">
      <c r="A502" s="739" t="s">
        <v>16796</v>
      </c>
    </row>
    <row r="503" spans="1:8">
      <c r="D503" s="739">
        <v>5000</v>
      </c>
      <c r="H503" s="739" t="s">
        <v>16797</v>
      </c>
    </row>
    <row r="504" spans="1:8">
      <c r="E504" s="834" t="s">
        <v>11515</v>
      </c>
      <c r="F504" s="834"/>
      <c r="G504" s="834"/>
    </row>
    <row r="506" spans="1:8">
      <c r="A506" s="739" t="s">
        <v>16798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16799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16800</v>
      </c>
      <c r="F513" s="834"/>
      <c r="G513" s="834"/>
    </row>
    <row r="515" spans="1:8">
      <c r="A515" s="739" t="s">
        <v>16801</v>
      </c>
    </row>
    <row r="516" spans="1:8">
      <c r="E516" s="739">
        <v>70</v>
      </c>
      <c r="H516" s="739" t="s">
        <v>16802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16803</v>
      </c>
    </row>
    <row r="522" spans="1:8">
      <c r="A522" s="739" t="s">
        <v>16804</v>
      </c>
    </row>
    <row r="523" spans="1:8">
      <c r="E523" s="739">
        <v>180</v>
      </c>
      <c r="H523" s="739" t="s">
        <v>16805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16806</v>
      </c>
    </row>
    <row r="528" spans="1:8">
      <c r="C528" s="739">
        <v>36000</v>
      </c>
      <c r="H528" s="739" t="s">
        <v>16807</v>
      </c>
    </row>
    <row r="530" spans="1:8">
      <c r="A530" s="739" t="s">
        <v>16808</v>
      </c>
    </row>
    <row r="531" spans="1:8">
      <c r="E531" s="739">
        <v>1205</v>
      </c>
      <c r="H531" s="739" t="s">
        <v>16809</v>
      </c>
    </row>
    <row r="532" spans="1:8">
      <c r="E532" s="834" t="s">
        <v>11535</v>
      </c>
      <c r="F532" s="834"/>
      <c r="G532" s="834"/>
    </row>
    <row r="534" spans="1:8">
      <c r="A534" s="739" t="s">
        <v>16810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16811</v>
      </c>
    </row>
    <row r="540" spans="1:8">
      <c r="E540" s="834" t="s">
        <v>16812</v>
      </c>
      <c r="F540" s="834"/>
      <c r="G540" s="834"/>
    </row>
    <row r="543" spans="1:8">
      <c r="A543" s="739" t="s">
        <v>16813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16814</v>
      </c>
    </row>
    <row r="546" spans="1:8">
      <c r="E546" s="834" t="s">
        <v>16815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16816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16817</v>
      </c>
    </row>
    <row r="558" spans="1:8">
      <c r="C558" s="739">
        <v>63740</v>
      </c>
      <c r="H558" s="739" t="s">
        <v>16818</v>
      </c>
    </row>
    <row r="559" spans="1:8">
      <c r="C559" s="739">
        <v>23538</v>
      </c>
      <c r="H559" s="739" t="s">
        <v>16819</v>
      </c>
    </row>
    <row r="561" spans="1:8">
      <c r="A561" s="739" t="s">
        <v>16820</v>
      </c>
    </row>
    <row r="562" spans="1:8">
      <c r="D562" s="739">
        <v>249</v>
      </c>
      <c r="H562" s="739" t="s">
        <v>16821</v>
      </c>
    </row>
    <row r="563" spans="1:8">
      <c r="D563" s="739">
        <v>9726</v>
      </c>
      <c r="H563" s="739" t="s">
        <v>16822</v>
      </c>
    </row>
    <row r="564" spans="1:8">
      <c r="E564" s="834" t="s">
        <v>16823</v>
      </c>
      <c r="F564" s="834"/>
      <c r="G564" s="834"/>
    </row>
    <row r="566" spans="1:8">
      <c r="A566" s="739" t="s">
        <v>16824</v>
      </c>
    </row>
    <row r="567" spans="1:8">
      <c r="E567" s="739">
        <v>179</v>
      </c>
      <c r="H567" s="739" t="s">
        <v>16825</v>
      </c>
    </row>
    <row r="568" spans="1:8">
      <c r="E568" s="834" t="s">
        <v>16826</v>
      </c>
      <c r="F568" s="834"/>
      <c r="G568" s="834"/>
    </row>
    <row r="570" spans="1:8">
      <c r="A570" s="739" t="s">
        <v>16827</v>
      </c>
    </row>
    <row r="571" spans="1:8">
      <c r="C571" s="739">
        <v>35072</v>
      </c>
      <c r="H571" s="739" t="s">
        <v>16828</v>
      </c>
    </row>
    <row r="573" spans="1:8">
      <c r="A573" s="739" t="s">
        <v>6417</v>
      </c>
    </row>
    <row r="574" spans="1:8">
      <c r="E574" s="739">
        <v>37020</v>
      </c>
      <c r="H574" s="739" t="s">
        <v>16829</v>
      </c>
    </row>
    <row r="576" spans="1:8">
      <c r="A576" s="739" t="s">
        <v>16830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16830</v>
      </c>
    </row>
    <row r="580" spans="1:8">
      <c r="E580" s="739">
        <v>1205</v>
      </c>
      <c r="H580" s="739" t="s">
        <v>16831</v>
      </c>
    </row>
    <row r="581" spans="1:8">
      <c r="E581" s="834" t="s">
        <v>16832</v>
      </c>
      <c r="F581" s="834"/>
      <c r="G581" s="834"/>
    </row>
    <row r="583" spans="1:8">
      <c r="A583" s="739" t="s">
        <v>16833</v>
      </c>
    </row>
    <row r="584" spans="1:8" s="839" customFormat="1">
      <c r="D584" s="839">
        <v>150000</v>
      </c>
      <c r="H584" s="839" t="s">
        <v>16834</v>
      </c>
    </row>
    <row r="586" spans="1:8">
      <c r="A586" s="739" t="s">
        <v>16835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16836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16837</v>
      </c>
    </row>
    <row r="598" spans="1:8">
      <c r="A598" s="739" t="s">
        <v>16838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16839</v>
      </c>
      <c r="H605" s="739" t="s">
        <v>16840</v>
      </c>
    </row>
    <row r="607" spans="1:8">
      <c r="A607" s="739" t="s">
        <v>16841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16842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16613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16843</v>
      </c>
    </row>
    <row r="629" spans="1:8">
      <c r="E629" s="834" t="s">
        <v>6455</v>
      </c>
      <c r="F629" s="834"/>
      <c r="G629" s="834"/>
    </row>
    <row r="631" spans="1:8">
      <c r="A631" s="739" t="s">
        <v>16844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16845</v>
      </c>
    </row>
    <row r="636" spans="1:8">
      <c r="C636" s="840" t="s">
        <v>6460</v>
      </c>
      <c r="E636" s="739">
        <v>30</v>
      </c>
      <c r="H636" s="739" t="s">
        <v>16846</v>
      </c>
    </row>
    <row r="637" spans="1:8">
      <c r="E637" s="834" t="s">
        <v>11607</v>
      </c>
      <c r="F637" s="834"/>
      <c r="G637" s="834"/>
    </row>
    <row r="639" spans="1:8">
      <c r="A639" s="739" t="s">
        <v>16847</v>
      </c>
    </row>
    <row r="640" spans="1:8">
      <c r="E640" s="739">
        <v>100</v>
      </c>
      <c r="H640" s="739" t="s">
        <v>16848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16849</v>
      </c>
    </row>
    <row r="645" spans="1:8">
      <c r="E645" s="739">
        <v>370</v>
      </c>
      <c r="H645" s="739" t="s">
        <v>16850</v>
      </c>
    </row>
    <row r="646" spans="1:8">
      <c r="E646" s="739">
        <v>370</v>
      </c>
      <c r="H646" s="739" t="s">
        <v>16851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16852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16853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16854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16855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16856</v>
      </c>
    </row>
    <row r="671" spans="1:8">
      <c r="C671" s="739">
        <v>2832</v>
      </c>
      <c r="H671" s="739" t="s">
        <v>16857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16858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16859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16860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16861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16862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16863</v>
      </c>
    </row>
    <row r="718" spans="1:8">
      <c r="A718" s="739" t="s">
        <v>16864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16865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16866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16867</v>
      </c>
    </row>
    <row r="727" spans="1:8">
      <c r="E727" s="834" t="s">
        <v>16868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16869</v>
      </c>
    </row>
    <row r="733" spans="1:8">
      <c r="A733" s="739" t="s">
        <v>5601</v>
      </c>
    </row>
    <row r="734" spans="1:8">
      <c r="C734" s="739">
        <v>63740</v>
      </c>
      <c r="H734" s="739" t="s">
        <v>16870</v>
      </c>
    </row>
    <row r="736" spans="1:8">
      <c r="A736" s="739" t="s">
        <v>6526</v>
      </c>
    </row>
    <row r="737" spans="1:8">
      <c r="C737" s="739">
        <v>10642</v>
      </c>
      <c r="H737" s="739" t="s">
        <v>16871</v>
      </c>
    </row>
    <row r="739" spans="1:8">
      <c r="A739" s="739" t="s">
        <v>16872</v>
      </c>
    </row>
    <row r="740" spans="1:8">
      <c r="E740" s="739">
        <v>1205</v>
      </c>
      <c r="H740" s="739" t="s">
        <v>6104</v>
      </c>
    </row>
    <row r="741" spans="1:8">
      <c r="E741" s="834" t="s">
        <v>16873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16874</v>
      </c>
    </row>
    <row r="746" spans="1:8">
      <c r="A746" s="739" t="s">
        <v>16875</v>
      </c>
    </row>
    <row r="747" spans="1:8">
      <c r="E747" s="739">
        <v>18</v>
      </c>
      <c r="H747" s="739" t="s">
        <v>16876</v>
      </c>
    </row>
    <row r="748" spans="1:8">
      <c r="E748" s="834" t="s">
        <v>6534</v>
      </c>
      <c r="F748" s="834"/>
      <c r="G748" s="834"/>
    </row>
    <row r="750" spans="1:8">
      <c r="A750" s="739" t="s">
        <v>16877</v>
      </c>
    </row>
    <row r="751" spans="1:8">
      <c r="C751" s="739">
        <v>19299</v>
      </c>
      <c r="H751" s="739" t="s">
        <v>16878</v>
      </c>
    </row>
    <row r="752" spans="1:8">
      <c r="C752" s="739" t="s">
        <v>7009</v>
      </c>
    </row>
    <row r="753" spans="1:8">
      <c r="A753" s="739" t="s">
        <v>16879</v>
      </c>
    </row>
    <row r="754" spans="1:8">
      <c r="E754" s="739">
        <v>157</v>
      </c>
      <c r="H754" s="739" t="s">
        <v>16880</v>
      </c>
    </row>
    <row r="755" spans="1:8">
      <c r="E755" s="834" t="s">
        <v>16881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16882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16883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16884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16885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16886</v>
      </c>
      <c r="F786" s="834"/>
      <c r="G786" s="834"/>
    </row>
    <row r="788" spans="1:8">
      <c r="A788" s="739" t="s">
        <v>16887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16888</v>
      </c>
    </row>
    <row r="796" spans="1:8">
      <c r="C796" s="739">
        <v>15000</v>
      </c>
      <c r="H796" s="739" t="s">
        <v>16889</v>
      </c>
    </row>
    <row r="798" spans="1:8">
      <c r="A798" s="739" t="s">
        <v>6566</v>
      </c>
    </row>
    <row r="799" spans="1:8">
      <c r="E799" s="739">
        <v>215</v>
      </c>
      <c r="H799" s="739" t="s">
        <v>16890</v>
      </c>
    </row>
    <row r="800" spans="1:8">
      <c r="E800" s="739">
        <v>230</v>
      </c>
      <c r="H800" s="739" t="s">
        <v>6567</v>
      </c>
    </row>
    <row r="801" spans="1:8">
      <c r="E801" s="834" t="s">
        <v>16891</v>
      </c>
      <c r="F801" s="834"/>
      <c r="G801" s="834"/>
    </row>
    <row r="803" spans="1:8">
      <c r="A803" s="739" t="s">
        <v>16892</v>
      </c>
    </row>
    <row r="804" spans="1:8">
      <c r="E804" s="739">
        <v>45</v>
      </c>
      <c r="H804" s="739" t="s">
        <v>6570</v>
      </c>
    </row>
    <row r="805" spans="1:8">
      <c r="E805" s="834" t="s">
        <v>16893</v>
      </c>
      <c r="F805" s="834"/>
      <c r="G805" s="834"/>
    </row>
    <row r="807" spans="1:8">
      <c r="A807" s="739" t="s">
        <v>16894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16895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16896</v>
      </c>
    </row>
    <row r="815" spans="1:8">
      <c r="A815" s="739" t="s">
        <v>6577</v>
      </c>
    </row>
    <row r="816" spans="1:8">
      <c r="E816" s="739">
        <v>315</v>
      </c>
      <c r="H816" s="739" t="s">
        <v>16897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16898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16899</v>
      </c>
    </row>
    <row r="825" spans="1:8">
      <c r="E825" s="739">
        <v>30</v>
      </c>
      <c r="H825" s="739" t="s">
        <v>11731</v>
      </c>
    </row>
    <row r="826" spans="1:8">
      <c r="E826" s="834" t="s">
        <v>16900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16901</v>
      </c>
    </row>
    <row r="829" spans="1:8">
      <c r="E829" s="834" t="s">
        <v>16902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16903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16904</v>
      </c>
    </row>
    <row r="837" spans="1:8">
      <c r="E837" s="834" t="s">
        <v>6594</v>
      </c>
      <c r="F837" s="834"/>
      <c r="G837" s="834"/>
    </row>
    <row r="839" spans="1:8">
      <c r="A839" s="739" t="s">
        <v>16905</v>
      </c>
    </row>
    <row r="840" spans="1:8">
      <c r="E840" s="739">
        <v>95</v>
      </c>
      <c r="H840" s="739" t="s">
        <v>16906</v>
      </c>
    </row>
    <row r="841" spans="1:8">
      <c r="E841" s="834" t="s">
        <v>11744</v>
      </c>
      <c r="F841" s="834"/>
      <c r="G841" s="834"/>
    </row>
    <row r="843" spans="1:8">
      <c r="A843" s="739" t="s">
        <v>16907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16908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16909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16910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16911</v>
      </c>
      <c r="E864" s="739">
        <v>300</v>
      </c>
      <c r="H864" s="739" t="s">
        <v>16912</v>
      </c>
    </row>
    <row r="865" spans="1:8">
      <c r="E865" s="834" t="s">
        <v>16913</v>
      </c>
      <c r="F865" s="834"/>
      <c r="G865" s="834"/>
    </row>
    <row r="867" spans="1:8">
      <c r="A867" s="739" t="s">
        <v>16914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16915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16916</v>
      </c>
    </row>
    <row r="878" spans="1:8">
      <c r="E878" s="834" t="s">
        <v>6622</v>
      </c>
      <c r="F878" s="834"/>
      <c r="G878" s="834"/>
    </row>
    <row r="880" spans="1:8">
      <c r="A880" s="739" t="s">
        <v>16917</v>
      </c>
    </row>
    <row r="881" spans="1:8">
      <c r="E881" s="739">
        <v>225</v>
      </c>
      <c r="H881" s="739" t="s">
        <v>16918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16919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16920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16921</v>
      </c>
    </row>
    <row r="896" spans="1:8">
      <c r="E896" s="834" t="s">
        <v>16922</v>
      </c>
      <c r="F896" s="834"/>
      <c r="G896" s="834"/>
    </row>
    <row r="898" spans="1:8">
      <c r="A898" s="739" t="s">
        <v>16923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16924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16925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16926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16927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16928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16929</v>
      </c>
      <c r="F927" s="834"/>
      <c r="G927" s="834"/>
    </row>
    <row r="929" spans="1:8">
      <c r="A929" s="739" t="s">
        <v>16930</v>
      </c>
      <c r="H929" s="739" t="s">
        <v>16931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16932</v>
      </c>
      <c r="F936" s="834"/>
      <c r="G936" s="834"/>
      <c r="H936" s="834" t="s">
        <v>6661</v>
      </c>
    </row>
    <row r="938" spans="1:8">
      <c r="A938" s="739" t="s">
        <v>16933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16934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16935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16936</v>
      </c>
    </row>
    <row r="953" spans="1:8">
      <c r="C953" s="739">
        <v>33772</v>
      </c>
      <c r="H953" s="739" t="s">
        <v>16937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16938</v>
      </c>
    </row>
    <row r="963" spans="1:8">
      <c r="E963" s="834" t="s">
        <v>16939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16940</v>
      </c>
    </row>
    <row r="967" spans="1:8">
      <c r="E967" s="834" t="s">
        <v>11833</v>
      </c>
      <c r="F967" s="834"/>
      <c r="G967" s="834"/>
    </row>
    <row r="969" spans="1:8">
      <c r="A969" s="739" t="s">
        <v>16941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16942</v>
      </c>
    </row>
    <row r="972" spans="1:8">
      <c r="E972" s="834" t="s">
        <v>6685</v>
      </c>
      <c r="F972" s="834"/>
      <c r="G972" s="834"/>
    </row>
    <row r="974" spans="1:8">
      <c r="A974" s="739" t="s">
        <v>16943</v>
      </c>
      <c r="H974" s="739" t="s">
        <v>16944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16945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16946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16797</v>
      </c>
    </row>
    <row r="996" spans="1:8">
      <c r="E996" s="834" t="s">
        <v>16947</v>
      </c>
      <c r="F996" s="834"/>
      <c r="G996" s="834"/>
    </row>
    <row r="998" spans="1:8">
      <c r="A998" s="739" t="s">
        <v>16948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16949</v>
      </c>
    </row>
    <row r="1006" spans="1:8">
      <c r="E1006" s="739">
        <v>36</v>
      </c>
      <c r="H1006" s="739" t="s">
        <v>16787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16950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16951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16952</v>
      </c>
    </row>
    <row r="1026" spans="1:8">
      <c r="E1026" s="739">
        <v>90</v>
      </c>
      <c r="H1026" s="739" t="s">
        <v>11877</v>
      </c>
    </row>
    <row r="1027" spans="1:8">
      <c r="E1027" s="834" t="s">
        <v>16953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16954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16955</v>
      </c>
    </row>
    <row r="1044" spans="1:8">
      <c r="E1044" s="739">
        <v>100</v>
      </c>
      <c r="H1044" s="739" t="s">
        <v>16956</v>
      </c>
    </row>
    <row r="1045" spans="1:8">
      <c r="E1045" s="834" t="s">
        <v>6734</v>
      </c>
      <c r="F1045" s="834"/>
      <c r="G1045" s="834"/>
    </row>
    <row r="1047" spans="1:8">
      <c r="A1047" s="739" t="s">
        <v>16957</v>
      </c>
      <c r="H1047" s="739" t="s">
        <v>6735</v>
      </c>
    </row>
    <row r="1048" spans="1:8">
      <c r="E1048" s="739">
        <v>1205</v>
      </c>
    </row>
    <row r="1049" spans="1:8">
      <c r="E1049" s="834" t="s">
        <v>16958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16959</v>
      </c>
    </row>
    <row r="1054" spans="1:8">
      <c r="A1054" s="739" t="s">
        <v>6739</v>
      </c>
    </row>
    <row r="1055" spans="1:8">
      <c r="E1055" s="739">
        <v>240</v>
      </c>
      <c r="H1055" s="739" t="s">
        <v>16960</v>
      </c>
    </row>
    <row r="1056" spans="1:8">
      <c r="E1056" s="739">
        <v>400</v>
      </c>
      <c r="H1056" s="739" t="s">
        <v>16961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16962</v>
      </c>
    </row>
    <row r="1061" spans="1:8">
      <c r="E1061" s="834" t="s">
        <v>6744</v>
      </c>
      <c r="F1061" s="834"/>
      <c r="G1061" s="834"/>
    </row>
    <row r="1063" spans="1:8">
      <c r="A1063" s="739" t="s">
        <v>16963</v>
      </c>
    </row>
    <row r="1064" spans="1:8">
      <c r="C1064" s="739">
        <v>5000</v>
      </c>
      <c r="H1064" s="739" t="s">
        <v>16964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16965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16966</v>
      </c>
    </row>
    <row r="1076" spans="1:8">
      <c r="C1076" s="739">
        <v>63707</v>
      </c>
      <c r="H1076" s="739" t="s">
        <v>16967</v>
      </c>
    </row>
    <row r="1078" spans="1:8">
      <c r="A1078" s="739" t="s">
        <v>16968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16969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16970</v>
      </c>
    </row>
    <row r="1089" spans="1:8">
      <c r="E1089" s="834" t="s">
        <v>11921</v>
      </c>
      <c r="F1089" s="834"/>
      <c r="G1089" s="834"/>
    </row>
    <row r="1091" spans="1:8">
      <c r="A1091" s="739" t="s">
        <v>16971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16972</v>
      </c>
    </row>
    <row r="1094" spans="1:8">
      <c r="E1094" s="834" t="s">
        <v>6765</v>
      </c>
      <c r="F1094" s="834"/>
      <c r="G1094" s="834"/>
    </row>
    <row r="1096" spans="1:8">
      <c r="A1096" s="739" t="s">
        <v>16973</v>
      </c>
    </row>
    <row r="1097" spans="1:8">
      <c r="E1097" s="739">
        <v>1205</v>
      </c>
      <c r="H1097" s="739" t="s">
        <v>6767</v>
      </c>
    </row>
    <row r="1098" spans="1:8">
      <c r="E1098" s="834" t="s">
        <v>16974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16975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16976</v>
      </c>
    </row>
    <row r="1105" spans="1:8">
      <c r="E1105" s="834" t="s">
        <v>11933</v>
      </c>
      <c r="F1105" s="834"/>
      <c r="G1105" s="834"/>
    </row>
    <row r="1107" spans="1:8">
      <c r="A1107" s="739" t="s">
        <v>16977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16978</v>
      </c>
    </row>
    <row r="1112" spans="1:8">
      <c r="E1112" s="739">
        <v>45</v>
      </c>
      <c r="H1112" s="739" t="s">
        <v>16979</v>
      </c>
    </row>
    <row r="1113" spans="1:8">
      <c r="E1113" s="834" t="s">
        <v>16980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16981</v>
      </c>
    </row>
    <row r="1120" spans="1:8">
      <c r="A1120" s="739" t="s">
        <v>6783</v>
      </c>
    </row>
    <row r="1121" spans="1:8">
      <c r="C1121" s="739">
        <v>7117</v>
      </c>
      <c r="H1121" s="739" t="s">
        <v>16982</v>
      </c>
    </row>
    <row r="1122" spans="1:8">
      <c r="C1122" s="739">
        <v>16446</v>
      </c>
      <c r="H1122" s="739" t="s">
        <v>16983</v>
      </c>
    </row>
    <row r="1124" spans="1:8">
      <c r="A1124" s="739" t="s">
        <v>16984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16985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16964</v>
      </c>
    </row>
    <row r="1136" spans="1:8">
      <c r="D1136" s="739">
        <v>5000</v>
      </c>
      <c r="H1136" s="739" t="s">
        <v>16797</v>
      </c>
    </row>
    <row r="1137" spans="1:8">
      <c r="E1137" s="834" t="s">
        <v>16986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16987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16988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16989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16990</v>
      </c>
    </row>
    <row r="1152" spans="1:8">
      <c r="C1152" s="739">
        <v>63516</v>
      </c>
      <c r="H1152" s="739" t="s">
        <v>16991</v>
      </c>
    </row>
    <row r="1153" spans="1:8">
      <c r="E1153" s="834"/>
      <c r="F1153" s="834"/>
      <c r="G1153" s="834"/>
      <c r="H1153" s="834"/>
    </row>
    <row r="1154" spans="1:8">
      <c r="A1154" s="739" t="s">
        <v>16992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16993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16994</v>
      </c>
    </row>
    <row r="1163" spans="1:8">
      <c r="C1163" s="739">
        <v>9944</v>
      </c>
      <c r="H1163" s="739" t="s">
        <v>6814</v>
      </c>
    </row>
    <row r="1165" spans="1:8">
      <c r="A1165" s="739" t="s">
        <v>16995</v>
      </c>
    </row>
    <row r="1166" spans="1:8">
      <c r="E1166" s="739">
        <v>1205</v>
      </c>
      <c r="H1166" s="739" t="s">
        <v>16996</v>
      </c>
    </row>
    <row r="1167" spans="1:8">
      <c r="E1167" s="834" t="s">
        <v>16997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16998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16999</v>
      </c>
    </row>
    <row r="1171" spans="1:8">
      <c r="E1171" s="741">
        <v>30</v>
      </c>
      <c r="F1171" s="741"/>
      <c r="G1171" s="741"/>
      <c r="H1171" s="739" t="s">
        <v>17000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17001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17002</v>
      </c>
    </row>
    <row r="1188" spans="1:8">
      <c r="E1188" s="834" t="s">
        <v>17003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17004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17005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17006</v>
      </c>
    </row>
    <row r="1206" spans="1:8">
      <c r="C1206" s="739">
        <v>15000</v>
      </c>
      <c r="H1206" s="739" t="s">
        <v>17007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17008</v>
      </c>
    </row>
    <row r="1218" spans="1:8">
      <c r="A1218" s="739" t="s">
        <v>6854</v>
      </c>
    </row>
    <row r="1219" spans="1:8">
      <c r="C1219" s="739">
        <v>1154</v>
      </c>
      <c r="H1219" s="739" t="s">
        <v>17009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17010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17011</v>
      </c>
    </row>
    <row r="1228" spans="1:8">
      <c r="E1228" s="739">
        <v>18</v>
      </c>
      <c r="H1228" s="739" t="s">
        <v>6862</v>
      </c>
    </row>
    <row r="1229" spans="1:8">
      <c r="E1229" s="834" t="s">
        <v>17012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17013</v>
      </c>
    </row>
    <row r="1233" spans="1:8">
      <c r="E1233" s="834"/>
      <c r="F1233" s="834"/>
      <c r="G1233" s="834"/>
    </row>
    <row r="1234" spans="1:8">
      <c r="A1234" s="739" t="s">
        <v>17014</v>
      </c>
    </row>
    <row r="1235" spans="1:8">
      <c r="C1235" s="739">
        <v>25670</v>
      </c>
      <c r="H1235" s="739" t="s">
        <v>17015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17016</v>
      </c>
    </row>
    <row r="1238" spans="1:8">
      <c r="C1238" s="739">
        <v>25670</v>
      </c>
      <c r="H1238" s="739" t="s">
        <v>17017</v>
      </c>
    </row>
    <row r="1239" spans="1:8">
      <c r="C1239" s="739">
        <v>37846</v>
      </c>
      <c r="H1239" s="739" t="s">
        <v>6871</v>
      </c>
    </row>
    <row r="1241" spans="1:8">
      <c r="A1241" s="739" t="s">
        <v>17018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17019</v>
      </c>
    </row>
    <row r="1245" spans="1:8">
      <c r="E1245" s="834" t="s">
        <v>17020</v>
      </c>
      <c r="F1245" s="834"/>
      <c r="G1245" s="834"/>
    </row>
    <row r="1247" spans="1:8">
      <c r="A1247" s="739" t="s">
        <v>17021</v>
      </c>
    </row>
    <row r="1248" spans="1:8">
      <c r="E1248" s="739">
        <v>120</v>
      </c>
      <c r="H1248" s="739" t="s">
        <v>12037</v>
      </c>
    </row>
    <row r="1249" spans="1:8">
      <c r="E1249" s="834" t="s">
        <v>17022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17023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17024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17025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17026</v>
      </c>
    </row>
    <row r="1263" spans="1:8">
      <c r="C1263" s="739">
        <v>25670</v>
      </c>
      <c r="H1263" s="739" t="s">
        <v>17027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17028</v>
      </c>
    </row>
    <row r="1266" spans="1:8">
      <c r="C1266" s="739">
        <v>5140</v>
      </c>
      <c r="H1266" s="739" t="s">
        <v>17029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17030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17031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17032</v>
      </c>
    </row>
    <row r="1277" spans="1:8">
      <c r="E1277" s="739">
        <v>92</v>
      </c>
      <c r="H1277" s="739" t="s">
        <v>6900</v>
      </c>
    </row>
    <row r="1278" spans="1:8">
      <c r="E1278" s="834" t="s">
        <v>17033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17034</v>
      </c>
    </row>
    <row r="1282" spans="1:8">
      <c r="E1282" s="834" t="s">
        <v>17035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17036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17037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17038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17039</v>
      </c>
    </row>
    <row r="1303" spans="1:8">
      <c r="A1303" s="739" t="s">
        <v>12079</v>
      </c>
    </row>
    <row r="1304" spans="1:8">
      <c r="C1304" s="739">
        <v>462</v>
      </c>
      <c r="H1304" s="739" t="s">
        <v>17040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17041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17042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17043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17044</v>
      </c>
    </row>
    <row r="1330" spans="1:8">
      <c r="E1330" s="739">
        <v>188</v>
      </c>
      <c r="G1330" s="739" t="s">
        <v>6937</v>
      </c>
      <c r="H1330" s="739" t="s">
        <v>17045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17046</v>
      </c>
    </row>
    <row r="1336" spans="1:8">
      <c r="E1336" s="739">
        <v>10</v>
      </c>
      <c r="G1336" s="739" t="s">
        <v>6943</v>
      </c>
      <c r="H1336" s="739" t="s">
        <v>17047</v>
      </c>
    </row>
    <row r="1337" spans="1:8">
      <c r="E1337" s="834" t="s">
        <v>12105</v>
      </c>
      <c r="F1337" s="834"/>
      <c r="G1337" s="834"/>
    </row>
    <row r="1339" spans="1:8">
      <c r="A1339" s="739" t="s">
        <v>17048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17049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17050</v>
      </c>
      <c r="F1352" s="834"/>
      <c r="G1352" s="834"/>
    </row>
    <row r="1354" spans="1:8">
      <c r="A1354" s="739" t="s">
        <v>17051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17052</v>
      </c>
      <c r="H1358" s="739" t="s">
        <v>12122</v>
      </c>
    </row>
    <row r="1359" spans="1:8">
      <c r="E1359" s="834" t="s">
        <v>17053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17054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17055</v>
      </c>
      <c r="H1370" s="739" t="s">
        <v>8910</v>
      </c>
    </row>
    <row r="1371" spans="1:8">
      <c r="E1371" s="834" t="s">
        <v>17056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17057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17058</v>
      </c>
    </row>
    <row r="1379" spans="1:8">
      <c r="E1379" s="834" t="s">
        <v>17059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17060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17061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17062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17063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17064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17065</v>
      </c>
      <c r="H1391" s="739" t="s">
        <v>17066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17067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17068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17030</v>
      </c>
    </row>
    <row r="1404" spans="1:8">
      <c r="E1404" s="834" t="s">
        <v>12160</v>
      </c>
      <c r="F1404" s="834"/>
      <c r="G1404" s="834"/>
      <c r="H1404" s="834" t="s">
        <v>17069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17070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17065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17071</v>
      </c>
      <c r="H1416" s="739" t="s">
        <v>7004</v>
      </c>
    </row>
    <row r="1417" spans="1:8">
      <c r="E1417" s="739">
        <v>1205</v>
      </c>
      <c r="G1417" s="739" t="s">
        <v>17072</v>
      </c>
      <c r="H1417" s="739" t="s">
        <v>7005</v>
      </c>
    </row>
    <row r="1418" spans="1:8">
      <c r="E1418" s="834" t="s">
        <v>17073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17074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17075</v>
      </c>
    </row>
    <row r="1423" spans="1:8">
      <c r="D1423" s="739" t="s">
        <v>7009</v>
      </c>
      <c r="E1423" s="834" t="s">
        <v>17076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17077</v>
      </c>
      <c r="H1426" s="739" t="s">
        <v>17078</v>
      </c>
    </row>
    <row r="1427" spans="1:8">
      <c r="E1427" s="741">
        <v>59</v>
      </c>
      <c r="F1427" s="741"/>
      <c r="G1427" s="739" t="s">
        <v>17079</v>
      </c>
      <c r="H1427" s="739" t="s">
        <v>17080</v>
      </c>
    </row>
    <row r="1428" spans="1:8">
      <c r="D1428" s="739" t="s">
        <v>17081</v>
      </c>
      <c r="E1428" s="834" t="s">
        <v>17082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17083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17081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17084</v>
      </c>
    </row>
    <row r="1435" spans="1:8">
      <c r="E1435" s="739">
        <v>180</v>
      </c>
      <c r="G1435" s="739" t="s">
        <v>17041</v>
      </c>
      <c r="H1435" s="739" t="s">
        <v>12184</v>
      </c>
    </row>
    <row r="1436" spans="1:8">
      <c r="E1436" s="739">
        <v>170</v>
      </c>
      <c r="G1436" s="739" t="s">
        <v>17041</v>
      </c>
      <c r="H1436" s="739" t="s">
        <v>12184</v>
      </c>
    </row>
    <row r="1437" spans="1:8">
      <c r="D1437" s="739" t="s">
        <v>17085</v>
      </c>
      <c r="E1437" s="834" t="s">
        <v>17086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17087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17088</v>
      </c>
      <c r="H1440" s="836" t="s">
        <v>17089</v>
      </c>
    </row>
    <row r="1441" spans="1:8">
      <c r="E1441" s="741">
        <v>30</v>
      </c>
      <c r="F1441" s="741"/>
      <c r="G1441" s="739" t="s">
        <v>17088</v>
      </c>
      <c r="H1441" s="739" t="s">
        <v>7024</v>
      </c>
    </row>
    <row r="1442" spans="1:8">
      <c r="D1442" s="739" t="s">
        <v>17081</v>
      </c>
      <c r="E1442" s="834" t="s">
        <v>17090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17041</v>
      </c>
      <c r="H1445" s="739" t="s">
        <v>17091</v>
      </c>
    </row>
    <row r="1446" spans="1:8">
      <c r="E1446" s="739">
        <v>135</v>
      </c>
      <c r="G1446" s="739" t="s">
        <v>17041</v>
      </c>
      <c r="H1446" s="739" t="s">
        <v>7028</v>
      </c>
    </row>
    <row r="1447" spans="1:8">
      <c r="D1447" s="739" t="s">
        <v>7009</v>
      </c>
      <c r="E1447" s="834" t="s">
        <v>17092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17093</v>
      </c>
    </row>
    <row r="1450" spans="1:8">
      <c r="E1450" s="739">
        <v>75</v>
      </c>
      <c r="G1450" s="739" t="s">
        <v>17094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17095</v>
      </c>
    </row>
    <row r="1452" spans="1:8">
      <c r="D1452" s="739" t="s">
        <v>17081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17096</v>
      </c>
    </row>
    <row r="1455" spans="1:8">
      <c r="C1455" s="739">
        <v>15000</v>
      </c>
      <c r="H1455" s="739" t="s">
        <v>17097</v>
      </c>
    </row>
    <row r="1457" spans="1:8">
      <c r="A1457" s="739" t="s">
        <v>17098</v>
      </c>
    </row>
    <row r="1458" spans="1:8">
      <c r="E1458" s="739">
        <v>35</v>
      </c>
      <c r="G1458" s="739" t="s">
        <v>17099</v>
      </c>
      <c r="H1458" s="739" t="s">
        <v>17100</v>
      </c>
    </row>
    <row r="1459" spans="1:8">
      <c r="D1459" s="739" t="s">
        <v>7009</v>
      </c>
      <c r="E1459" s="834" t="s">
        <v>17101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17102</v>
      </c>
    </row>
    <row r="1462" spans="1:8">
      <c r="E1462" s="739">
        <v>260</v>
      </c>
      <c r="G1462" s="739" t="s">
        <v>17094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17103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17099</v>
      </c>
      <c r="H1467" s="739" t="s">
        <v>17104</v>
      </c>
    </row>
    <row r="1468" spans="1:8">
      <c r="E1468" s="834" t="s">
        <v>17105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17106</v>
      </c>
      <c r="E1470" s="834"/>
      <c r="F1470" s="834"/>
      <c r="G1470" s="834"/>
    </row>
    <row r="1471" spans="1:8">
      <c r="D1471" s="739">
        <v>5000</v>
      </c>
      <c r="H1471" s="739" t="s">
        <v>16885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17107</v>
      </c>
    </row>
    <row r="1475" spans="1:8">
      <c r="C1475" s="739">
        <v>31295</v>
      </c>
      <c r="H1475" s="739" t="s">
        <v>17108</v>
      </c>
    </row>
    <row r="1476" spans="1:8">
      <c r="C1476" s="739">
        <v>63516</v>
      </c>
      <c r="H1476" s="739" t="s">
        <v>17109</v>
      </c>
    </row>
    <row r="1477" spans="1:8">
      <c r="E1477" s="834" t="s">
        <v>17110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17111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17099</v>
      </c>
      <c r="H1480" s="739" t="s">
        <v>17112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17094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17113</v>
      </c>
    </row>
    <row r="1488" spans="1:8">
      <c r="E1488" s="739">
        <v>1205</v>
      </c>
      <c r="G1488" s="739" t="s">
        <v>17114</v>
      </c>
      <c r="H1488" s="739" t="s">
        <v>7057</v>
      </c>
    </row>
    <row r="1489" spans="1:8">
      <c r="E1489" s="834" t="s">
        <v>17115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17116</v>
      </c>
    </row>
    <row r="1493" spans="1:8">
      <c r="E1493" s="834"/>
      <c r="F1493" s="834"/>
      <c r="G1493" s="834"/>
    </row>
    <row r="1494" spans="1:8">
      <c r="A1494" s="739" t="s">
        <v>17117</v>
      </c>
    </row>
    <row r="1495" spans="1:8">
      <c r="C1495" s="739">
        <v>15000</v>
      </c>
      <c r="H1495" s="739" t="s">
        <v>17118</v>
      </c>
    </row>
    <row r="1497" spans="1:8">
      <c r="A1497" s="739" t="s">
        <v>17119</v>
      </c>
    </row>
    <row r="1498" spans="1:8">
      <c r="E1498" s="739">
        <v>18</v>
      </c>
      <c r="G1498" s="739" t="s">
        <v>1221</v>
      </c>
      <c r="H1498" s="739" t="s">
        <v>17120</v>
      </c>
    </row>
    <row r="1499" spans="1:8">
      <c r="E1499" s="739">
        <v>30</v>
      </c>
      <c r="G1499" s="739" t="s">
        <v>17041</v>
      </c>
      <c r="H1499" s="739" t="s">
        <v>12239</v>
      </c>
    </row>
    <row r="1500" spans="1:8">
      <c r="E1500" s="834" t="s">
        <v>17121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17122</v>
      </c>
      <c r="E1502" s="834"/>
      <c r="F1502" s="834"/>
      <c r="G1502" s="834"/>
    </row>
    <row r="1503" spans="1:8">
      <c r="C1503" s="739">
        <v>12000</v>
      </c>
      <c r="H1503" s="739" t="s">
        <v>17123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17124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17041</v>
      </c>
      <c r="H1511" s="739" t="s">
        <v>17125</v>
      </c>
    </row>
    <row r="1512" spans="1:8">
      <c r="E1512" s="739">
        <v>540</v>
      </c>
      <c r="G1512" s="739" t="s">
        <v>17041</v>
      </c>
      <c r="H1512" s="739" t="s">
        <v>17126</v>
      </c>
    </row>
    <row r="1513" spans="1:8">
      <c r="D1513" s="739" t="s">
        <v>17081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17127</v>
      </c>
    </row>
    <row r="1516" spans="1:8">
      <c r="C1516" s="739">
        <v>26477</v>
      </c>
      <c r="H1516" s="739" t="s">
        <v>17128</v>
      </c>
    </row>
    <row r="1517" spans="1:8">
      <c r="E1517" s="739">
        <v>520</v>
      </c>
      <c r="G1517" s="739" t="s">
        <v>17099</v>
      </c>
      <c r="H1517" s="739" t="s">
        <v>17129</v>
      </c>
    </row>
    <row r="1518" spans="1:8">
      <c r="D1518" s="739" t="s">
        <v>17081</v>
      </c>
      <c r="E1518" s="834" t="s">
        <v>17130</v>
      </c>
      <c r="F1518" s="834"/>
      <c r="G1518" s="834"/>
    </row>
    <row r="1520" spans="1:8">
      <c r="A1520" s="739" t="s">
        <v>17131</v>
      </c>
    </row>
    <row r="1521" spans="1:8">
      <c r="E1521" s="739">
        <v>175</v>
      </c>
      <c r="G1521" s="739" t="s">
        <v>17041</v>
      </c>
      <c r="H1521" s="739" t="s">
        <v>17132</v>
      </c>
    </row>
    <row r="1522" spans="1:8">
      <c r="E1522" s="739">
        <v>170</v>
      </c>
      <c r="G1522" s="739" t="s">
        <v>7776</v>
      </c>
      <c r="H1522" s="739" t="s">
        <v>17132</v>
      </c>
    </row>
    <row r="1523" spans="1:8">
      <c r="D1523" s="739" t="s">
        <v>17081</v>
      </c>
      <c r="E1523" s="834" t="s">
        <v>17133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17134</v>
      </c>
    </row>
    <row r="1527" spans="1:8">
      <c r="E1527" s="739">
        <v>180</v>
      </c>
      <c r="G1527" s="739" t="s">
        <v>7776</v>
      </c>
      <c r="H1527" s="739" t="s">
        <v>17134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17135</v>
      </c>
      <c r="E1530" s="834"/>
      <c r="F1530" s="834"/>
      <c r="G1530" s="834"/>
    </row>
    <row r="1531" spans="1:8">
      <c r="E1531" s="739">
        <v>1205</v>
      </c>
      <c r="G1531" s="739" t="s">
        <v>17136</v>
      </c>
      <c r="H1531" s="739" t="s">
        <v>17137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17138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17099</v>
      </c>
      <c r="H1537" s="739" t="s">
        <v>17139</v>
      </c>
    </row>
    <row r="1538" spans="1:8">
      <c r="E1538" s="741">
        <v>70</v>
      </c>
      <c r="F1538" s="741"/>
      <c r="G1538" s="739" t="s">
        <v>17099</v>
      </c>
      <c r="H1538" s="739" t="s">
        <v>17140</v>
      </c>
    </row>
    <row r="1539" spans="1:8">
      <c r="E1539" s="741">
        <v>199</v>
      </c>
      <c r="F1539" s="741"/>
      <c r="G1539" s="739" t="s">
        <v>6937</v>
      </c>
      <c r="H1539" s="739" t="s">
        <v>17141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17142</v>
      </c>
      <c r="H1543" s="739" t="s">
        <v>17143</v>
      </c>
    </row>
    <row r="1544" spans="1:8">
      <c r="E1544" s="739">
        <v>54</v>
      </c>
      <c r="G1544" s="739" t="s">
        <v>7774</v>
      </c>
      <c r="H1544" s="739" t="s">
        <v>17144</v>
      </c>
    </row>
    <row r="1545" spans="1:8">
      <c r="E1545" s="739">
        <v>220</v>
      </c>
      <c r="G1545" s="739" t="s">
        <v>17041</v>
      </c>
      <c r="H1545" s="739" t="s">
        <v>17145</v>
      </c>
    </row>
    <row r="1546" spans="1:8">
      <c r="E1546" s="739">
        <v>195</v>
      </c>
      <c r="G1546" s="739" t="s">
        <v>17041</v>
      </c>
      <c r="H1546" s="739" t="s">
        <v>17145</v>
      </c>
    </row>
    <row r="1547" spans="1:8">
      <c r="D1547" s="739" t="s">
        <v>17081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17146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17142</v>
      </c>
      <c r="H1553" s="739" t="s">
        <v>17147</v>
      </c>
    </row>
    <row r="1554" spans="1:8">
      <c r="E1554" s="739">
        <v>35</v>
      </c>
      <c r="G1554" s="739" t="s">
        <v>17099</v>
      </c>
      <c r="H1554" s="739" t="s">
        <v>17148</v>
      </c>
    </row>
    <row r="1555" spans="1:8">
      <c r="D1555" s="739" t="s">
        <v>17081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17149</v>
      </c>
    </row>
    <row r="1558" spans="1:8">
      <c r="E1558" s="739">
        <v>80</v>
      </c>
      <c r="G1558" s="739" t="s">
        <v>17041</v>
      </c>
      <c r="H1558" s="739" t="s">
        <v>17150</v>
      </c>
    </row>
    <row r="1559" spans="1:8">
      <c r="E1559" s="739">
        <v>90</v>
      </c>
      <c r="G1559" s="739" t="s">
        <v>17041</v>
      </c>
      <c r="H1559" s="739" t="s">
        <v>17150</v>
      </c>
    </row>
    <row r="1560" spans="1:8">
      <c r="D1560" s="739" t="s">
        <v>17081</v>
      </c>
      <c r="E1560" s="834" t="s">
        <v>17151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17152</v>
      </c>
    </row>
    <row r="1563" spans="1:8">
      <c r="C1563" s="739">
        <v>17000</v>
      </c>
      <c r="H1563" s="739" t="s">
        <v>17153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17154</v>
      </c>
    </row>
    <row r="1567" spans="1:8">
      <c r="C1567" s="739">
        <v>22857</v>
      </c>
      <c r="H1567" s="739" t="s">
        <v>17155</v>
      </c>
    </row>
    <row r="1568" spans="1:8">
      <c r="C1568" s="739">
        <v>63516</v>
      </c>
      <c r="H1568" s="739" t="s">
        <v>17156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17157</v>
      </c>
    </row>
    <row r="1571" spans="1:8">
      <c r="D1571" s="739" t="s">
        <v>7009</v>
      </c>
      <c r="E1571" s="834" t="s">
        <v>17158</v>
      </c>
      <c r="F1571" s="834"/>
      <c r="G1571" s="834"/>
      <c r="H1571" s="834" t="s">
        <v>17159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17136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17160</v>
      </c>
    </row>
    <row r="1576" spans="1:8">
      <c r="E1576" s="739">
        <v>500</v>
      </c>
      <c r="G1576" s="739" t="s">
        <v>17099</v>
      </c>
      <c r="H1576" s="739" t="s">
        <v>6110</v>
      </c>
    </row>
    <row r="1577" spans="1:8">
      <c r="D1577" s="739" t="s">
        <v>17081</v>
      </c>
      <c r="E1577" s="834" t="s">
        <v>17161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17162</v>
      </c>
    </row>
    <row r="1580" spans="1:8">
      <c r="E1580" s="739">
        <v>18</v>
      </c>
      <c r="G1580" s="739" t="s">
        <v>6913</v>
      </c>
      <c r="H1580" s="739" t="s">
        <v>17163</v>
      </c>
    </row>
    <row r="1581" spans="1:8">
      <c r="E1581" s="739">
        <v>30</v>
      </c>
      <c r="G1581" s="739" t="s">
        <v>17041</v>
      </c>
      <c r="H1581" s="739" t="s">
        <v>17164</v>
      </c>
    </row>
    <row r="1582" spans="1:8">
      <c r="E1582" s="739">
        <v>129</v>
      </c>
      <c r="G1582" s="739" t="s">
        <v>6913</v>
      </c>
      <c r="H1582" s="739" t="s">
        <v>17165</v>
      </c>
    </row>
    <row r="1583" spans="1:8">
      <c r="E1583" s="834" t="s">
        <v>17166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17167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17168</v>
      </c>
    </row>
    <row r="1595" spans="1:8">
      <c r="A1595" s="739" t="s">
        <v>17169</v>
      </c>
    </row>
    <row r="1596" spans="1:8">
      <c r="C1596" s="739">
        <v>37152</v>
      </c>
      <c r="H1596" s="739" t="s">
        <v>17170</v>
      </c>
    </row>
    <row r="1597" spans="1:8">
      <c r="C1597" s="739">
        <v>1426</v>
      </c>
      <c r="H1597" s="739" t="s">
        <v>12318</v>
      </c>
    </row>
    <row r="1599" spans="1:8">
      <c r="A1599" s="739" t="s">
        <v>17171</v>
      </c>
    </row>
    <row r="1600" spans="1:8">
      <c r="E1600" s="739">
        <v>65</v>
      </c>
      <c r="G1600" s="739" t="s">
        <v>17041</v>
      </c>
      <c r="H1600" s="739" t="s">
        <v>17172</v>
      </c>
    </row>
    <row r="1601" spans="1:8">
      <c r="E1601" s="739">
        <v>100</v>
      </c>
      <c r="G1601" s="739" t="s">
        <v>17041</v>
      </c>
      <c r="H1601" s="739" t="s">
        <v>17173</v>
      </c>
    </row>
    <row r="1602" spans="1:8">
      <c r="E1602" s="739">
        <v>71</v>
      </c>
      <c r="G1602" s="739" t="s">
        <v>7776</v>
      </c>
      <c r="H1602" s="739" t="s">
        <v>17174</v>
      </c>
    </row>
    <row r="1603" spans="1:8">
      <c r="E1603" s="834" t="s">
        <v>17175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17176</v>
      </c>
    </row>
    <row r="1606" spans="1:8">
      <c r="E1606" s="741">
        <v>209</v>
      </c>
      <c r="F1606" s="741"/>
      <c r="G1606" s="739" t="s">
        <v>17177</v>
      </c>
      <c r="H1606" s="739" t="s">
        <v>17178</v>
      </c>
    </row>
    <row r="1607" spans="1:8">
      <c r="E1607" s="834" t="s">
        <v>17179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17180</v>
      </c>
    </row>
    <row r="1610" spans="1:8">
      <c r="E1610" s="741">
        <v>100</v>
      </c>
      <c r="F1610" s="741"/>
      <c r="G1610" s="739" t="s">
        <v>7776</v>
      </c>
      <c r="H1610" s="739" t="s">
        <v>17181</v>
      </c>
    </row>
    <row r="1611" spans="1:8">
      <c r="E1611" s="834" t="s">
        <v>17182</v>
      </c>
      <c r="F1611" s="834"/>
      <c r="G1611" s="834"/>
    </row>
    <row r="1613" spans="1:8">
      <c r="A1613" s="739" t="s">
        <v>17183</v>
      </c>
    </row>
    <row r="1614" spans="1:8">
      <c r="E1614" s="739">
        <v>30</v>
      </c>
      <c r="G1614" s="739" t="s">
        <v>17099</v>
      </c>
      <c r="H1614" s="739" t="s">
        <v>17184</v>
      </c>
    </row>
    <row r="1615" spans="1:8">
      <c r="E1615" s="834" t="s">
        <v>17185</v>
      </c>
      <c r="F1615" s="834"/>
      <c r="G1615" s="834"/>
    </row>
    <row r="1617" spans="1:8">
      <c r="A1617" s="739" t="s">
        <v>17186</v>
      </c>
      <c r="E1617" s="834"/>
      <c r="F1617" s="834"/>
      <c r="G1617" s="834"/>
    </row>
    <row r="1618" spans="1:8">
      <c r="E1618" s="739">
        <v>1205</v>
      </c>
      <c r="G1618" s="739" t="s">
        <v>17114</v>
      </c>
      <c r="H1618" s="739" t="s">
        <v>17187</v>
      </c>
    </row>
    <row r="1619" spans="1:8">
      <c r="D1619" s="739" t="s">
        <v>7009</v>
      </c>
      <c r="E1619" s="834" t="s">
        <v>17188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17189</v>
      </c>
    </row>
    <row r="1622" spans="1:8">
      <c r="C1622" s="739">
        <v>17000</v>
      </c>
      <c r="H1622" s="739" t="s">
        <v>17190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17168</v>
      </c>
    </row>
    <row r="1628" spans="1:8">
      <c r="A1628" s="739" t="s">
        <v>17191</v>
      </c>
      <c r="E1628" s="834"/>
      <c r="F1628" s="834"/>
      <c r="G1628" s="834"/>
    </row>
    <row r="1629" spans="1:8">
      <c r="E1629" s="739">
        <v>35</v>
      </c>
      <c r="G1629" s="739" t="s">
        <v>17099</v>
      </c>
      <c r="H1629" s="739" t="s">
        <v>17192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17193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17194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17195</v>
      </c>
      <c r="H1636" s="739" t="s">
        <v>6611</v>
      </c>
    </row>
    <row r="1637" spans="1:8">
      <c r="D1637" s="739" t="s">
        <v>17081</v>
      </c>
      <c r="E1637" s="834" t="s">
        <v>17196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17197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17198</v>
      </c>
    </row>
    <row r="1641" spans="1:8">
      <c r="D1641" s="739" t="s">
        <v>17081</v>
      </c>
      <c r="E1641" s="834" t="s">
        <v>17199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17200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17201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17202</v>
      </c>
    </row>
    <row r="1649" spans="1:8">
      <c r="D1649" s="739" t="s">
        <v>17081</v>
      </c>
      <c r="E1649" s="834" t="s">
        <v>17203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17204</v>
      </c>
      <c r="E1651" s="834"/>
      <c r="F1651" s="834"/>
      <c r="G1651" s="834"/>
    </row>
    <row r="1652" spans="1:8">
      <c r="E1652" s="739">
        <v>18</v>
      </c>
      <c r="G1652" s="739" t="s">
        <v>17205</v>
      </c>
      <c r="H1652" s="739" t="s">
        <v>17206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17081</v>
      </c>
      <c r="E1654" s="834" t="s">
        <v>17207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17208</v>
      </c>
    </row>
    <row r="1657" spans="1:8">
      <c r="C1657" s="739">
        <v>17000</v>
      </c>
      <c r="H1657" s="739" t="s">
        <v>12363</v>
      </c>
    </row>
    <row r="1659" spans="1:8">
      <c r="A1659" s="739" t="s">
        <v>17209</v>
      </c>
    </row>
    <row r="1660" spans="1:8">
      <c r="C1660" s="739">
        <v>15496</v>
      </c>
      <c r="H1660" s="739" t="s">
        <v>17210</v>
      </c>
    </row>
    <row r="1661" spans="1:8">
      <c r="E1661" s="739">
        <v>45</v>
      </c>
      <c r="G1661" s="739" t="s">
        <v>17211</v>
      </c>
      <c r="H1661" s="739" t="s">
        <v>17212</v>
      </c>
    </row>
    <row r="1662" spans="1:8">
      <c r="D1662" s="739" t="s">
        <v>17081</v>
      </c>
      <c r="E1662" s="834" t="s">
        <v>17213</v>
      </c>
      <c r="F1662" s="834"/>
      <c r="G1662" s="834"/>
    </row>
    <row r="1664" spans="1:8">
      <c r="A1664" s="739" t="s">
        <v>17214</v>
      </c>
      <c r="E1664" s="834"/>
      <c r="F1664" s="834"/>
      <c r="G1664" s="834"/>
    </row>
    <row r="1665" spans="1:8">
      <c r="C1665" s="739">
        <v>22857</v>
      </c>
      <c r="H1665" s="739" t="s">
        <v>17215</v>
      </c>
    </row>
    <row r="1667" spans="1:8">
      <c r="A1667" s="739" t="s">
        <v>17216</v>
      </c>
      <c r="E1667" s="834"/>
      <c r="F1667" s="834"/>
      <c r="G1667" s="834"/>
    </row>
    <row r="1668" spans="1:8">
      <c r="C1668" s="739">
        <v>36000</v>
      </c>
      <c r="H1668" s="739" t="s">
        <v>17217</v>
      </c>
    </row>
    <row r="1669" spans="1:8">
      <c r="C1669" s="739">
        <v>63352</v>
      </c>
      <c r="H1669" s="739" t="s">
        <v>17218</v>
      </c>
    </row>
    <row r="1670" spans="1:8">
      <c r="E1670" s="834"/>
      <c r="F1670" s="834"/>
      <c r="G1670" s="834"/>
    </row>
    <row r="1671" spans="1:8">
      <c r="A1671" s="739" t="s">
        <v>17219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17071</v>
      </c>
      <c r="H1672" s="739" t="s">
        <v>12374</v>
      </c>
    </row>
    <row r="1673" spans="1:8">
      <c r="D1673" s="739" t="s">
        <v>17081</v>
      </c>
      <c r="E1673" s="834" t="s">
        <v>17220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17221</v>
      </c>
      <c r="E1675" s="834"/>
      <c r="F1675" s="834"/>
      <c r="G1675" s="834"/>
    </row>
    <row r="1676" spans="1:8">
      <c r="E1676" s="741">
        <v>169</v>
      </c>
      <c r="F1676" s="741"/>
      <c r="G1676" s="739" t="s">
        <v>17205</v>
      </c>
      <c r="H1676" s="739" t="s">
        <v>17165</v>
      </c>
    </row>
    <row r="1677" spans="1:8">
      <c r="D1677" s="739" t="s">
        <v>17081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17222</v>
      </c>
    </row>
    <row r="1679" spans="1:8">
      <c r="E1679" s="834"/>
      <c r="F1679" s="834"/>
      <c r="G1679" s="834"/>
      <c r="H1679" s="834"/>
    </row>
    <row r="1680" spans="1:8">
      <c r="A1680" s="739" t="s">
        <v>17223</v>
      </c>
      <c r="E1680" s="834"/>
      <c r="F1680" s="834"/>
      <c r="G1680" s="834"/>
    </row>
    <row r="1681" spans="1:8">
      <c r="E1681" s="739">
        <v>1205</v>
      </c>
      <c r="G1681" s="739" t="s">
        <v>17114</v>
      </c>
      <c r="H1681" s="739" t="s">
        <v>17224</v>
      </c>
    </row>
    <row r="1682" spans="1:8">
      <c r="D1682" s="739" t="s">
        <v>17081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17225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17226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16885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17081</v>
      </c>
      <c r="E1688" s="834" t="s">
        <v>17227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17228</v>
      </c>
    </row>
    <row r="1691" spans="1:8">
      <c r="C1691" s="739">
        <v>17000</v>
      </c>
      <c r="H1691" s="739" t="s">
        <v>17229</v>
      </c>
    </row>
    <row r="1692" spans="1:8">
      <c r="C1692" s="739">
        <v>6000</v>
      </c>
      <c r="H1692" s="739" t="s">
        <v>17230</v>
      </c>
    </row>
    <row r="1694" spans="1:8">
      <c r="A1694" s="739" t="s">
        <v>17231</v>
      </c>
    </row>
    <row r="1695" spans="1:8">
      <c r="E1695" s="741">
        <v>100</v>
      </c>
      <c r="F1695" s="741"/>
      <c r="G1695" s="739" t="s">
        <v>17041</v>
      </c>
      <c r="H1695" s="739" t="s">
        <v>17232</v>
      </c>
    </row>
    <row r="1696" spans="1:8">
      <c r="E1696" s="741">
        <v>100</v>
      </c>
      <c r="F1696" s="741"/>
      <c r="G1696" s="739" t="s">
        <v>17041</v>
      </c>
      <c r="H1696" s="739" t="s">
        <v>17233</v>
      </c>
    </row>
    <row r="1697" spans="1:8">
      <c r="D1697" s="739" t="s">
        <v>17081</v>
      </c>
      <c r="E1697" s="834" t="s">
        <v>17234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17235</v>
      </c>
    </row>
    <row r="1700" spans="1:8">
      <c r="C1700" s="739">
        <v>301</v>
      </c>
      <c r="H1700" s="739" t="s">
        <v>17236</v>
      </c>
    </row>
    <row r="1702" spans="1:8">
      <c r="A1702" s="739" t="s">
        <v>17237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17238</v>
      </c>
    </row>
    <row r="1705" spans="1:8">
      <c r="C1705" s="739">
        <v>63352</v>
      </c>
      <c r="H1705" s="739" t="s">
        <v>17239</v>
      </c>
    </row>
    <row r="1707" spans="1:8">
      <c r="A1707" s="739" t="s">
        <v>17240</v>
      </c>
    </row>
    <row r="1708" spans="1:8">
      <c r="E1708" s="741">
        <v>90</v>
      </c>
      <c r="F1708" s="741"/>
      <c r="G1708" s="739" t="s">
        <v>17041</v>
      </c>
      <c r="H1708" s="739" t="s">
        <v>17241</v>
      </c>
    </row>
    <row r="1709" spans="1:8">
      <c r="E1709" s="741">
        <v>265</v>
      </c>
      <c r="F1709" s="741"/>
      <c r="G1709" s="739" t="s">
        <v>17041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17242</v>
      </c>
    </row>
    <row r="1711" spans="1:8">
      <c r="D1711" s="739" t="s">
        <v>17081</v>
      </c>
      <c r="E1711" s="834" t="s">
        <v>17243</v>
      </c>
      <c r="F1711" s="834"/>
      <c r="G1711" s="834"/>
      <c r="H1711" s="834" t="s">
        <v>17244</v>
      </c>
    </row>
    <row r="1712" spans="1:8">
      <c r="E1712" s="834"/>
      <c r="F1712" s="834"/>
      <c r="G1712" s="834"/>
    </row>
    <row r="1713" spans="1:8">
      <c r="A1713" s="739" t="s">
        <v>17245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17246</v>
      </c>
    </row>
    <row r="1715" spans="1:8">
      <c r="E1715" s="741">
        <v>225</v>
      </c>
      <c r="F1715" s="741"/>
      <c r="G1715" s="739" t="s">
        <v>17041</v>
      </c>
      <c r="H1715" s="739" t="s">
        <v>17247</v>
      </c>
    </row>
    <row r="1716" spans="1:8">
      <c r="E1716" s="739">
        <v>1205</v>
      </c>
      <c r="G1716" s="739" t="s">
        <v>17114</v>
      </c>
      <c r="H1716" s="739" t="s">
        <v>17248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17041</v>
      </c>
      <c r="H1720" s="739" t="s">
        <v>17249</v>
      </c>
    </row>
    <row r="1721" spans="1:8">
      <c r="E1721" s="741">
        <v>32</v>
      </c>
      <c r="F1721" s="741"/>
      <c r="G1721" s="739" t="s">
        <v>17041</v>
      </c>
      <c r="H1721" s="739" t="s">
        <v>17250</v>
      </c>
    </row>
    <row r="1722" spans="1:8">
      <c r="D1722" s="739" t="s">
        <v>7009</v>
      </c>
      <c r="E1722" s="834" t="s">
        <v>17251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17252</v>
      </c>
      <c r="E1724" s="741"/>
      <c r="F1724" s="741"/>
      <c r="G1724" s="741"/>
    </row>
    <row r="1725" spans="1:8">
      <c r="E1725" s="741">
        <v>16</v>
      </c>
      <c r="F1725" s="741"/>
      <c r="G1725" s="739" t="s">
        <v>17041</v>
      </c>
      <c r="H1725" s="739" t="s">
        <v>17253</v>
      </c>
    </row>
    <row r="1726" spans="1:8">
      <c r="E1726" s="741">
        <v>18</v>
      </c>
      <c r="F1726" s="741"/>
      <c r="G1726" s="739" t="s">
        <v>6913</v>
      </c>
      <c r="H1726" s="739" t="s">
        <v>17254</v>
      </c>
    </row>
    <row r="1727" spans="1:8">
      <c r="E1727" s="741">
        <v>100</v>
      </c>
      <c r="F1727" s="741"/>
      <c r="G1727" s="739" t="s">
        <v>17041</v>
      </c>
      <c r="H1727" s="739" t="s">
        <v>17255</v>
      </c>
    </row>
    <row r="1728" spans="1:8">
      <c r="D1728" s="739" t="s">
        <v>17081</v>
      </c>
      <c r="E1728" s="834" t="s">
        <v>17256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17257</v>
      </c>
    </row>
    <row r="1732" spans="1:8">
      <c r="E1732" s="741">
        <v>28</v>
      </c>
      <c r="F1732" s="741"/>
      <c r="G1732" s="739" t="s">
        <v>7776</v>
      </c>
      <c r="H1732" s="739" t="s">
        <v>17249</v>
      </c>
    </row>
    <row r="1733" spans="1:8">
      <c r="E1733" s="741">
        <v>115</v>
      </c>
      <c r="F1733" s="741"/>
      <c r="G1733" s="739" t="s">
        <v>17041</v>
      </c>
      <c r="H1733" s="739" t="s">
        <v>7234</v>
      </c>
    </row>
    <row r="1734" spans="1:8">
      <c r="E1734" s="741">
        <v>28</v>
      </c>
      <c r="F1734" s="741"/>
      <c r="G1734" s="739" t="s">
        <v>17258</v>
      </c>
      <c r="H1734" s="739" t="s">
        <v>7225</v>
      </c>
    </row>
    <row r="1735" spans="1:8">
      <c r="D1735" s="739" t="s">
        <v>17085</v>
      </c>
      <c r="E1735" s="834" t="s">
        <v>17259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17260</v>
      </c>
      <c r="E1737" s="834"/>
      <c r="F1737" s="834"/>
      <c r="G1737" s="834"/>
    </row>
    <row r="1738" spans="1:8">
      <c r="C1738" s="739">
        <v>22857</v>
      </c>
      <c r="H1738" s="739" t="s">
        <v>17261</v>
      </c>
    </row>
    <row r="1739" spans="1:8">
      <c r="C1739" s="739">
        <v>63352</v>
      </c>
      <c r="H1739" s="739" t="s">
        <v>17262</v>
      </c>
    </row>
    <row r="1740" spans="1:8">
      <c r="E1740" s="834"/>
      <c r="F1740" s="834"/>
      <c r="G1740" s="834"/>
      <c r="H1740" s="834"/>
    </row>
    <row r="1741" spans="1:8">
      <c r="A1741" s="739" t="s">
        <v>17263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17264</v>
      </c>
      <c r="H1742" s="836" t="s">
        <v>12427</v>
      </c>
    </row>
    <row r="1743" spans="1:8">
      <c r="E1743" s="741">
        <v>30</v>
      </c>
      <c r="F1743" s="741"/>
      <c r="G1743" s="739" t="s">
        <v>17088</v>
      </c>
      <c r="H1743" s="836" t="s">
        <v>17265</v>
      </c>
    </row>
    <row r="1744" spans="1:8">
      <c r="D1744" s="739" t="s">
        <v>7009</v>
      </c>
      <c r="E1744" s="834" t="s">
        <v>17266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17267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17041</v>
      </c>
      <c r="H1747" s="739" t="s">
        <v>17268</v>
      </c>
    </row>
    <row r="1748" spans="1:8">
      <c r="E1748" s="741">
        <v>15</v>
      </c>
      <c r="F1748" s="741"/>
      <c r="G1748" s="739" t="s">
        <v>17041</v>
      </c>
      <c r="H1748" s="739" t="s">
        <v>7246</v>
      </c>
    </row>
    <row r="1749" spans="1:8">
      <c r="D1749" s="739" t="s">
        <v>7009</v>
      </c>
      <c r="E1749" s="834" t="s">
        <v>17269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17270</v>
      </c>
    </row>
    <row r="1752" spans="1:8">
      <c r="C1752" s="739">
        <v>46080</v>
      </c>
      <c r="H1752" s="739" t="s">
        <v>17271</v>
      </c>
    </row>
    <row r="1754" spans="1:8">
      <c r="A1754" s="739" t="s">
        <v>17272</v>
      </c>
      <c r="E1754" s="834"/>
      <c r="F1754" s="834"/>
      <c r="G1754" s="834"/>
    </row>
    <row r="1755" spans="1:8">
      <c r="E1755" s="741">
        <v>70</v>
      </c>
      <c r="F1755" s="741"/>
      <c r="G1755" s="739" t="s">
        <v>17142</v>
      </c>
      <c r="H1755" s="739" t="s">
        <v>17273</v>
      </c>
    </row>
    <row r="1756" spans="1:8">
      <c r="E1756" s="741">
        <v>126</v>
      </c>
      <c r="F1756" s="741"/>
      <c r="G1756" s="739" t="s">
        <v>17142</v>
      </c>
      <c r="H1756" s="739" t="s">
        <v>17274</v>
      </c>
    </row>
    <row r="1757" spans="1:8">
      <c r="E1757" s="741">
        <v>40</v>
      </c>
      <c r="F1757" s="741"/>
      <c r="G1757" s="739" t="s">
        <v>17077</v>
      </c>
      <c r="H1757" s="739" t="s">
        <v>17275</v>
      </c>
    </row>
    <row r="1758" spans="1:8">
      <c r="D1758" s="739" t="s">
        <v>17081</v>
      </c>
      <c r="E1758" s="834" t="s">
        <v>17276</v>
      </c>
      <c r="F1758" s="834"/>
      <c r="G1758" s="834"/>
      <c r="H1758" s="834" t="s">
        <v>17277</v>
      </c>
    </row>
    <row r="1759" spans="1:8">
      <c r="E1759" s="834"/>
      <c r="F1759" s="834"/>
      <c r="G1759" s="834"/>
      <c r="H1759" s="834"/>
    </row>
    <row r="1760" spans="1:8">
      <c r="A1760" s="739" t="s">
        <v>17278</v>
      </c>
      <c r="E1760" s="834"/>
      <c r="F1760" s="834"/>
      <c r="G1760" s="834"/>
    </row>
    <row r="1761" spans="1:8">
      <c r="E1761" s="739">
        <v>45</v>
      </c>
      <c r="G1761" s="739" t="s">
        <v>17099</v>
      </c>
      <c r="H1761" s="739" t="s">
        <v>17279</v>
      </c>
    </row>
    <row r="1762" spans="1:8">
      <c r="E1762" s="739">
        <v>45</v>
      </c>
      <c r="G1762" s="739" t="s">
        <v>6943</v>
      </c>
      <c r="H1762" s="739" t="s">
        <v>17280</v>
      </c>
    </row>
    <row r="1763" spans="1:8">
      <c r="E1763" s="739">
        <v>700</v>
      </c>
      <c r="G1763" s="739" t="s">
        <v>17099</v>
      </c>
      <c r="H1763" s="739" t="s">
        <v>7259</v>
      </c>
    </row>
    <row r="1764" spans="1:8">
      <c r="D1764" s="739" t="s">
        <v>17081</v>
      </c>
      <c r="E1764" s="834" t="s">
        <v>17281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17282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17081</v>
      </c>
      <c r="E1771" s="834" t="s">
        <v>17283</v>
      </c>
      <c r="F1771" s="834"/>
      <c r="G1771" s="834"/>
      <c r="H1771" s="834"/>
    </row>
    <row r="1773" spans="1:8">
      <c r="A1773" s="739" t="s">
        <v>17284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17041</v>
      </c>
      <c r="H1774" s="739" t="s">
        <v>17285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17286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17177</v>
      </c>
      <c r="H1779" s="741" t="s">
        <v>17287</v>
      </c>
    </row>
    <row r="1780" spans="1:8">
      <c r="E1780" s="741">
        <v>1205</v>
      </c>
      <c r="F1780" s="741">
        <v>1143</v>
      </c>
      <c r="G1780" s="739" t="s">
        <v>17114</v>
      </c>
      <c r="H1780" s="739" t="s">
        <v>7271</v>
      </c>
    </row>
    <row r="1781" spans="1:8">
      <c r="A1781" s="739" t="s">
        <v>17278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17099</v>
      </c>
      <c r="H1783" s="739" t="s">
        <v>17288</v>
      </c>
    </row>
    <row r="1784" spans="1:8">
      <c r="E1784" s="739">
        <v>45</v>
      </c>
      <c r="F1784" s="741">
        <v>1023</v>
      </c>
      <c r="G1784" s="739" t="s">
        <v>17142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17289</v>
      </c>
    </row>
    <row r="1789" spans="1:8">
      <c r="A1789" s="739" t="s">
        <v>17284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17041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17041</v>
      </c>
      <c r="H1791" s="739" t="s">
        <v>17290</v>
      </c>
    </row>
    <row r="1792" spans="1:8">
      <c r="E1792" s="741"/>
      <c r="F1792" s="741"/>
    </row>
    <row r="1793" spans="1:8">
      <c r="A1793" s="739" t="s">
        <v>17291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16885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16885</v>
      </c>
    </row>
    <row r="1796" spans="1:8" ht="18" customHeight="1">
      <c r="E1796" s="834"/>
      <c r="F1796" s="834"/>
      <c r="G1796" s="834"/>
    </row>
    <row r="1797" spans="1:8">
      <c r="A1797" s="739" t="s">
        <v>17292</v>
      </c>
    </row>
    <row r="1798" spans="1:8">
      <c r="C1798" s="739">
        <v>17000</v>
      </c>
      <c r="H1798" s="739" t="s">
        <v>17293</v>
      </c>
    </row>
    <row r="1799" spans="1:8">
      <c r="E1799" s="739">
        <v>12</v>
      </c>
      <c r="F1799" s="739">
        <v>5506</v>
      </c>
      <c r="G1799" s="739" t="s">
        <v>17099</v>
      </c>
      <c r="H1799" s="739" t="s">
        <v>17294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17295</v>
      </c>
    </row>
    <row r="1803" spans="1:8">
      <c r="C1803" s="739">
        <v>93000</v>
      </c>
      <c r="H1803" s="739" t="s">
        <v>17296</v>
      </c>
    </row>
    <row r="1804" spans="1:8">
      <c r="C1804" s="739">
        <v>63352</v>
      </c>
      <c r="H1804" s="739" t="s">
        <v>7285</v>
      </c>
    </row>
    <row r="1806" spans="1:8">
      <c r="A1806" s="739" t="s">
        <v>17297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17041</v>
      </c>
      <c r="H1807" s="739" t="s">
        <v>17298</v>
      </c>
    </row>
    <row r="1808" spans="1:8">
      <c r="E1808" s="741">
        <v>65</v>
      </c>
      <c r="F1808" s="741">
        <v>5361</v>
      </c>
      <c r="G1808" s="739" t="s">
        <v>17041</v>
      </c>
      <c r="H1808" s="739" t="s">
        <v>17299</v>
      </c>
    </row>
    <row r="1809" spans="1:8">
      <c r="E1809" s="741">
        <v>100</v>
      </c>
      <c r="F1809" s="741">
        <v>5261</v>
      </c>
      <c r="G1809" s="739" t="s">
        <v>17041</v>
      </c>
      <c r="H1809" s="739" t="s">
        <v>17300</v>
      </c>
    </row>
    <row r="1810" spans="1:8">
      <c r="E1810" s="741">
        <v>65</v>
      </c>
      <c r="F1810" s="741">
        <v>5196</v>
      </c>
      <c r="G1810" s="739" t="s">
        <v>17041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17298</v>
      </c>
    </row>
    <row r="1812" spans="1:8">
      <c r="E1812" s="741"/>
      <c r="F1812" s="741"/>
    </row>
    <row r="1813" spans="1:8">
      <c r="F1813" s="741"/>
    </row>
    <row r="1814" spans="1:8">
      <c r="A1814" s="739" t="s">
        <v>17301</v>
      </c>
    </row>
    <row r="1815" spans="1:8">
      <c r="C1815" s="739">
        <v>33661</v>
      </c>
      <c r="H1815" s="739" t="s">
        <v>17302</v>
      </c>
    </row>
    <row r="1817" spans="1:8">
      <c r="A1817" s="739" t="s">
        <v>17303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17041</v>
      </c>
      <c r="H1818" s="739" t="s">
        <v>17304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17041</v>
      </c>
      <c r="H1820" s="739" t="s">
        <v>17300</v>
      </c>
    </row>
    <row r="1821" spans="1:8">
      <c r="E1821" s="741">
        <v>65</v>
      </c>
      <c r="F1821" s="741">
        <v>4816</v>
      </c>
      <c r="G1821" s="739" t="s">
        <v>17041</v>
      </c>
      <c r="H1821" s="739" t="s">
        <v>17299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17298</v>
      </c>
    </row>
    <row r="1824" spans="1:8">
      <c r="A1824" s="739" t="s">
        <v>17305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17306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17205</v>
      </c>
      <c r="H1830" s="739" t="s">
        <v>17307</v>
      </c>
    </row>
    <row r="1831" spans="1:8">
      <c r="E1831" s="834"/>
      <c r="F1831" s="834"/>
      <c r="G1831" s="834"/>
      <c r="H1831" s="834"/>
    </row>
    <row r="1832" spans="1:8">
      <c r="A1832" s="739" t="s">
        <v>17308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17309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17310</v>
      </c>
    </row>
    <row r="1835" spans="1:8">
      <c r="E1835" s="741">
        <v>78</v>
      </c>
      <c r="F1835" s="741">
        <v>4455</v>
      </c>
      <c r="G1835" s="739" t="s">
        <v>17142</v>
      </c>
      <c r="H1835" s="739" t="s">
        <v>17311</v>
      </c>
    </row>
    <row r="1836" spans="1:8">
      <c r="E1836" s="834"/>
      <c r="F1836" s="834"/>
      <c r="G1836" s="834"/>
      <c r="H1836" s="834"/>
    </row>
    <row r="1837" spans="1:8">
      <c r="A1837" s="739" t="s">
        <v>17312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17114</v>
      </c>
      <c r="H1838" s="739" t="s">
        <v>17313</v>
      </c>
    </row>
    <row r="1839" spans="1:8">
      <c r="E1839" s="834"/>
      <c r="F1839" s="834"/>
      <c r="G1839" s="834"/>
      <c r="H1839" s="834"/>
    </row>
    <row r="1840" spans="1:8">
      <c r="A1840" s="739" t="s">
        <v>17314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17315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17041</v>
      </c>
      <c r="H1844" s="739" t="s">
        <v>17316</v>
      </c>
    </row>
    <row r="1845" spans="1:8">
      <c r="E1845" s="741">
        <v>100</v>
      </c>
      <c r="F1845" s="741">
        <v>3050</v>
      </c>
      <c r="G1845" s="739" t="s">
        <v>17041</v>
      </c>
      <c r="H1845" s="739" t="s">
        <v>17317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17318</v>
      </c>
    </row>
    <row r="1849" spans="1:8">
      <c r="E1849" s="741">
        <v>144</v>
      </c>
      <c r="F1849" s="741">
        <v>2906</v>
      </c>
      <c r="G1849" s="739" t="s">
        <v>17258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17041</v>
      </c>
      <c r="H1850" s="739" t="s">
        <v>17319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17320</v>
      </c>
    </row>
    <row r="1858" spans="1:8">
      <c r="A1858" s="739" t="s">
        <v>17321</v>
      </c>
      <c r="E1858" s="834"/>
      <c r="F1858" s="834"/>
      <c r="G1858" s="834"/>
    </row>
    <row r="1859" spans="1:8">
      <c r="C1859" s="739">
        <v>22857</v>
      </c>
      <c r="H1859" s="739" t="s">
        <v>17322</v>
      </c>
    </row>
    <row r="1860" spans="1:8">
      <c r="C1860" s="739">
        <v>12000</v>
      </c>
      <c r="H1860" s="739" t="s">
        <v>17323</v>
      </c>
    </row>
    <row r="1861" spans="1:8">
      <c r="C1861" s="739">
        <v>63352</v>
      </c>
      <c r="H1861" s="739" t="s">
        <v>17324</v>
      </c>
    </row>
    <row r="1862" spans="1:8">
      <c r="E1862" s="834"/>
      <c r="F1862" s="834"/>
      <c r="G1862" s="834"/>
      <c r="H1862" s="834"/>
    </row>
    <row r="1863" spans="1:8">
      <c r="A1863" s="739" t="s">
        <v>17325</v>
      </c>
    </row>
    <row r="1864" spans="1:8">
      <c r="C1864" s="739">
        <v>2176</v>
      </c>
      <c r="H1864" s="739" t="s">
        <v>17326</v>
      </c>
    </row>
    <row r="1866" spans="1:8">
      <c r="A1866" s="739" t="s">
        <v>17327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17328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17328</v>
      </c>
    </row>
    <row r="1869" spans="1:8">
      <c r="E1869" s="741"/>
      <c r="F1869" s="741"/>
    </row>
    <row r="1870" spans="1:8">
      <c r="A1870" s="739" t="s">
        <v>17329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17041</v>
      </c>
      <c r="H1871" s="739" t="s">
        <v>17330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17330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17041</v>
      </c>
      <c r="H1875" s="739" t="s">
        <v>16883</v>
      </c>
    </row>
    <row r="1876" spans="1:8">
      <c r="E1876" s="741">
        <v>120</v>
      </c>
      <c r="F1876" s="741">
        <v>1608</v>
      </c>
      <c r="G1876" s="739" t="s">
        <v>17041</v>
      </c>
      <c r="H1876" s="739" t="s">
        <v>16883</v>
      </c>
    </row>
    <row r="1877" spans="1:8">
      <c r="E1877" s="834"/>
      <c r="F1877" s="834"/>
      <c r="G1877" s="834"/>
    </row>
    <row r="1878" spans="1:8">
      <c r="A1878" s="739" t="s">
        <v>17331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17332</v>
      </c>
      <c r="H1879" s="739" t="s">
        <v>17333</v>
      </c>
    </row>
    <row r="1880" spans="1:8">
      <c r="E1880" s="741">
        <v>45</v>
      </c>
      <c r="F1880" s="741">
        <v>1523</v>
      </c>
      <c r="G1880" s="739" t="s">
        <v>17258</v>
      </c>
      <c r="H1880" s="739" t="s">
        <v>17334</v>
      </c>
    </row>
    <row r="1881" spans="1:8">
      <c r="E1881" s="741"/>
      <c r="F1881" s="741"/>
    </row>
    <row r="1882" spans="1:8">
      <c r="A1882" s="739" t="s">
        <v>17335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17041</v>
      </c>
      <c r="H1883" s="739" t="s">
        <v>17336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17337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17338</v>
      </c>
    </row>
    <row r="1891" spans="1:8">
      <c r="E1891" s="834"/>
      <c r="F1891" s="834"/>
      <c r="G1891" s="834"/>
      <c r="H1891" s="834"/>
    </row>
    <row r="1892" spans="1:8">
      <c r="A1892" s="739" t="s">
        <v>17339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17114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17340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17177</v>
      </c>
      <c r="H1896" s="739" t="s">
        <v>17341</v>
      </c>
    </row>
    <row r="1897" spans="1:8">
      <c r="E1897" s="834"/>
      <c r="F1897" s="834"/>
      <c r="G1897" s="834"/>
      <c r="H1897" s="834"/>
    </row>
    <row r="1898" spans="1:8" ht="297">
      <c r="A1898" s="739" t="s">
        <v>17342</v>
      </c>
      <c r="C1898" s="739">
        <v>200000</v>
      </c>
      <c r="H1898" s="836" t="s">
        <v>17343</v>
      </c>
    </row>
    <row r="1899" spans="1:8">
      <c r="C1899" s="739">
        <v>17000</v>
      </c>
      <c r="H1899" s="739" t="s">
        <v>17344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17345</v>
      </c>
    </row>
    <row r="1903" spans="1:8">
      <c r="C1903" s="739">
        <v>15000</v>
      </c>
      <c r="H1903" s="739" t="s">
        <v>17346</v>
      </c>
    </row>
    <row r="1904" spans="1:8">
      <c r="C1904" s="739">
        <v>51000</v>
      </c>
      <c r="H1904" s="739" t="s">
        <v>17347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17142</v>
      </c>
      <c r="H1910" s="739" t="s">
        <v>17348</v>
      </c>
    </row>
    <row r="1911" spans="1:8">
      <c r="E1911" s="741">
        <v>40</v>
      </c>
      <c r="F1911" s="741">
        <v>4364</v>
      </c>
      <c r="G1911" s="739" t="s">
        <v>17142</v>
      </c>
      <c r="H1911" s="739" t="s">
        <v>17275</v>
      </c>
    </row>
    <row r="1912" spans="1:8">
      <c r="E1912" s="741">
        <v>30</v>
      </c>
      <c r="F1912" s="741">
        <v>4334</v>
      </c>
      <c r="G1912" s="741" t="s">
        <v>17205</v>
      </c>
      <c r="H1912" s="739" t="s">
        <v>17349</v>
      </c>
    </row>
    <row r="1913" spans="1:8">
      <c r="E1913" s="741">
        <v>31</v>
      </c>
      <c r="F1913" s="741">
        <v>4303</v>
      </c>
      <c r="G1913" s="739" t="s">
        <v>17041</v>
      </c>
      <c r="H1913" s="739" t="s">
        <v>17350</v>
      </c>
    </row>
    <row r="1914" spans="1:8">
      <c r="E1914" s="741">
        <v>31</v>
      </c>
      <c r="F1914" s="741">
        <v>4272</v>
      </c>
      <c r="G1914" s="739" t="s">
        <v>17041</v>
      </c>
      <c r="H1914" s="739" t="s">
        <v>17351</v>
      </c>
    </row>
    <row r="1915" spans="1:8">
      <c r="E1915" s="739">
        <v>300</v>
      </c>
      <c r="F1915" s="741">
        <v>3972</v>
      </c>
      <c r="G1915" s="739" t="s">
        <v>17195</v>
      </c>
      <c r="H1915" s="739" t="s">
        <v>17352</v>
      </c>
    </row>
    <row r="1916" spans="1:8" s="741" customFormat="1">
      <c r="H1916" s="844" t="s">
        <v>17353</v>
      </c>
    </row>
    <row r="1917" spans="1:8">
      <c r="E1917" s="834"/>
      <c r="F1917" s="834"/>
      <c r="G1917" s="834"/>
      <c r="H1917" s="834"/>
    </row>
    <row r="1918" spans="1:8">
      <c r="A1918" s="739" t="s">
        <v>17354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17355</v>
      </c>
    </row>
    <row r="1923" spans="1:8">
      <c r="E1923" s="834"/>
      <c r="F1923" s="834"/>
      <c r="G1923" s="834"/>
      <c r="H1923" s="834"/>
    </row>
    <row r="1924" spans="1:8">
      <c r="A1924" s="739" t="s">
        <v>17356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17357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17358</v>
      </c>
    </row>
    <row r="1927" spans="1:8">
      <c r="E1927" s="741">
        <v>18</v>
      </c>
      <c r="F1927" s="741">
        <v>2747</v>
      </c>
      <c r="G1927" s="739" t="s">
        <v>17205</v>
      </c>
      <c r="H1927" s="739" t="s">
        <v>17359</v>
      </c>
    </row>
    <row r="1928" spans="1:8">
      <c r="E1928" s="834"/>
      <c r="F1928" s="834"/>
      <c r="G1928" s="834"/>
      <c r="H1928" s="834"/>
    </row>
    <row r="1929" spans="1:8">
      <c r="A1929" s="739" t="s">
        <v>17360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17361</v>
      </c>
    </row>
    <row r="1932" spans="1:8">
      <c r="H1932" s="836"/>
    </row>
    <row r="1933" spans="1:8">
      <c r="A1933" s="739" t="s">
        <v>17362</v>
      </c>
      <c r="E1933" s="834"/>
      <c r="F1933" s="834"/>
      <c r="G1933" s="834"/>
    </row>
    <row r="1934" spans="1:8">
      <c r="C1934" s="739">
        <v>22857</v>
      </c>
      <c r="H1934" s="739" t="s">
        <v>17345</v>
      </c>
    </row>
    <row r="1935" spans="1:8">
      <c r="C1935" s="739">
        <v>33248</v>
      </c>
      <c r="H1935" s="739" t="s">
        <v>17363</v>
      </c>
    </row>
    <row r="1936" spans="1:8">
      <c r="E1936" s="834"/>
      <c r="F1936" s="834"/>
      <c r="G1936" s="834"/>
      <c r="H1936" s="834" t="s">
        <v>17364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17365</v>
      </c>
    </row>
    <row r="1941" spans="1:8">
      <c r="C1941" s="739">
        <v>15000</v>
      </c>
      <c r="H1941" s="739" t="s">
        <v>17363</v>
      </c>
    </row>
    <row r="1942" spans="1:8">
      <c r="E1942" s="834"/>
      <c r="F1942" s="834"/>
      <c r="G1942" s="834"/>
      <c r="H1942" s="834" t="s">
        <v>17366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17099</v>
      </c>
      <c r="H1945" s="739" t="s">
        <v>17367</v>
      </c>
    </row>
    <row r="1947" spans="1:8">
      <c r="A1947" s="739" t="s">
        <v>17368</v>
      </c>
    </row>
    <row r="1948" spans="1:8">
      <c r="C1948" s="739">
        <v>28733</v>
      </c>
      <c r="H1948" s="739" t="s">
        <v>17369</v>
      </c>
    </row>
    <row r="1949" spans="1:8">
      <c r="C1949" s="739">
        <v>15000</v>
      </c>
      <c r="H1949" s="739" t="s">
        <v>17363</v>
      </c>
    </row>
    <row r="1950" spans="1:8">
      <c r="E1950" s="834"/>
      <c r="F1950" s="834"/>
      <c r="G1950" s="834"/>
      <c r="H1950" s="834" t="s">
        <v>17370</v>
      </c>
    </row>
    <row r="1951" spans="1:8">
      <c r="E1951" s="834"/>
      <c r="F1951" s="834"/>
      <c r="G1951" s="834"/>
      <c r="H1951" s="834"/>
    </row>
    <row r="1952" spans="1:8">
      <c r="A1952" s="739" t="s">
        <v>17371</v>
      </c>
    </row>
    <row r="1953" spans="1:8">
      <c r="E1953" s="741">
        <v>209</v>
      </c>
      <c r="F1953" s="741">
        <v>2243</v>
      </c>
      <c r="G1953" s="741" t="s">
        <v>17177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17114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17099</v>
      </c>
      <c r="H1957" s="739" t="s">
        <v>17372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16885</v>
      </c>
    </row>
    <row r="1959" spans="1:8">
      <c r="E1959" s="834"/>
      <c r="F1959" s="834"/>
      <c r="G1959" s="834"/>
      <c r="H1959" s="834"/>
    </row>
    <row r="1960" spans="1:8">
      <c r="A1960" s="739" t="s">
        <v>17373</v>
      </c>
    </row>
    <row r="1961" spans="1:8">
      <c r="C1961" s="739">
        <v>17000</v>
      </c>
      <c r="H1961" s="739" t="s">
        <v>17374</v>
      </c>
    </row>
    <row r="1962" spans="1:8">
      <c r="E1962" s="741">
        <v>100</v>
      </c>
      <c r="F1962" s="741">
        <v>5903</v>
      </c>
      <c r="G1962" s="739" t="s">
        <v>17041</v>
      </c>
      <c r="H1962" s="739" t="s">
        <v>17375</v>
      </c>
    </row>
    <row r="1963" spans="1:8">
      <c r="H1963" s="836"/>
    </row>
    <row r="1964" spans="1:8">
      <c r="A1964" s="739" t="s">
        <v>17376</v>
      </c>
      <c r="E1964" s="834"/>
      <c r="F1964" s="834"/>
      <c r="G1964" s="834"/>
    </row>
    <row r="1965" spans="1:8">
      <c r="C1965" s="739">
        <v>22857</v>
      </c>
      <c r="H1965" s="739" t="s">
        <v>17377</v>
      </c>
    </row>
    <row r="1966" spans="1:8">
      <c r="C1966" s="739">
        <v>36500</v>
      </c>
      <c r="H1966" s="739" t="s">
        <v>17378</v>
      </c>
    </row>
    <row r="1967" spans="1:8">
      <c r="C1967" s="739">
        <v>63248</v>
      </c>
      <c r="H1967" s="739" t="s">
        <v>17379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17380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17381</v>
      </c>
    </row>
    <row r="1972" spans="1:8">
      <c r="E1972" s="741">
        <v>90</v>
      </c>
      <c r="F1972" s="741">
        <v>5713</v>
      </c>
      <c r="G1972" s="739" t="s">
        <v>17382</v>
      </c>
      <c r="H1972" s="739" t="s">
        <v>7943</v>
      </c>
    </row>
    <row r="1974" spans="1:8">
      <c r="A1974" s="739" t="s">
        <v>17383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17099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17099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17041</v>
      </c>
      <c r="H1977" s="739" t="s">
        <v>17384</v>
      </c>
    </row>
    <row r="1978" spans="1:8">
      <c r="A1978" s="739" t="s">
        <v>17385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17041</v>
      </c>
      <c r="H1979" s="739" t="s">
        <v>17386</v>
      </c>
    </row>
    <row r="1980" spans="1:8">
      <c r="E1980" s="741">
        <v>70</v>
      </c>
      <c r="F1980" s="741">
        <v>5031</v>
      </c>
      <c r="G1980" s="739" t="s">
        <v>17041</v>
      </c>
      <c r="H1980" s="739" t="s">
        <v>17387</v>
      </c>
    </row>
    <row r="1981" spans="1:8">
      <c r="E1981" s="741">
        <v>300</v>
      </c>
      <c r="F1981" s="741">
        <v>4731</v>
      </c>
      <c r="G1981" s="739" t="s">
        <v>17258</v>
      </c>
      <c r="H1981" s="739" t="s">
        <v>17387</v>
      </c>
    </row>
    <row r="1982" spans="1:8">
      <c r="E1982" s="834"/>
      <c r="F1982" s="834"/>
      <c r="G1982" s="834"/>
      <c r="H1982" s="834"/>
    </row>
    <row r="1983" spans="1:8">
      <c r="A1983" s="739" t="s">
        <v>17388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17114</v>
      </c>
      <c r="H1984" s="739" t="s">
        <v>17389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17390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17391</v>
      </c>
    </row>
    <row r="1992" spans="1:8">
      <c r="A1992" s="739" t="s">
        <v>17392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17393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17394</v>
      </c>
    </row>
    <row r="2000" spans="1:8" ht="49.5">
      <c r="C2000" s="739">
        <v>39000</v>
      </c>
      <c r="H2000" s="836" t="s">
        <v>17395</v>
      </c>
    </row>
    <row r="2001" spans="1:8">
      <c r="H2001" s="836"/>
    </row>
    <row r="2002" spans="1:8">
      <c r="A2002" s="739" t="s">
        <v>17396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17397</v>
      </c>
    </row>
    <row r="2006" spans="1:8">
      <c r="E2006" s="739">
        <v>100</v>
      </c>
      <c r="F2006" s="739">
        <v>3131</v>
      </c>
      <c r="G2006" s="739" t="s">
        <v>17041</v>
      </c>
      <c r="H2006" s="739" t="s">
        <v>17398</v>
      </c>
    </row>
    <row r="2007" spans="1:8">
      <c r="H2007" s="836"/>
    </row>
    <row r="2008" spans="1:8">
      <c r="A2008" s="739" t="s">
        <v>17399</v>
      </c>
      <c r="E2008" s="834"/>
      <c r="F2008" s="834"/>
      <c r="G2008" s="834"/>
    </row>
    <row r="2009" spans="1:8">
      <c r="C2009" s="739">
        <v>30000</v>
      </c>
      <c r="H2009" s="739" t="s">
        <v>17400</v>
      </c>
    </row>
    <row r="2010" spans="1:8">
      <c r="C2010" s="739">
        <v>11877</v>
      </c>
      <c r="H2010" s="739" t="s">
        <v>17401</v>
      </c>
    </row>
    <row r="2011" spans="1:8">
      <c r="E2011" s="834"/>
      <c r="F2011" s="834"/>
      <c r="G2011" s="834"/>
      <c r="H2011" s="834"/>
    </row>
    <row r="2012" spans="1:8">
      <c r="A2012" s="739" t="s">
        <v>17402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17403</v>
      </c>
    </row>
    <row r="2014" spans="1:8">
      <c r="E2014" s="834"/>
      <c r="F2014" s="834"/>
      <c r="G2014" s="834"/>
      <c r="H2014" s="834"/>
    </row>
    <row r="2015" spans="1:8">
      <c r="A2015" s="739" t="s">
        <v>17404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17142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17405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17205</v>
      </c>
      <c r="H2019" s="739" t="s">
        <v>17165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17406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17114</v>
      </c>
      <c r="H2023" s="739" t="s">
        <v>17407</v>
      </c>
    </row>
    <row r="2024" spans="1:8">
      <c r="E2024" s="834"/>
      <c r="F2024" s="834"/>
      <c r="G2024" s="834"/>
      <c r="H2024" s="834"/>
    </row>
    <row r="2025" spans="1:8">
      <c r="A2025" s="739" t="s">
        <v>17408</v>
      </c>
    </row>
    <row r="2026" spans="1:8">
      <c r="E2026" s="741">
        <v>209</v>
      </c>
      <c r="F2026" s="741">
        <v>1497</v>
      </c>
      <c r="G2026" s="741" t="s">
        <v>17177</v>
      </c>
      <c r="H2026" s="739" t="s">
        <v>17409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17410</v>
      </c>
    </row>
    <row r="2033" spans="1:8">
      <c r="C2033" s="739">
        <v>63248</v>
      </c>
      <c r="H2033" s="739" t="s">
        <v>17411</v>
      </c>
    </row>
    <row r="2034" spans="1:8">
      <c r="E2034" s="739">
        <v>250</v>
      </c>
      <c r="F2034" s="739">
        <v>1247</v>
      </c>
      <c r="G2034" s="739" t="s">
        <v>17205</v>
      </c>
      <c r="H2034" s="739" t="s">
        <v>17412</v>
      </c>
    </row>
    <row r="2035" spans="1:8">
      <c r="E2035" s="834"/>
      <c r="F2035" s="834"/>
      <c r="G2035" s="834"/>
      <c r="H2035" s="834"/>
    </row>
    <row r="2036" spans="1:8">
      <c r="A2036" s="739" t="s">
        <v>17413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17041</v>
      </c>
      <c r="H2037" s="739" t="s">
        <v>17414</v>
      </c>
    </row>
    <row r="2039" spans="1:8">
      <c r="A2039" s="739" t="s">
        <v>17415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17416</v>
      </c>
    </row>
    <row r="2041" spans="1:8">
      <c r="E2041" s="834"/>
      <c r="F2041" s="834"/>
      <c r="G2041" s="834"/>
      <c r="H2041" s="844" t="s">
        <v>17353</v>
      </c>
    </row>
    <row r="2043" spans="1:8">
      <c r="A2043" s="739" t="s">
        <v>17417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16885</v>
      </c>
    </row>
    <row r="2046" spans="1:8">
      <c r="A2046" s="739" t="s">
        <v>17418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17041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17041</v>
      </c>
      <c r="H2048" s="739" t="s">
        <v>17419</v>
      </c>
    </row>
    <row r="2050" spans="1:8">
      <c r="A2050" s="739" t="s">
        <v>17420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17099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17099</v>
      </c>
      <c r="H2054" s="739" t="s">
        <v>7441</v>
      </c>
    </row>
    <row r="2056" spans="1:8">
      <c r="A2056" s="739" t="s">
        <v>17421</v>
      </c>
      <c r="E2056" s="834"/>
      <c r="F2056" s="834"/>
      <c r="G2056" s="834"/>
    </row>
    <row r="2057" spans="1:8">
      <c r="C2057" s="739">
        <v>27091</v>
      </c>
      <c r="H2057" s="739" t="s">
        <v>17422</v>
      </c>
    </row>
    <row r="2058" spans="1:8">
      <c r="E2058" s="739">
        <v>18</v>
      </c>
      <c r="F2058" s="739">
        <v>5580</v>
      </c>
      <c r="G2058" s="739" t="s">
        <v>17205</v>
      </c>
      <c r="H2058" s="739" t="s">
        <v>7444</v>
      </c>
    </row>
    <row r="2060" spans="1:8">
      <c r="A2060" s="739" t="s">
        <v>17423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17424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17425</v>
      </c>
    </row>
    <row r="2065" spans="1:8">
      <c r="C2065" s="739">
        <v>17000</v>
      </c>
      <c r="H2065" s="739" t="s">
        <v>17426</v>
      </c>
    </row>
    <row r="2066" spans="1:8">
      <c r="E2066" s="834"/>
      <c r="F2066" s="834"/>
      <c r="G2066" s="834"/>
      <c r="H2066" s="834"/>
    </row>
    <row r="2067" spans="1:8">
      <c r="A2067" s="739" t="s">
        <v>17427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17428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17429</v>
      </c>
    </row>
    <row r="2071" spans="1:8" s="845" customFormat="1">
      <c r="E2071" s="845">
        <v>47</v>
      </c>
      <c r="F2071" s="845">
        <v>4798</v>
      </c>
      <c r="G2071" s="845" t="s">
        <v>17041</v>
      </c>
      <c r="H2071" s="845" t="s">
        <v>17430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17431</v>
      </c>
    </row>
    <row r="2075" spans="1:8">
      <c r="C2075" s="739">
        <v>48800</v>
      </c>
      <c r="H2075" s="739" t="s">
        <v>17432</v>
      </c>
    </row>
    <row r="2076" spans="1:8">
      <c r="C2076" s="739">
        <v>63248</v>
      </c>
      <c r="H2076" s="739" t="s">
        <v>17433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17434</v>
      </c>
    </row>
    <row r="2079" spans="1:8" s="845" customFormat="1">
      <c r="E2079" s="845">
        <v>200</v>
      </c>
      <c r="F2079" s="845">
        <v>4598</v>
      </c>
      <c r="G2079" s="845" t="s">
        <v>17195</v>
      </c>
      <c r="H2079" s="845" t="s">
        <v>17435</v>
      </c>
    </row>
    <row r="2080" spans="1:8">
      <c r="E2080" s="739">
        <v>45</v>
      </c>
      <c r="F2080" s="739">
        <v>4553</v>
      </c>
      <c r="G2080" s="739" t="s">
        <v>17436</v>
      </c>
      <c r="H2080" s="739" t="s">
        <v>17437</v>
      </c>
    </row>
    <row r="2081" spans="1:8">
      <c r="E2081" s="739">
        <v>1205</v>
      </c>
      <c r="F2081" s="739">
        <v>3348</v>
      </c>
      <c r="G2081" s="739" t="s">
        <v>17114</v>
      </c>
      <c r="H2081" s="739" t="s">
        <v>17438</v>
      </c>
    </row>
    <row r="2083" spans="1:8">
      <c r="A2083" s="739" t="s">
        <v>17439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17440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17205</v>
      </c>
      <c r="H2087" s="739" t="s">
        <v>17441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17442</v>
      </c>
    </row>
    <row r="2090" spans="1:8">
      <c r="A2090" s="739" t="s">
        <v>17443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17041</v>
      </c>
      <c r="H2091" s="739" t="s">
        <v>17444</v>
      </c>
    </row>
    <row r="2092" spans="1:8">
      <c r="E2092" s="741">
        <v>160</v>
      </c>
      <c r="F2092" s="741">
        <v>2763</v>
      </c>
      <c r="G2092" s="739" t="s">
        <v>17041</v>
      </c>
      <c r="H2092" s="739" t="s">
        <v>7466</v>
      </c>
    </row>
    <row r="2094" spans="1:8">
      <c r="A2094" s="739" t="s">
        <v>17445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17258</v>
      </c>
      <c r="H2095" s="739" t="s">
        <v>17446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17446</v>
      </c>
    </row>
    <row r="2098" spans="1:8">
      <c r="A2098" s="739" t="s">
        <v>17447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17142</v>
      </c>
      <c r="H2099" s="739" t="s">
        <v>17274</v>
      </c>
    </row>
    <row r="2100" spans="1:8">
      <c r="E2100" s="741">
        <v>40</v>
      </c>
      <c r="F2100" s="741">
        <v>1906</v>
      </c>
      <c r="G2100" s="739" t="s">
        <v>17077</v>
      </c>
      <c r="H2100" s="739" t="s">
        <v>17275</v>
      </c>
    </row>
    <row r="2102" spans="1:8">
      <c r="A2102" s="739" t="s">
        <v>17448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17142</v>
      </c>
      <c r="H2103" s="739" t="s">
        <v>17274</v>
      </c>
    </row>
    <row r="2104" spans="1:8">
      <c r="E2104" s="741">
        <v>110</v>
      </c>
      <c r="F2104" s="741">
        <v>1671</v>
      </c>
      <c r="G2104" s="739" t="s">
        <v>17142</v>
      </c>
      <c r="H2104" s="739" t="s">
        <v>17275</v>
      </c>
    </row>
    <row r="2105" spans="1:8">
      <c r="E2105" s="739">
        <v>1205</v>
      </c>
      <c r="F2105" s="739">
        <v>466</v>
      </c>
      <c r="G2105" s="739" t="s">
        <v>17114</v>
      </c>
      <c r="H2105" s="739" t="s">
        <v>17449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17041</v>
      </c>
      <c r="H2109" s="739" t="s">
        <v>17450</v>
      </c>
    </row>
    <row r="2110" spans="1:8">
      <c r="E2110" s="741">
        <v>160</v>
      </c>
      <c r="F2110" s="741">
        <v>5235</v>
      </c>
      <c r="G2110" s="739" t="s">
        <v>17041</v>
      </c>
      <c r="H2110" s="739" t="s">
        <v>17451</v>
      </c>
    </row>
    <row r="2111" spans="1:8">
      <c r="E2111" s="741">
        <v>160</v>
      </c>
      <c r="F2111" s="741">
        <v>5075</v>
      </c>
      <c r="G2111" s="739" t="s">
        <v>17258</v>
      </c>
      <c r="H2111" s="739" t="s">
        <v>17451</v>
      </c>
    </row>
    <row r="2112" spans="1:8">
      <c r="E2112" s="741">
        <v>71</v>
      </c>
      <c r="F2112" s="741">
        <v>5004</v>
      </c>
      <c r="G2112" s="739" t="s">
        <v>17041</v>
      </c>
      <c r="H2112" s="739" t="s">
        <v>17450</v>
      </c>
    </row>
    <row r="2113" spans="1:8">
      <c r="E2113" s="741">
        <v>188</v>
      </c>
      <c r="F2113" s="741">
        <v>4816</v>
      </c>
      <c r="G2113" s="741" t="s">
        <v>17177</v>
      </c>
      <c r="H2113" s="739" t="s">
        <v>17452</v>
      </c>
    </row>
    <row r="2115" spans="1:8">
      <c r="A2115" s="739" t="s">
        <v>17453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17041</v>
      </c>
      <c r="H2116" s="739" t="s">
        <v>17454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17454</v>
      </c>
    </row>
    <row r="2118" spans="1:8">
      <c r="E2118" s="741">
        <v>20</v>
      </c>
      <c r="F2118" s="741">
        <v>4496</v>
      </c>
      <c r="G2118" s="739" t="s">
        <v>17041</v>
      </c>
      <c r="H2118" s="739" t="s">
        <v>17454</v>
      </c>
    </row>
    <row r="2119" spans="1:8">
      <c r="E2119" s="741">
        <v>32</v>
      </c>
      <c r="F2119" s="741">
        <v>4464</v>
      </c>
      <c r="G2119" s="739" t="s">
        <v>17041</v>
      </c>
      <c r="H2119" s="739" t="s">
        <v>17455</v>
      </c>
    </row>
    <row r="2120" spans="1:8">
      <c r="E2120" s="741">
        <v>43</v>
      </c>
      <c r="F2120" s="741">
        <v>4421</v>
      </c>
      <c r="G2120" s="739" t="s">
        <v>17332</v>
      </c>
      <c r="H2120" s="739" t="s">
        <v>17456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17457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17041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17041</v>
      </c>
      <c r="H2127" s="739" t="s">
        <v>17458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17459</v>
      </c>
    </row>
    <row r="2130" spans="1:8">
      <c r="A2130" s="739" t="s">
        <v>17460</v>
      </c>
      <c r="E2130" s="834"/>
      <c r="F2130" s="834"/>
      <c r="G2130" s="834"/>
    </row>
    <row r="2131" spans="1:8">
      <c r="C2131" s="739">
        <v>22827</v>
      </c>
      <c r="H2131" s="739" t="s">
        <v>17461</v>
      </c>
    </row>
    <row r="2132" spans="1:8">
      <c r="C2132" s="739">
        <v>25500</v>
      </c>
      <c r="H2132" s="739" t="s">
        <v>17462</v>
      </c>
    </row>
    <row r="2133" spans="1:8">
      <c r="C2133" s="739">
        <v>63248</v>
      </c>
      <c r="H2133" s="739" t="s">
        <v>17463</v>
      </c>
    </row>
    <row r="2134" spans="1:8">
      <c r="E2134" s="741">
        <v>20</v>
      </c>
      <c r="F2134" s="741">
        <v>4221</v>
      </c>
      <c r="G2134" s="739" t="s">
        <v>17041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17041</v>
      </c>
      <c r="H2135" s="739" t="s">
        <v>17464</v>
      </c>
    </row>
    <row r="2136" spans="1:8">
      <c r="E2136" s="741">
        <v>70</v>
      </c>
      <c r="F2136" s="741">
        <v>4056</v>
      </c>
      <c r="G2136" s="739" t="s">
        <v>17041</v>
      </c>
      <c r="H2136" s="739" t="s">
        <v>17464</v>
      </c>
    </row>
    <row r="2137" spans="1:8">
      <c r="E2137" s="741">
        <v>20</v>
      </c>
      <c r="F2137" s="741">
        <v>4036</v>
      </c>
      <c r="G2137" s="739" t="s">
        <v>17041</v>
      </c>
      <c r="H2137" s="739" t="s">
        <v>17465</v>
      </c>
    </row>
    <row r="2139" spans="1:8">
      <c r="A2139" s="739" t="s">
        <v>17466</v>
      </c>
      <c r="E2139" s="834"/>
      <c r="F2139" s="834"/>
      <c r="G2139" s="834"/>
    </row>
    <row r="2140" spans="1:8">
      <c r="C2140" s="739">
        <v>28287</v>
      </c>
      <c r="H2140" s="739" t="s">
        <v>17467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17468</v>
      </c>
    </row>
    <row r="2143" spans="1:8">
      <c r="E2143" s="739">
        <v>35</v>
      </c>
      <c r="F2143" s="739">
        <v>4001</v>
      </c>
      <c r="G2143" s="739" t="s">
        <v>17099</v>
      </c>
      <c r="H2143" s="739" t="s">
        <v>17469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17099</v>
      </c>
      <c r="H2146" s="739" t="s">
        <v>17470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17332</v>
      </c>
      <c r="H2149" s="739" t="s">
        <v>17471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17472</v>
      </c>
    </row>
    <row r="2152" spans="1:8">
      <c r="E2152" s="739">
        <v>60</v>
      </c>
      <c r="F2152" s="739">
        <v>3731</v>
      </c>
      <c r="G2152" s="739" t="s">
        <v>17436</v>
      </c>
      <c r="H2152" s="739" t="s">
        <v>17473</v>
      </c>
    </row>
    <row r="2154" spans="1:8">
      <c r="A2154" s="739" t="s">
        <v>17474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17475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17475</v>
      </c>
    </row>
    <row r="2158" spans="1:8">
      <c r="A2158" s="739" t="s">
        <v>17476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17477</v>
      </c>
    </row>
    <row r="2160" spans="1:8">
      <c r="C2160" s="739">
        <v>20030</v>
      </c>
      <c r="E2160" s="834"/>
      <c r="F2160" s="834"/>
      <c r="G2160" s="834"/>
      <c r="H2160" s="741" t="s">
        <v>17478</v>
      </c>
    </row>
    <row r="2161" spans="1:8">
      <c r="E2161" s="834"/>
      <c r="F2161" s="834"/>
      <c r="G2161" s="834"/>
      <c r="H2161" s="741"/>
    </row>
    <row r="2162" spans="1:8">
      <c r="A2162" s="739" t="s">
        <v>17479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16885</v>
      </c>
    </row>
    <row r="2164" spans="1:8">
      <c r="E2164" s="834"/>
      <c r="F2164" s="834"/>
      <c r="G2164" s="834"/>
      <c r="H2164" s="741"/>
    </row>
    <row r="2165" spans="1:8">
      <c r="A2165" s="739" t="s">
        <v>17480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17114</v>
      </c>
      <c r="H2166" s="739" t="s">
        <v>17481</v>
      </c>
    </row>
    <row r="2167" spans="1:8">
      <c r="E2167" s="834"/>
      <c r="F2167" s="834"/>
      <c r="G2167" s="834"/>
      <c r="H2167" s="741"/>
    </row>
    <row r="2168" spans="1:8">
      <c r="A2168" s="739" t="s">
        <v>17482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17041</v>
      </c>
      <c r="H2169" s="739" t="s">
        <v>17483</v>
      </c>
    </row>
    <row r="2170" spans="1:8">
      <c r="E2170" s="741">
        <v>18</v>
      </c>
      <c r="F2170" s="741">
        <v>6943</v>
      </c>
      <c r="G2170" s="739" t="s">
        <v>17205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17484</v>
      </c>
    </row>
    <row r="2173" spans="1:8">
      <c r="C2173" s="739">
        <v>17000</v>
      </c>
      <c r="H2173" s="739" t="s">
        <v>17485</v>
      </c>
    </row>
    <row r="2175" spans="1:8">
      <c r="A2175" s="739" t="s">
        <v>17486</v>
      </c>
      <c r="E2175" s="834"/>
      <c r="F2175" s="834"/>
      <c r="G2175" s="834"/>
    </row>
    <row r="2176" spans="1:8">
      <c r="C2176" s="739">
        <v>42011</v>
      </c>
      <c r="H2176" s="739" t="s">
        <v>17487</v>
      </c>
    </row>
    <row r="2177" spans="1:8">
      <c r="H2177" s="836"/>
    </row>
    <row r="2178" spans="1:8">
      <c r="A2178" s="739" t="s">
        <v>17488</v>
      </c>
      <c r="E2178" s="834"/>
      <c r="F2178" s="834"/>
      <c r="G2178" s="834"/>
    </row>
    <row r="2179" spans="1:8">
      <c r="C2179" s="739">
        <v>22827</v>
      </c>
      <c r="H2179" s="739" t="s">
        <v>17489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17490</v>
      </c>
    </row>
    <row r="2182" spans="1:8">
      <c r="C2182" s="739">
        <v>14363</v>
      </c>
      <c r="H2182" s="739" t="s">
        <v>17491</v>
      </c>
    </row>
    <row r="2184" spans="1:8">
      <c r="A2184" s="739" t="s">
        <v>17492</v>
      </c>
    </row>
    <row r="2185" spans="1:8">
      <c r="C2185" s="739">
        <v>11035</v>
      </c>
      <c r="H2185" s="739" t="s">
        <v>17493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17494</v>
      </c>
    </row>
    <row r="2189" spans="1:8">
      <c r="E2189" s="741">
        <v>45</v>
      </c>
      <c r="F2189" s="741">
        <v>6848</v>
      </c>
      <c r="G2189" s="739" t="s">
        <v>17495</v>
      </c>
      <c r="H2189" s="741" t="s">
        <v>7526</v>
      </c>
    </row>
    <row r="2191" spans="1:8">
      <c r="A2191" s="739" t="s">
        <v>17496</v>
      </c>
    </row>
    <row r="2192" spans="1:8">
      <c r="E2192" s="741">
        <v>30</v>
      </c>
      <c r="F2192" s="741">
        <v>6818</v>
      </c>
      <c r="G2192" s="739" t="s">
        <v>17041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17452</v>
      </c>
    </row>
    <row r="2196" spans="1:8">
      <c r="E2196" s="739">
        <v>1205</v>
      </c>
      <c r="F2196" s="739">
        <v>5393</v>
      </c>
      <c r="G2196" s="739" t="s">
        <v>17114</v>
      </c>
      <c r="H2196" s="739" t="s">
        <v>17497</v>
      </c>
    </row>
    <row r="2197" spans="1:8">
      <c r="E2197" s="741">
        <v>84</v>
      </c>
      <c r="F2197" s="741">
        <v>5309</v>
      </c>
      <c r="G2197" s="739" t="s">
        <v>17332</v>
      </c>
      <c r="H2197" s="741" t="s">
        <v>17498</v>
      </c>
    </row>
    <row r="2198" spans="1:8">
      <c r="E2198" s="741">
        <v>90</v>
      </c>
      <c r="F2198" s="741">
        <v>5219</v>
      </c>
      <c r="G2198" s="739" t="s">
        <v>17332</v>
      </c>
      <c r="H2198" s="741" t="s">
        <v>17499</v>
      </c>
    </row>
    <row r="2199" spans="1:8">
      <c r="E2199" s="834"/>
      <c r="F2199" s="834"/>
      <c r="G2199" s="834"/>
      <c r="H2199" s="834"/>
    </row>
    <row r="2200" spans="1:8">
      <c r="A2200" s="739" t="s">
        <v>17500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17205</v>
      </c>
      <c r="H2201" s="739" t="s">
        <v>17501</v>
      </c>
    </row>
    <row r="2202" spans="1:8">
      <c r="E2202" s="739">
        <v>119</v>
      </c>
      <c r="F2202" s="741">
        <v>4956</v>
      </c>
      <c r="G2202" s="739" t="s">
        <v>17205</v>
      </c>
      <c r="H2202" s="739" t="s">
        <v>17165</v>
      </c>
    </row>
    <row r="2203" spans="1:8">
      <c r="E2203" s="834"/>
      <c r="F2203" s="834"/>
      <c r="G2203" s="834"/>
      <c r="H2203" s="834"/>
    </row>
    <row r="2204" spans="1:8">
      <c r="A2204" s="739" t="s">
        <v>17502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17503</v>
      </c>
    </row>
    <row r="2207" spans="1:8">
      <c r="E2207" s="741">
        <v>25</v>
      </c>
      <c r="F2207" s="741">
        <v>4931</v>
      </c>
      <c r="G2207" s="739" t="s">
        <v>17142</v>
      </c>
      <c r="H2207" s="739" t="s">
        <v>7538</v>
      </c>
    </row>
    <row r="2209" spans="1:8">
      <c r="A2209" s="739" t="s">
        <v>17504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17041</v>
      </c>
      <c r="H2210" s="739" t="s">
        <v>17505</v>
      </c>
    </row>
    <row r="2211" spans="1:8">
      <c r="E2211" s="741">
        <v>350</v>
      </c>
      <c r="F2211" s="741">
        <v>4216</v>
      </c>
      <c r="G2211" s="739" t="s">
        <v>17041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17506</v>
      </c>
    </row>
    <row r="2215" spans="1:8">
      <c r="C2215" s="739">
        <v>63248</v>
      </c>
      <c r="H2215" s="739" t="s">
        <v>17507</v>
      </c>
    </row>
    <row r="2216" spans="1:8">
      <c r="E2216" s="834"/>
      <c r="F2216" s="834"/>
      <c r="G2216" s="834"/>
      <c r="H2216" s="834"/>
    </row>
    <row r="2217" spans="1:8">
      <c r="A2217" s="739" t="s">
        <v>17508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17509</v>
      </c>
      <c r="H2218" s="739" t="s">
        <v>17510</v>
      </c>
    </row>
    <row r="2219" spans="1:8">
      <c r="E2219" s="739">
        <v>25</v>
      </c>
      <c r="F2219" s="739">
        <v>4092</v>
      </c>
      <c r="G2219" s="739" t="s">
        <v>17099</v>
      </c>
      <c r="H2219" s="739" t="s">
        <v>17511</v>
      </c>
    </row>
    <row r="2220" spans="1:8">
      <c r="E2220" s="834"/>
      <c r="F2220" s="834"/>
      <c r="G2220" s="834"/>
      <c r="H2220" s="834"/>
    </row>
    <row r="2221" spans="1:8">
      <c r="A2221" s="739" t="s">
        <v>17512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17142</v>
      </c>
      <c r="H2223" s="739" t="s">
        <v>17275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17513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17514</v>
      </c>
    </row>
    <row r="2229" spans="1:8">
      <c r="E2229" s="739">
        <v>65</v>
      </c>
      <c r="F2229" s="739">
        <v>3772</v>
      </c>
      <c r="G2229" s="739" t="s">
        <v>17099</v>
      </c>
      <c r="H2229" s="739" t="s">
        <v>17515</v>
      </c>
    </row>
    <row r="2230" spans="1:8">
      <c r="E2230" s="741">
        <v>78</v>
      </c>
      <c r="F2230" s="741">
        <v>3694</v>
      </c>
      <c r="G2230" s="739" t="s">
        <v>17142</v>
      </c>
      <c r="H2230" s="739" t="s">
        <v>17516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17517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17114</v>
      </c>
      <c r="H2236" s="739" t="s">
        <v>17518</v>
      </c>
    </row>
    <row r="2237" spans="1:8">
      <c r="E2237" s="834"/>
      <c r="F2237" s="834"/>
      <c r="G2237" s="834"/>
      <c r="H2237" s="741"/>
    </row>
    <row r="2238" spans="1:8">
      <c r="A2238" s="739" t="s">
        <v>17519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17041</v>
      </c>
      <c r="H2239" s="739" t="s">
        <v>17483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17520</v>
      </c>
    </row>
    <row r="2241" spans="1:8">
      <c r="E2241" s="834"/>
      <c r="F2241" s="834"/>
      <c r="G2241" s="834"/>
      <c r="H2241" s="834"/>
    </row>
    <row r="2242" spans="1:8">
      <c r="A2242" s="739" t="s">
        <v>17521</v>
      </c>
    </row>
    <row r="2243" spans="1:8">
      <c r="C2243" s="739">
        <v>17000</v>
      </c>
      <c r="H2243" s="739" t="s">
        <v>17522</v>
      </c>
    </row>
    <row r="2244" spans="1:8">
      <c r="H2244" s="836"/>
    </row>
    <row r="2245" spans="1:8">
      <c r="A2245" s="739" t="s">
        <v>17523</v>
      </c>
      <c r="E2245" s="834"/>
      <c r="F2245" s="834"/>
      <c r="G2245" s="834"/>
    </row>
    <row r="2246" spans="1:8">
      <c r="C2246" s="739">
        <v>22827</v>
      </c>
      <c r="H2246" s="739" t="s">
        <v>17524</v>
      </c>
    </row>
    <row r="2247" spans="1:8">
      <c r="C2247" s="739">
        <v>63248</v>
      </c>
      <c r="H2247" s="739" t="s">
        <v>17525</v>
      </c>
    </row>
    <row r="2248" spans="1:8">
      <c r="E2248" s="739">
        <v>280</v>
      </c>
      <c r="F2248" s="741">
        <v>2159</v>
      </c>
      <c r="G2248" s="739" t="s">
        <v>17205</v>
      </c>
      <c r="H2248" s="739" t="s">
        <v>17526</v>
      </c>
    </row>
    <row r="2250" spans="1:8">
      <c r="A2250" s="739" t="s">
        <v>7565</v>
      </c>
    </row>
    <row r="2251" spans="1:8">
      <c r="C2251" s="739">
        <v>19921</v>
      </c>
      <c r="H2251" s="739" t="s">
        <v>17527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16885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17099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17528</v>
      </c>
    </row>
    <row r="2259" spans="1:8">
      <c r="C2259" s="739">
        <v>14546</v>
      </c>
      <c r="E2259" s="834"/>
      <c r="F2259" s="834"/>
      <c r="G2259" s="834"/>
      <c r="H2259" s="741" t="s">
        <v>17529</v>
      </c>
    </row>
    <row r="2260" spans="1:8">
      <c r="E2260" s="834"/>
      <c r="F2260" s="834"/>
      <c r="G2260" s="834"/>
      <c r="H2260" s="834"/>
    </row>
    <row r="2261" spans="1:8">
      <c r="A2261" s="739" t="s">
        <v>17530</v>
      </c>
    </row>
    <row r="2262" spans="1:8">
      <c r="E2262" s="741">
        <v>230</v>
      </c>
      <c r="F2262" s="741">
        <v>6304</v>
      </c>
      <c r="G2262" s="741" t="s">
        <v>17177</v>
      </c>
      <c r="H2262" s="739" t="s">
        <v>17531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17532</v>
      </c>
    </row>
    <row r="2264" spans="1:8">
      <c r="E2264" s="739">
        <v>200</v>
      </c>
      <c r="F2264" s="739">
        <v>4899</v>
      </c>
      <c r="G2264" s="739" t="s">
        <v>17041</v>
      </c>
      <c r="H2264" s="739" t="s">
        <v>17533</v>
      </c>
    </row>
    <row r="2265" spans="1:8">
      <c r="E2265" s="834"/>
      <c r="F2265" s="834"/>
      <c r="G2265" s="834"/>
      <c r="H2265" s="834"/>
    </row>
    <row r="2266" spans="1:8">
      <c r="A2266" s="739" t="s">
        <v>17534</v>
      </c>
    </row>
    <row r="2267" spans="1:8">
      <c r="E2267" s="741">
        <v>57</v>
      </c>
      <c r="F2267" s="741">
        <v>4842</v>
      </c>
      <c r="G2267" s="739" t="s">
        <v>17332</v>
      </c>
      <c r="H2267" s="741" t="s">
        <v>17535</v>
      </c>
    </row>
    <row r="2268" spans="1:8">
      <c r="E2268" s="741">
        <v>220</v>
      </c>
      <c r="F2268" s="741">
        <v>4622</v>
      </c>
      <c r="G2268" s="739" t="s">
        <v>17332</v>
      </c>
      <c r="H2268" s="741" t="s">
        <v>17536</v>
      </c>
    </row>
    <row r="2269" spans="1:8">
      <c r="E2269" s="834"/>
      <c r="F2269" s="834"/>
      <c r="G2269" s="834"/>
      <c r="H2269" s="834"/>
    </row>
    <row r="2270" spans="1:8">
      <c r="A2270" s="739" t="s">
        <v>17537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17538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17077</v>
      </c>
      <c r="H2275" s="739" t="s">
        <v>17516</v>
      </c>
    </row>
    <row r="2276" spans="1:8">
      <c r="E2276" s="834"/>
      <c r="F2276" s="834"/>
      <c r="G2276" s="834"/>
      <c r="H2276" s="834"/>
    </row>
    <row r="2277" spans="1:8">
      <c r="A2277" s="739" t="s">
        <v>17539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17540</v>
      </c>
    </row>
    <row r="2279" spans="1:8">
      <c r="E2279" s="834"/>
      <c r="F2279" s="834"/>
      <c r="G2279" s="834"/>
      <c r="H2279" s="834"/>
    </row>
    <row r="2280" spans="1:8">
      <c r="A2280" s="739" t="s">
        <v>17541</v>
      </c>
    </row>
    <row r="2281" spans="1:8">
      <c r="E2281" s="739">
        <v>5</v>
      </c>
      <c r="F2281" s="739">
        <v>4049</v>
      </c>
      <c r="G2281" s="739" t="s">
        <v>17099</v>
      </c>
      <c r="H2281" s="739" t="s">
        <v>17542</v>
      </c>
    </row>
    <row r="2283" spans="1:8">
      <c r="A2283" s="739" t="s">
        <v>17543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17041</v>
      </c>
      <c r="H2284" s="739" t="s">
        <v>17387</v>
      </c>
    </row>
    <row r="2285" spans="1:8">
      <c r="E2285" s="741">
        <v>300</v>
      </c>
      <c r="F2285" s="741">
        <v>3199</v>
      </c>
      <c r="G2285" s="739" t="s">
        <v>17041</v>
      </c>
      <c r="H2285" s="739" t="s">
        <v>17544</v>
      </c>
    </row>
    <row r="2286" spans="1:8">
      <c r="E2286" s="834"/>
      <c r="F2286" s="834"/>
      <c r="G2286" s="834"/>
      <c r="H2286" s="834"/>
    </row>
    <row r="2287" spans="1:8">
      <c r="A2287" s="739" t="s">
        <v>17545</v>
      </c>
    </row>
    <row r="2288" spans="1:8">
      <c r="E2288" s="739">
        <v>74</v>
      </c>
      <c r="F2288" s="739">
        <v>3125</v>
      </c>
      <c r="G2288" s="739" t="s">
        <v>17099</v>
      </c>
      <c r="H2288" s="739" t="s">
        <v>17546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17547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17548</v>
      </c>
    </row>
    <row r="2293" spans="1:8">
      <c r="E2293" s="834"/>
      <c r="F2293" s="834"/>
      <c r="G2293" s="834"/>
      <c r="H2293" s="834"/>
    </row>
    <row r="2294" spans="1:8">
      <c r="A2294" s="739" t="s">
        <v>17549</v>
      </c>
    </row>
    <row r="2295" spans="1:8">
      <c r="E2295" s="741">
        <v>18</v>
      </c>
      <c r="F2295" s="741">
        <v>1572</v>
      </c>
      <c r="G2295" s="739" t="s">
        <v>17205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17550</v>
      </c>
    </row>
    <row r="2298" spans="1:8">
      <c r="C2298" s="739">
        <v>17000</v>
      </c>
      <c r="H2298" s="739" t="s">
        <v>17551</v>
      </c>
    </row>
    <row r="2299" spans="1:8">
      <c r="C2299" s="739">
        <v>6600</v>
      </c>
      <c r="H2299" s="739" t="s">
        <v>16885</v>
      </c>
    </row>
    <row r="2300" spans="1:8">
      <c r="D2300" s="739">
        <v>6600</v>
      </c>
      <c r="F2300" s="741">
        <v>8172</v>
      </c>
      <c r="H2300" s="739" t="s">
        <v>16885</v>
      </c>
    </row>
    <row r="2301" spans="1:8">
      <c r="E2301" s="741">
        <v>1600</v>
      </c>
      <c r="F2301" s="741">
        <v>6572</v>
      </c>
      <c r="G2301" s="846" t="s">
        <v>17088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17552</v>
      </c>
    </row>
    <row r="2305" spans="1:8">
      <c r="C2305" s="739">
        <v>22827</v>
      </c>
      <c r="H2305" s="739" t="s">
        <v>17553</v>
      </c>
    </row>
    <row r="2306" spans="1:8">
      <c r="C2306" s="739">
        <v>63248</v>
      </c>
      <c r="H2306" s="739" t="s">
        <v>17554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17041</v>
      </c>
      <c r="H2310" s="739" t="s">
        <v>17555</v>
      </c>
    </row>
    <row r="2311" spans="1:8">
      <c r="E2311" s="741">
        <v>250</v>
      </c>
      <c r="F2311" s="741">
        <v>5927</v>
      </c>
      <c r="G2311" s="739" t="s">
        <v>17041</v>
      </c>
      <c r="H2311" s="739" t="s">
        <v>17555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17258</v>
      </c>
      <c r="H2315" s="739" t="s">
        <v>17556</v>
      </c>
    </row>
    <row r="2316" spans="1:8">
      <c r="E2316" s="741">
        <v>245</v>
      </c>
      <c r="F2316" s="741">
        <v>5462</v>
      </c>
      <c r="G2316" s="739" t="s">
        <v>17041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17557</v>
      </c>
    </row>
    <row r="2319" spans="1:8">
      <c r="E2319" s="739">
        <v>5</v>
      </c>
      <c r="F2319" s="739">
        <v>5457</v>
      </c>
      <c r="G2319" s="739" t="s">
        <v>17099</v>
      </c>
      <c r="H2319" s="739" t="s">
        <v>17558</v>
      </c>
    </row>
    <row r="2320" spans="1:8">
      <c r="E2320" s="741">
        <v>220</v>
      </c>
      <c r="F2320" s="741">
        <v>5237</v>
      </c>
      <c r="G2320" s="739" t="s">
        <v>17041</v>
      </c>
      <c r="H2320" s="739" t="s">
        <v>17556</v>
      </c>
    </row>
    <row r="2321" spans="1:8">
      <c r="E2321" s="741">
        <v>255</v>
      </c>
      <c r="F2321" s="741">
        <v>4982</v>
      </c>
      <c r="G2321" s="739" t="s">
        <v>17041</v>
      </c>
      <c r="H2321" s="739" t="s">
        <v>17556</v>
      </c>
    </row>
    <row r="2322" spans="1:8">
      <c r="E2322" s="834"/>
      <c r="F2322" s="834"/>
      <c r="G2322" s="834"/>
      <c r="H2322" s="834"/>
    </row>
    <row r="2323" spans="1:8">
      <c r="A2323" s="739" t="s">
        <v>17559</v>
      </c>
    </row>
    <row r="2324" spans="1:8">
      <c r="E2324" s="739">
        <v>25</v>
      </c>
      <c r="F2324" s="739">
        <v>4957</v>
      </c>
      <c r="G2324" s="739" t="s">
        <v>17099</v>
      </c>
      <c r="H2324" s="739" t="s">
        <v>17560</v>
      </c>
    </row>
    <row r="2325" spans="1:8">
      <c r="E2325" s="834"/>
      <c r="F2325" s="834"/>
      <c r="G2325" s="834"/>
      <c r="H2325" s="834"/>
    </row>
    <row r="2326" spans="1:8">
      <c r="A2326" s="739" t="s">
        <v>17561</v>
      </c>
    </row>
    <row r="2327" spans="1:8">
      <c r="E2327" s="739">
        <v>1205</v>
      </c>
      <c r="F2327" s="739">
        <v>3752</v>
      </c>
      <c r="G2327" s="739" t="s">
        <v>17114</v>
      </c>
      <c r="H2327" s="739" t="s">
        <v>17562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17177</v>
      </c>
      <c r="H2330" s="739" t="s">
        <v>17563</v>
      </c>
    </row>
    <row r="2331" spans="1:8">
      <c r="E2331" s="834"/>
      <c r="F2331" s="834"/>
      <c r="G2331" s="834"/>
      <c r="H2331" s="834"/>
    </row>
    <row r="2332" spans="1:8">
      <c r="A2332" s="739" t="s">
        <v>17564</v>
      </c>
    </row>
    <row r="2333" spans="1:8">
      <c r="C2333" s="739">
        <v>17000</v>
      </c>
      <c r="H2333" s="739" t="s">
        <v>17565</v>
      </c>
    </row>
    <row r="2334" spans="1:8">
      <c r="C2334" s="739">
        <v>22818</v>
      </c>
      <c r="H2334" s="739" t="s">
        <v>17566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17567</v>
      </c>
    </row>
    <row r="2337" spans="1:8">
      <c r="E2337" s="834"/>
      <c r="F2337" s="834"/>
      <c r="G2337" s="834"/>
    </row>
    <row r="2338" spans="1:8">
      <c r="A2338" s="739" t="s">
        <v>17568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17332</v>
      </c>
      <c r="H2339" s="739" t="s">
        <v>17333</v>
      </c>
    </row>
    <row r="2340" spans="1:8">
      <c r="E2340" s="741"/>
      <c r="F2340" s="741"/>
      <c r="H2340" s="846"/>
    </row>
    <row r="2341" spans="1:8">
      <c r="A2341" s="739" t="s">
        <v>17569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17332</v>
      </c>
      <c r="H2343" s="741" t="s">
        <v>17570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17571</v>
      </c>
    </row>
    <row r="2345" spans="1:8" ht="214.5">
      <c r="C2345" s="846" t="s">
        <v>17572</v>
      </c>
      <c r="H2345" s="836" t="s">
        <v>17573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17574</v>
      </c>
    </row>
    <row r="2348" spans="1:8">
      <c r="D2348" s="846">
        <v>5598</v>
      </c>
      <c r="H2348" s="836" t="s">
        <v>17575</v>
      </c>
    </row>
    <row r="2349" spans="1:8">
      <c r="E2349" s="741"/>
      <c r="F2349" s="741"/>
      <c r="H2349" s="846"/>
    </row>
    <row r="2350" spans="1:8">
      <c r="A2350" s="739" t="s">
        <v>17576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17195</v>
      </c>
      <c r="H2351" s="739" t="s">
        <v>17577</v>
      </c>
    </row>
    <row r="2352" spans="1:8">
      <c r="E2352" s="741"/>
      <c r="F2352" s="741"/>
      <c r="H2352" s="846"/>
    </row>
    <row r="2353" spans="1:8">
      <c r="A2353" s="739" t="s">
        <v>17578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17142</v>
      </c>
      <c r="H2354" s="739" t="s">
        <v>17579</v>
      </c>
    </row>
    <row r="2355" spans="1:8">
      <c r="E2355" s="741"/>
      <c r="F2355" s="741"/>
      <c r="H2355" s="846"/>
    </row>
    <row r="2356" spans="1:8">
      <c r="A2356" s="739" t="s">
        <v>17580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17581</v>
      </c>
    </row>
    <row r="2358" spans="1:8">
      <c r="E2358" s="834"/>
      <c r="F2358" s="834"/>
      <c r="G2358" s="834"/>
      <c r="H2358" s="834"/>
    </row>
    <row r="2359" spans="1:8">
      <c r="A2359" s="739" t="s">
        <v>17582</v>
      </c>
    </row>
    <row r="2360" spans="1:8">
      <c r="E2360" s="739">
        <v>1205</v>
      </c>
      <c r="F2360" s="739">
        <v>1188</v>
      </c>
      <c r="G2360" s="739" t="s">
        <v>17114</v>
      </c>
      <c r="H2360" s="739" t="s">
        <v>17583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16885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17584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17205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17041</v>
      </c>
      <c r="H2371" s="739" t="s">
        <v>17585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17586</v>
      </c>
      <c r="E2374" s="741"/>
      <c r="F2374" s="741"/>
      <c r="G2374" s="741"/>
    </row>
    <row r="2375" spans="1:8">
      <c r="C2375" s="739">
        <v>13715</v>
      </c>
      <c r="H2375" s="739" t="s">
        <v>17587</v>
      </c>
    </row>
    <row r="2376" spans="1:8">
      <c r="C2376" s="739">
        <v>25318</v>
      </c>
      <c r="H2376" s="739" t="s">
        <v>17588</v>
      </c>
    </row>
    <row r="2377" spans="1:8">
      <c r="C2377" s="739">
        <v>63185</v>
      </c>
      <c r="H2377" s="739" t="s">
        <v>17589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17590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17591</v>
      </c>
    </row>
    <row r="2383" spans="1:8">
      <c r="E2383" s="741">
        <v>32</v>
      </c>
      <c r="F2383" s="741">
        <v>6091</v>
      </c>
      <c r="G2383" s="739" t="s">
        <v>17205</v>
      </c>
      <c r="H2383" s="739" t="s">
        <v>17592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17041</v>
      </c>
      <c r="H2388" s="739" t="s">
        <v>17593</v>
      </c>
    </row>
    <row r="2389" spans="1:8">
      <c r="E2389" s="834"/>
      <c r="F2389" s="834"/>
      <c r="G2389" s="834"/>
      <c r="H2389" s="834"/>
    </row>
    <row r="2390" spans="1:8">
      <c r="A2390" s="739" t="s">
        <v>17594</v>
      </c>
    </row>
    <row r="2391" spans="1:8">
      <c r="E2391" s="739">
        <v>1205</v>
      </c>
      <c r="F2391" s="739">
        <v>4531</v>
      </c>
      <c r="G2391" s="739" t="s">
        <v>17114</v>
      </c>
      <c r="H2391" s="739" t="s">
        <v>17595</v>
      </c>
    </row>
    <row r="2392" spans="1:8">
      <c r="E2392" s="834"/>
      <c r="F2392" s="834"/>
      <c r="G2392" s="834"/>
      <c r="H2392" s="834"/>
    </row>
    <row r="2393" spans="1:8">
      <c r="A2393" s="739" t="s">
        <v>17596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17099</v>
      </c>
      <c r="H2395" s="739" t="s">
        <v>17597</v>
      </c>
    </row>
    <row r="2396" spans="1:8">
      <c r="E2396" s="834"/>
      <c r="F2396" s="834"/>
      <c r="G2396" s="834"/>
      <c r="H2396" s="834"/>
    </row>
    <row r="2397" spans="1:8">
      <c r="A2397" s="739" t="s">
        <v>17598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17099</v>
      </c>
      <c r="H2399" s="739" t="s">
        <v>17599</v>
      </c>
    </row>
    <row r="2400" spans="1:8">
      <c r="E2400" s="741">
        <v>304</v>
      </c>
      <c r="F2400" s="741">
        <v>4025</v>
      </c>
      <c r="G2400" s="741" t="s">
        <v>17177</v>
      </c>
      <c r="H2400" s="739" t="s">
        <v>17600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17601</v>
      </c>
      <c r="E2403" s="741"/>
      <c r="F2403" s="741"/>
      <c r="G2403" s="741"/>
    </row>
    <row r="2404" spans="1:8">
      <c r="C2404" s="739">
        <v>18617</v>
      </c>
      <c r="H2404" s="739" t="s">
        <v>17602</v>
      </c>
    </row>
    <row r="2405" spans="1:8">
      <c r="C2405" s="739">
        <v>1808</v>
      </c>
      <c r="H2405" s="739" t="s">
        <v>17603</v>
      </c>
    </row>
    <row r="2406" spans="1:8">
      <c r="E2406" s="741"/>
      <c r="F2406" s="741"/>
      <c r="G2406" s="741"/>
    </row>
    <row r="2407" spans="1:8">
      <c r="A2407" s="739" t="s">
        <v>17604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17589</v>
      </c>
    </row>
    <row r="2410" spans="1:8">
      <c r="C2410" s="739">
        <v>28000</v>
      </c>
      <c r="H2410" s="739" t="s">
        <v>17605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17142</v>
      </c>
      <c r="H2416" s="739" t="s">
        <v>17606</v>
      </c>
    </row>
    <row r="2417" spans="1:8">
      <c r="E2417" s="834"/>
      <c r="F2417" s="834"/>
      <c r="G2417" s="834"/>
      <c r="H2417" s="834"/>
    </row>
    <row r="2418" spans="1:8">
      <c r="A2418" s="739" t="s">
        <v>17607</v>
      </c>
    </row>
    <row r="2419" spans="1:8">
      <c r="E2419" s="739">
        <v>35</v>
      </c>
      <c r="F2419" s="739">
        <v>3612</v>
      </c>
      <c r="G2419" s="739" t="s">
        <v>17099</v>
      </c>
      <c r="H2419" s="739" t="s">
        <v>17608</v>
      </c>
    </row>
    <row r="2421" spans="1:8">
      <c r="A2421" s="739" t="s">
        <v>17609</v>
      </c>
    </row>
    <row r="2422" spans="1:8">
      <c r="C2422" s="739">
        <v>42000</v>
      </c>
      <c r="H2422" s="739" t="s">
        <v>17610</v>
      </c>
    </row>
    <row r="2423" spans="1:8">
      <c r="E2423" s="834"/>
      <c r="F2423" s="834"/>
      <c r="G2423" s="834"/>
      <c r="H2423" s="834"/>
    </row>
    <row r="2424" spans="1:8">
      <c r="A2424" s="739" t="s">
        <v>17611</v>
      </c>
    </row>
    <row r="2425" spans="1:8">
      <c r="E2425" s="739">
        <v>75</v>
      </c>
      <c r="F2425" s="739">
        <v>3537</v>
      </c>
      <c r="G2425" s="739" t="s">
        <v>17099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17114</v>
      </c>
      <c r="H2426" s="739" t="s">
        <v>17612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17613</v>
      </c>
    </row>
    <row r="2428" spans="1:8">
      <c r="E2428" s="834"/>
      <c r="F2428" s="834"/>
      <c r="G2428" s="834"/>
      <c r="H2428" s="834"/>
    </row>
    <row r="2429" spans="1:8">
      <c r="A2429" s="739" t="s">
        <v>17614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17099</v>
      </c>
      <c r="H2432" s="739" t="s">
        <v>17615</v>
      </c>
    </row>
    <row r="2433" spans="1:8">
      <c r="E2433" s="834"/>
      <c r="F2433" s="834"/>
      <c r="G2433" s="834"/>
      <c r="H2433" s="834"/>
    </row>
    <row r="2434" spans="1:8">
      <c r="A2434" s="739" t="s">
        <v>17616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16885</v>
      </c>
    </row>
    <row r="2437" spans="1:8">
      <c r="D2437" s="739">
        <v>5000</v>
      </c>
      <c r="F2437" s="739">
        <v>6426</v>
      </c>
      <c r="H2437" s="739" t="s">
        <v>16885</v>
      </c>
    </row>
    <row r="2439" spans="1:8">
      <c r="A2439" s="739" t="s">
        <v>17617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17041</v>
      </c>
      <c r="H2440" s="739" t="s">
        <v>17618</v>
      </c>
    </row>
    <row r="2441" spans="1:8">
      <c r="E2441" s="741">
        <v>365</v>
      </c>
      <c r="F2441" s="741">
        <v>5691</v>
      </c>
      <c r="G2441" s="739" t="s">
        <v>17041</v>
      </c>
      <c r="H2441" s="739" t="s">
        <v>7681</v>
      </c>
    </row>
    <row r="2442" spans="1:8">
      <c r="E2442" s="741"/>
      <c r="F2442" s="741"/>
      <c r="H2442" s="846" t="s">
        <v>17619</v>
      </c>
    </row>
    <row r="2443" spans="1:8">
      <c r="A2443" s="739" t="s">
        <v>17620</v>
      </c>
      <c r="E2443" s="739">
        <v>500</v>
      </c>
      <c r="F2443" s="741">
        <v>5191</v>
      </c>
      <c r="G2443" s="739" t="s">
        <v>6943</v>
      </c>
      <c r="H2443" s="739" t="s">
        <v>17621</v>
      </c>
    </row>
    <row r="2444" spans="1:8">
      <c r="A2444" s="739" t="s">
        <v>12900</v>
      </c>
      <c r="C2444" s="739">
        <v>11568</v>
      </c>
      <c r="H2444" s="739" t="s">
        <v>17622</v>
      </c>
    </row>
    <row r="2445" spans="1:8">
      <c r="A2445" s="739" t="s">
        <v>17623</v>
      </c>
      <c r="E2445" s="739">
        <v>200</v>
      </c>
      <c r="F2445" s="741">
        <v>4991</v>
      </c>
      <c r="G2445" s="739" t="s">
        <v>17041</v>
      </c>
      <c r="H2445" s="739" t="s">
        <v>17533</v>
      </c>
    </row>
    <row r="2446" spans="1:8">
      <c r="A2446" s="739" t="s">
        <v>17623</v>
      </c>
      <c r="E2446" s="739">
        <v>80</v>
      </c>
      <c r="F2446" s="741">
        <v>4911</v>
      </c>
      <c r="G2446" s="739" t="s">
        <v>17142</v>
      </c>
      <c r="H2446" s="739" t="s">
        <v>7686</v>
      </c>
    </row>
    <row r="2447" spans="1:8">
      <c r="A2447" s="739" t="s">
        <v>17623</v>
      </c>
      <c r="E2447" s="739">
        <v>300</v>
      </c>
      <c r="F2447" s="741">
        <v>4611</v>
      </c>
      <c r="G2447" s="739" t="s">
        <v>17195</v>
      </c>
      <c r="H2447" s="739" t="s">
        <v>17624</v>
      </c>
    </row>
    <row r="2448" spans="1:8">
      <c r="A2448" s="739" t="s">
        <v>17625</v>
      </c>
      <c r="C2448" s="739">
        <v>8139</v>
      </c>
      <c r="H2448" s="739" t="s">
        <v>12908</v>
      </c>
    </row>
    <row r="2449" spans="1:8">
      <c r="A2449" s="739" t="s">
        <v>17626</v>
      </c>
      <c r="E2449" s="741">
        <v>150</v>
      </c>
      <c r="F2449" s="741">
        <v>4461</v>
      </c>
      <c r="G2449" s="739" t="s">
        <v>17041</v>
      </c>
      <c r="H2449" s="739" t="s">
        <v>17627</v>
      </c>
    </row>
    <row r="2450" spans="1:8">
      <c r="A2450" s="739" t="s">
        <v>17626</v>
      </c>
      <c r="E2450" s="741">
        <v>160</v>
      </c>
      <c r="F2450" s="741">
        <v>4301</v>
      </c>
      <c r="G2450" s="739" t="s">
        <v>7776</v>
      </c>
      <c r="H2450" s="739" t="s">
        <v>17627</v>
      </c>
    </row>
    <row r="2451" spans="1:8">
      <c r="E2451" s="741"/>
      <c r="F2451" s="741"/>
      <c r="H2451" s="846" t="s">
        <v>17628</v>
      </c>
    </row>
    <row r="2452" spans="1:8">
      <c r="A2452" s="739" t="s">
        <v>17629</v>
      </c>
      <c r="E2452" s="741">
        <v>216</v>
      </c>
      <c r="F2452" s="741">
        <v>4085</v>
      </c>
      <c r="G2452" s="739" t="s">
        <v>17099</v>
      </c>
      <c r="H2452" s="739" t="s">
        <v>17630</v>
      </c>
    </row>
    <row r="2453" spans="1:8">
      <c r="A2453" s="739" t="s">
        <v>17631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17631</v>
      </c>
      <c r="E2454" s="741">
        <v>251</v>
      </c>
      <c r="F2454" s="741">
        <v>2629</v>
      </c>
      <c r="G2454" s="741" t="s">
        <v>17177</v>
      </c>
      <c r="H2454" s="739" t="s">
        <v>17632</v>
      </c>
    </row>
    <row r="2455" spans="1:8">
      <c r="A2455" s="739" t="s">
        <v>17631</v>
      </c>
      <c r="E2455" s="739">
        <v>65</v>
      </c>
      <c r="F2455" s="741">
        <v>2564</v>
      </c>
      <c r="G2455" s="739" t="s">
        <v>17332</v>
      </c>
      <c r="H2455" s="739" t="s">
        <v>17633</v>
      </c>
    </row>
    <row r="2456" spans="1:8">
      <c r="A2456" s="739" t="s">
        <v>17634</v>
      </c>
      <c r="E2456" s="741">
        <v>120</v>
      </c>
      <c r="F2456" s="741">
        <v>2444</v>
      </c>
      <c r="G2456" s="739" t="s">
        <v>17041</v>
      </c>
      <c r="H2456" s="739" t="s">
        <v>17635</v>
      </c>
    </row>
    <row r="2457" spans="1:8">
      <c r="A2457" s="739" t="s">
        <v>17636</v>
      </c>
      <c r="E2457" s="741">
        <v>130</v>
      </c>
      <c r="F2457" s="741">
        <v>2314</v>
      </c>
      <c r="G2457" s="739" t="s">
        <v>17041</v>
      </c>
      <c r="H2457" s="739" t="s">
        <v>17635</v>
      </c>
    </row>
    <row r="2458" spans="1:8">
      <c r="A2458" s="739" t="s">
        <v>17637</v>
      </c>
      <c r="E2458" s="741">
        <v>275</v>
      </c>
      <c r="F2458" s="741">
        <v>2039</v>
      </c>
      <c r="G2458" s="739" t="s">
        <v>17041</v>
      </c>
      <c r="H2458" s="739" t="s">
        <v>17638</v>
      </c>
    </row>
    <row r="2459" spans="1:8">
      <c r="A2459" s="739" t="s">
        <v>17637</v>
      </c>
      <c r="E2459" s="741">
        <v>280</v>
      </c>
      <c r="F2459" s="741">
        <v>1759</v>
      </c>
      <c r="G2459" s="739" t="s">
        <v>17041</v>
      </c>
      <c r="H2459" s="739" t="s">
        <v>7702</v>
      </c>
    </row>
    <row r="2460" spans="1:8">
      <c r="A2460" s="739" t="s">
        <v>17639</v>
      </c>
      <c r="E2460" s="739">
        <v>16</v>
      </c>
      <c r="F2460" s="741">
        <v>1743</v>
      </c>
      <c r="G2460" s="739" t="s">
        <v>17332</v>
      </c>
      <c r="H2460" s="739" t="s">
        <v>17640</v>
      </c>
    </row>
    <row r="2461" spans="1:8">
      <c r="A2461" s="739" t="s">
        <v>17639</v>
      </c>
      <c r="E2461" s="739">
        <v>60</v>
      </c>
      <c r="F2461" s="741">
        <v>1683</v>
      </c>
      <c r="G2461" s="739" t="s">
        <v>17332</v>
      </c>
      <c r="H2461" s="739" t="s">
        <v>17641</v>
      </c>
    </row>
    <row r="2462" spans="1:8">
      <c r="A2462" s="739" t="s">
        <v>17642</v>
      </c>
      <c r="E2462" s="741">
        <v>210</v>
      </c>
      <c r="F2462" s="741">
        <v>1473</v>
      </c>
      <c r="G2462" s="739" t="s">
        <v>17041</v>
      </c>
      <c r="H2462" s="739" t="s">
        <v>17643</v>
      </c>
    </row>
    <row r="2463" spans="1:8">
      <c r="A2463" s="739" t="s">
        <v>17642</v>
      </c>
      <c r="E2463" s="741">
        <v>200</v>
      </c>
      <c r="F2463" s="741">
        <v>1273</v>
      </c>
      <c r="G2463" s="739" t="s">
        <v>17041</v>
      </c>
      <c r="H2463" s="739" t="s">
        <v>17644</v>
      </c>
    </row>
    <row r="2464" spans="1:8">
      <c r="A2464" s="739" t="s">
        <v>17645</v>
      </c>
      <c r="C2464" s="739">
        <v>17000</v>
      </c>
      <c r="H2464" s="739" t="s">
        <v>17646</v>
      </c>
    </row>
    <row r="2465" spans="1:8">
      <c r="A2465" s="739" t="s">
        <v>17645</v>
      </c>
      <c r="E2465" s="739">
        <v>32</v>
      </c>
      <c r="F2465" s="741">
        <v>1241</v>
      </c>
      <c r="G2465" s="739" t="s">
        <v>17332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17647</v>
      </c>
    </row>
    <row r="2467" spans="1:8">
      <c r="A2467" s="739" t="s">
        <v>17648</v>
      </c>
      <c r="C2467" s="739">
        <v>85053</v>
      </c>
      <c r="H2467" s="739" t="s">
        <v>17649</v>
      </c>
    </row>
    <row r="2468" spans="1:8">
      <c r="A2468" s="739" t="s">
        <v>17648</v>
      </c>
      <c r="C2468" s="739">
        <v>25318</v>
      </c>
      <c r="H2468" s="739" t="s">
        <v>17650</v>
      </c>
    </row>
    <row r="2469" spans="1:8">
      <c r="A2469" s="739" t="s">
        <v>17648</v>
      </c>
      <c r="C2469" s="739">
        <v>62750</v>
      </c>
      <c r="H2469" s="739" t="s">
        <v>17589</v>
      </c>
    </row>
    <row r="2470" spans="1:8">
      <c r="A2470" s="739" t="s">
        <v>17648</v>
      </c>
      <c r="C2470" s="739">
        <v>18500</v>
      </c>
      <c r="H2470" s="739" t="s">
        <v>17605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17099</v>
      </c>
      <c r="H2472" s="739" t="s">
        <v>17651</v>
      </c>
    </row>
    <row r="2473" spans="1:8">
      <c r="A2473" s="739" t="s">
        <v>17652</v>
      </c>
      <c r="C2473" s="739">
        <v>16500</v>
      </c>
      <c r="H2473" s="739" t="s">
        <v>17653</v>
      </c>
    </row>
    <row r="2474" spans="1:8">
      <c r="A2474" s="739" t="s">
        <v>7721</v>
      </c>
      <c r="C2474" s="739">
        <v>825</v>
      </c>
      <c r="H2474" s="739" t="s">
        <v>17654</v>
      </c>
    </row>
    <row r="2475" spans="1:8">
      <c r="A2475" s="739" t="s">
        <v>17655</v>
      </c>
      <c r="C2475" s="739">
        <v>5000</v>
      </c>
      <c r="H2475" s="739" t="s">
        <v>463</v>
      </c>
    </row>
    <row r="2476" spans="1:8">
      <c r="A2476" s="739" t="s">
        <v>17655</v>
      </c>
      <c r="D2476" s="739">
        <v>5000</v>
      </c>
      <c r="F2476" s="739">
        <v>6086</v>
      </c>
      <c r="H2476" s="739" t="s">
        <v>16885</v>
      </c>
    </row>
    <row r="2477" spans="1:8">
      <c r="A2477" s="739" t="s">
        <v>17656</v>
      </c>
      <c r="E2477" s="739">
        <v>1205</v>
      </c>
      <c r="F2477" s="739">
        <v>4881</v>
      </c>
      <c r="G2477" s="739" t="s">
        <v>17114</v>
      </c>
      <c r="H2477" s="739" t="s">
        <v>17657</v>
      </c>
    </row>
    <row r="2478" spans="1:8">
      <c r="A2478" s="739" t="s">
        <v>17658</v>
      </c>
      <c r="E2478" s="741">
        <v>18</v>
      </c>
      <c r="F2478" s="741">
        <v>4863</v>
      </c>
      <c r="G2478" s="739" t="s">
        <v>17205</v>
      </c>
      <c r="H2478" s="739" t="s">
        <v>17659</v>
      </c>
    </row>
    <row r="2479" spans="1:8" ht="66">
      <c r="A2479" s="739" t="s">
        <v>17660</v>
      </c>
      <c r="C2479" s="739">
        <v>25000</v>
      </c>
      <c r="E2479" s="741"/>
      <c r="F2479" s="741"/>
      <c r="H2479" s="836" t="s">
        <v>17661</v>
      </c>
    </row>
    <row r="2480" spans="1:8">
      <c r="A2480" s="739" t="s">
        <v>17662</v>
      </c>
      <c r="C2480" s="739">
        <v>17000</v>
      </c>
      <c r="H2480" s="739" t="s">
        <v>17663</v>
      </c>
    </row>
    <row r="2481" spans="1:8">
      <c r="A2481" s="739" t="s">
        <v>7731</v>
      </c>
      <c r="C2481" s="739">
        <v>14193</v>
      </c>
      <c r="H2481" s="739" t="s">
        <v>17664</v>
      </c>
    </row>
    <row r="2482" spans="1:8">
      <c r="A2482" s="739" t="s">
        <v>17665</v>
      </c>
      <c r="E2482" s="741">
        <v>435</v>
      </c>
      <c r="F2482" s="741">
        <v>4428</v>
      </c>
      <c r="G2482" s="739" t="s">
        <v>17041</v>
      </c>
      <c r="H2482" s="739" t="s">
        <v>17666</v>
      </c>
    </row>
    <row r="2483" spans="1:8">
      <c r="A2483" s="739" t="s">
        <v>17667</v>
      </c>
      <c r="E2483" s="741">
        <v>500</v>
      </c>
      <c r="F2483" s="741">
        <v>3928</v>
      </c>
      <c r="G2483" s="739" t="s">
        <v>7776</v>
      </c>
      <c r="H2483" s="739" t="s">
        <v>17668</v>
      </c>
    </row>
    <row r="2484" spans="1:8">
      <c r="A2484" s="739" t="s">
        <v>17669</v>
      </c>
      <c r="C2484" s="739">
        <v>25318</v>
      </c>
      <c r="H2484" s="739" t="s">
        <v>17670</v>
      </c>
    </row>
    <row r="2485" spans="1:8">
      <c r="A2485" s="739" t="s">
        <v>17669</v>
      </c>
      <c r="C2485" s="739">
        <v>62750</v>
      </c>
      <c r="H2485" s="739" t="s">
        <v>17671</v>
      </c>
    </row>
    <row r="2486" spans="1:8">
      <c r="A2486" s="739" t="s">
        <v>17669</v>
      </c>
      <c r="C2486" s="739">
        <v>89500</v>
      </c>
      <c r="H2486" s="739" t="s">
        <v>17672</v>
      </c>
    </row>
    <row r="2487" spans="1:8">
      <c r="A2487" s="739" t="s">
        <v>7740</v>
      </c>
      <c r="C2487" s="739">
        <v>39562</v>
      </c>
      <c r="H2487" s="739" t="s">
        <v>17673</v>
      </c>
    </row>
    <row r="2488" spans="1:8">
      <c r="A2488" s="739" t="s">
        <v>17674</v>
      </c>
      <c r="E2488" s="741">
        <v>209</v>
      </c>
      <c r="F2488" s="741">
        <v>3719</v>
      </c>
      <c r="G2488" s="741" t="s">
        <v>17177</v>
      </c>
      <c r="H2488" s="739" t="s">
        <v>7743</v>
      </c>
    </row>
    <row r="2489" spans="1:8">
      <c r="A2489" s="739" t="s">
        <v>17674</v>
      </c>
      <c r="E2489" s="739">
        <v>1205</v>
      </c>
      <c r="F2489" s="739">
        <v>2514</v>
      </c>
      <c r="G2489" s="739" t="s">
        <v>17114</v>
      </c>
      <c r="H2489" s="739" t="s">
        <v>17675</v>
      </c>
    </row>
    <row r="2490" spans="1:8">
      <c r="A2490" s="739" t="s">
        <v>17676</v>
      </c>
      <c r="C2490" s="739">
        <v>17000</v>
      </c>
      <c r="H2490" s="739" t="s">
        <v>17677</v>
      </c>
    </row>
    <row r="2491" spans="1:8">
      <c r="A2491" s="739" t="s">
        <v>17678</v>
      </c>
      <c r="C2491" s="739">
        <v>5077</v>
      </c>
      <c r="H2491" s="739" t="s">
        <v>17679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17680</v>
      </c>
    </row>
    <row r="2493" spans="1:8">
      <c r="A2493" s="739" t="s">
        <v>17681</v>
      </c>
      <c r="C2493" s="739">
        <v>25318</v>
      </c>
      <c r="H2493" s="739" t="s">
        <v>7750</v>
      </c>
    </row>
    <row r="2494" spans="1:8">
      <c r="A2494" s="739" t="s">
        <v>17681</v>
      </c>
      <c r="C2494" s="739">
        <v>62750</v>
      </c>
      <c r="H2494" s="739" t="s">
        <v>17682</v>
      </c>
    </row>
    <row r="2495" spans="1:8">
      <c r="A2495" s="739" t="s">
        <v>17681</v>
      </c>
      <c r="C2495" s="739">
        <v>18000</v>
      </c>
      <c r="H2495" s="739" t="s">
        <v>17683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17684</v>
      </c>
      <c r="E2497" s="739">
        <v>35</v>
      </c>
      <c r="F2497" s="739">
        <v>2079</v>
      </c>
      <c r="G2497" s="739" t="s">
        <v>17099</v>
      </c>
      <c r="H2497" s="739" t="s">
        <v>17685</v>
      </c>
    </row>
    <row r="2498" spans="1:8">
      <c r="A2498" s="739" t="s">
        <v>17684</v>
      </c>
      <c r="E2498" s="741">
        <v>20</v>
      </c>
      <c r="F2498" s="741">
        <v>2059</v>
      </c>
      <c r="G2498" s="739" t="s">
        <v>17142</v>
      </c>
      <c r="H2498" s="739" t="s">
        <v>17275</v>
      </c>
    </row>
    <row r="2499" spans="1:8">
      <c r="A2499" s="739" t="s">
        <v>17684</v>
      </c>
      <c r="E2499" s="739">
        <v>39</v>
      </c>
      <c r="F2499" s="741">
        <v>2020</v>
      </c>
      <c r="G2499" s="739" t="s">
        <v>17142</v>
      </c>
      <c r="H2499" s="739" t="s">
        <v>17686</v>
      </c>
    </row>
    <row r="2500" spans="1:8">
      <c r="A2500" s="739" t="s">
        <v>17687</v>
      </c>
      <c r="E2500" s="739">
        <v>1205</v>
      </c>
      <c r="F2500" s="739">
        <v>815</v>
      </c>
      <c r="G2500" s="739" t="s">
        <v>17114</v>
      </c>
      <c r="H2500" s="739" t="s">
        <v>17688</v>
      </c>
    </row>
    <row r="2501" spans="1:8">
      <c r="A2501" s="739" t="s">
        <v>7765</v>
      </c>
      <c r="C2501" s="739">
        <v>5000</v>
      </c>
      <c r="H2501" s="739" t="s">
        <v>16885</v>
      </c>
    </row>
    <row r="2502" spans="1:8">
      <c r="A2502" s="739" t="s">
        <v>17689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17690</v>
      </c>
      <c r="E2503" s="741">
        <v>18</v>
      </c>
      <c r="F2503" s="741">
        <v>5797</v>
      </c>
      <c r="G2503" s="739" t="s">
        <v>17205</v>
      </c>
      <c r="H2503" s="739" t="s">
        <v>17691</v>
      </c>
    </row>
    <row r="2504" spans="1:8">
      <c r="A2504" s="739" t="s">
        <v>17692</v>
      </c>
      <c r="C2504" s="739">
        <v>17000</v>
      </c>
      <c r="H2504" s="739" t="s">
        <v>17693</v>
      </c>
    </row>
    <row r="2505" spans="1:8">
      <c r="A2505" s="739" t="s">
        <v>17694</v>
      </c>
      <c r="C2505" s="739">
        <v>8998</v>
      </c>
      <c r="H2505" s="739" t="s">
        <v>17695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17332</v>
      </c>
      <c r="H2506" s="739" t="s">
        <v>17696</v>
      </c>
    </row>
    <row r="2507" spans="1:8">
      <c r="A2507" s="739" t="s">
        <v>17697</v>
      </c>
      <c r="E2507" s="741">
        <v>32</v>
      </c>
      <c r="F2507" s="741">
        <v>5726</v>
      </c>
      <c r="G2507" s="739" t="s">
        <v>17041</v>
      </c>
      <c r="H2507" s="739" t="s">
        <v>17698</v>
      </c>
    </row>
    <row r="2508" spans="1:8">
      <c r="A2508" s="739" t="s">
        <v>17699</v>
      </c>
      <c r="E2508" s="741">
        <v>199</v>
      </c>
      <c r="F2508" s="741">
        <v>5527</v>
      </c>
      <c r="G2508" s="741" t="s">
        <v>17177</v>
      </c>
      <c r="H2508" s="739" t="s">
        <v>17700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17114</v>
      </c>
      <c r="H2509" s="739" t="s">
        <v>17701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17041</v>
      </c>
      <c r="H2510" s="739" t="s">
        <v>17702</v>
      </c>
    </row>
    <row r="2511" spans="1:8">
      <c r="A2511" s="739" t="s">
        <v>17703</v>
      </c>
      <c r="E2511" s="741">
        <v>80</v>
      </c>
      <c r="F2511" s="741">
        <v>4162</v>
      </c>
      <c r="G2511" s="739" t="s">
        <v>7776</v>
      </c>
      <c r="H2511" s="739" t="s">
        <v>17702</v>
      </c>
    </row>
    <row r="2512" spans="1:8">
      <c r="A2512" s="739" t="s">
        <v>17704</v>
      </c>
      <c r="E2512" s="741">
        <v>70</v>
      </c>
      <c r="F2512" s="741">
        <v>4092</v>
      </c>
      <c r="G2512" s="739" t="s">
        <v>17041</v>
      </c>
      <c r="H2512" s="739" t="s">
        <v>17705</v>
      </c>
    </row>
    <row r="2513" spans="1:8">
      <c r="A2513" s="739" t="s">
        <v>17704</v>
      </c>
      <c r="E2513" s="741">
        <v>75</v>
      </c>
      <c r="F2513" s="741">
        <v>4017</v>
      </c>
      <c r="G2513" s="739" t="s">
        <v>17041</v>
      </c>
      <c r="H2513" s="739" t="s">
        <v>17705</v>
      </c>
    </row>
    <row r="2514" spans="1:8">
      <c r="A2514" s="739" t="s">
        <v>17706</v>
      </c>
      <c r="E2514" s="741">
        <v>100</v>
      </c>
      <c r="F2514" s="741">
        <v>3917</v>
      </c>
      <c r="G2514" s="739" t="s">
        <v>17041</v>
      </c>
      <c r="H2514" s="739" t="s">
        <v>7786</v>
      </c>
    </row>
    <row r="2515" spans="1:8">
      <c r="A2515" s="739" t="s">
        <v>17707</v>
      </c>
      <c r="C2515" s="739">
        <v>17000</v>
      </c>
      <c r="H2515" s="739" t="s">
        <v>17708</v>
      </c>
    </row>
    <row r="2516" spans="1:8">
      <c r="A2516" s="739" t="s">
        <v>17709</v>
      </c>
      <c r="C2516" s="739">
        <v>1354</v>
      </c>
      <c r="H2516" s="739" t="s">
        <v>17710</v>
      </c>
    </row>
    <row r="2517" spans="1:8">
      <c r="A2517" s="739" t="s">
        <v>17711</v>
      </c>
      <c r="E2517" s="739">
        <v>30</v>
      </c>
      <c r="F2517" s="741">
        <v>3887</v>
      </c>
      <c r="G2517" s="739" t="s">
        <v>17332</v>
      </c>
      <c r="H2517" s="739" t="s">
        <v>17712</v>
      </c>
    </row>
    <row r="2518" spans="1:8">
      <c r="A2518" s="739" t="s">
        <v>17713</v>
      </c>
      <c r="E2518" s="739">
        <v>35</v>
      </c>
      <c r="F2518" s="739">
        <v>3852</v>
      </c>
      <c r="G2518" s="739" t="s">
        <v>17099</v>
      </c>
      <c r="H2518" s="739" t="s">
        <v>17714</v>
      </c>
    </row>
    <row r="2519" spans="1:8">
      <c r="A2519" s="739" t="s">
        <v>17715</v>
      </c>
      <c r="E2519" s="739">
        <v>1205</v>
      </c>
      <c r="F2519" s="739">
        <v>2647</v>
      </c>
      <c r="G2519" s="739" t="s">
        <v>7763</v>
      </c>
      <c r="H2519" s="739" t="s">
        <v>17716</v>
      </c>
    </row>
    <row r="2520" spans="1:8">
      <c r="A2520" s="739" t="s">
        <v>17717</v>
      </c>
      <c r="E2520" s="741">
        <v>86</v>
      </c>
      <c r="F2520" s="741">
        <v>2561</v>
      </c>
      <c r="G2520" s="739" t="s">
        <v>17332</v>
      </c>
      <c r="H2520" s="741" t="s">
        <v>17718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17719</v>
      </c>
    </row>
    <row r="2523" spans="1:8">
      <c r="A2523" s="739" t="s">
        <v>17720</v>
      </c>
      <c r="E2523" s="741">
        <v>140</v>
      </c>
      <c r="F2523" s="741">
        <v>2234</v>
      </c>
      <c r="G2523" s="739" t="s">
        <v>17041</v>
      </c>
      <c r="H2523" s="739" t="s">
        <v>17721</v>
      </c>
    </row>
    <row r="2524" spans="1:8">
      <c r="A2524" s="739" t="s">
        <v>17720</v>
      </c>
      <c r="E2524" s="741">
        <v>145</v>
      </c>
      <c r="F2524" s="741">
        <v>2089</v>
      </c>
      <c r="G2524" s="739" t="s">
        <v>17041</v>
      </c>
      <c r="H2524" s="739" t="s">
        <v>17721</v>
      </c>
    </row>
    <row r="2525" spans="1:8">
      <c r="A2525" s="739" t="s">
        <v>17720</v>
      </c>
      <c r="E2525" s="741">
        <v>155</v>
      </c>
      <c r="F2525" s="741">
        <v>1934</v>
      </c>
      <c r="G2525" s="739" t="s">
        <v>7776</v>
      </c>
      <c r="H2525" s="739" t="s">
        <v>17722</v>
      </c>
    </row>
    <row r="2526" spans="1:8">
      <c r="A2526" s="739" t="s">
        <v>17723</v>
      </c>
      <c r="E2526" s="741">
        <v>145</v>
      </c>
      <c r="F2526" s="741">
        <v>1789</v>
      </c>
      <c r="G2526" s="739" t="s">
        <v>17041</v>
      </c>
      <c r="H2526" s="739" t="s">
        <v>7803</v>
      </c>
    </row>
    <row r="2527" spans="1:8">
      <c r="A2527" s="739" t="s">
        <v>17724</v>
      </c>
      <c r="E2527" s="739">
        <v>145</v>
      </c>
      <c r="F2527" s="741">
        <v>1644</v>
      </c>
      <c r="G2527" s="739" t="s">
        <v>6913</v>
      </c>
      <c r="H2527" s="739" t="s">
        <v>17165</v>
      </c>
    </row>
    <row r="2528" spans="1:8">
      <c r="A2528" s="739" t="s">
        <v>7806</v>
      </c>
      <c r="C2528" s="739">
        <v>17000</v>
      </c>
      <c r="H2528" s="739" t="s">
        <v>17725</v>
      </c>
    </row>
    <row r="2529" spans="1:8">
      <c r="A2529" s="739" t="s">
        <v>17726</v>
      </c>
      <c r="C2529" s="739">
        <v>5000</v>
      </c>
      <c r="H2529" s="739" t="s">
        <v>16885</v>
      </c>
    </row>
    <row r="2530" spans="1:8">
      <c r="A2530" s="739" t="s">
        <v>17726</v>
      </c>
      <c r="C2530" s="739">
        <v>28652</v>
      </c>
      <c r="H2530" s="739" t="s">
        <v>7808</v>
      </c>
    </row>
    <row r="2531" spans="1:8">
      <c r="A2531" s="739" t="s">
        <v>17726</v>
      </c>
      <c r="E2531" s="739">
        <v>30</v>
      </c>
      <c r="F2531" s="739">
        <v>1614</v>
      </c>
      <c r="G2531" s="739" t="s">
        <v>17099</v>
      </c>
      <c r="H2531" s="739" t="s">
        <v>17727</v>
      </c>
    </row>
    <row r="2532" spans="1:8">
      <c r="A2532" s="739" t="s">
        <v>17728</v>
      </c>
      <c r="D2532" s="739">
        <v>5000</v>
      </c>
      <c r="F2532" s="739">
        <v>6614</v>
      </c>
      <c r="H2532" s="739" t="s">
        <v>16885</v>
      </c>
    </row>
    <row r="2533" spans="1:8">
      <c r="A2533" s="739" t="s">
        <v>17729</v>
      </c>
      <c r="E2533" s="739">
        <v>695</v>
      </c>
      <c r="F2533" s="739">
        <v>5919</v>
      </c>
      <c r="G2533" s="739" t="s">
        <v>17099</v>
      </c>
      <c r="H2533" s="739" t="s">
        <v>7811</v>
      </c>
    </row>
    <row r="2534" spans="1:8">
      <c r="A2534" s="739" t="s">
        <v>17729</v>
      </c>
      <c r="E2534" s="739">
        <v>284</v>
      </c>
      <c r="F2534" s="741">
        <v>5635</v>
      </c>
      <c r="G2534" s="739" t="s">
        <v>17142</v>
      </c>
      <c r="H2534" s="739" t="s">
        <v>17730</v>
      </c>
    </row>
    <row r="2535" spans="1:8">
      <c r="A2535" s="739" t="s">
        <v>7813</v>
      </c>
      <c r="C2535" s="739">
        <v>25318</v>
      </c>
      <c r="H2535" s="739" t="s">
        <v>17731</v>
      </c>
    </row>
    <row r="2536" spans="1:8">
      <c r="A2536" s="739" t="s">
        <v>17732</v>
      </c>
      <c r="C2536" s="739">
        <v>62750</v>
      </c>
      <c r="H2536" s="739" t="s">
        <v>17733</v>
      </c>
    </row>
    <row r="2537" spans="1:8">
      <c r="A2537" s="739" t="s">
        <v>17732</v>
      </c>
      <c r="C2537" s="739">
        <v>12000</v>
      </c>
      <c r="H2537" s="739" t="s">
        <v>17734</v>
      </c>
    </row>
    <row r="2538" spans="1:8">
      <c r="A2538" s="739" t="s">
        <v>17732</v>
      </c>
      <c r="E2538" s="739">
        <v>60</v>
      </c>
      <c r="F2538" s="739">
        <v>5575</v>
      </c>
      <c r="G2538" s="739" t="s">
        <v>17099</v>
      </c>
      <c r="H2538" s="739" t="s">
        <v>17735</v>
      </c>
    </row>
    <row r="2539" spans="1:8">
      <c r="A2539" s="739" t="s">
        <v>17732</v>
      </c>
      <c r="E2539" s="741">
        <v>32</v>
      </c>
      <c r="F2539" s="741">
        <v>5543</v>
      </c>
      <c r="G2539" s="739" t="s">
        <v>17041</v>
      </c>
      <c r="H2539" s="739" t="s">
        <v>17736</v>
      </c>
    </row>
    <row r="2540" spans="1:8">
      <c r="A2540" s="739" t="s">
        <v>17732</v>
      </c>
      <c r="E2540" s="741">
        <v>10</v>
      </c>
      <c r="F2540" s="741">
        <v>5533</v>
      </c>
      <c r="G2540" s="739" t="s">
        <v>17142</v>
      </c>
      <c r="H2540" s="739" t="s">
        <v>17737</v>
      </c>
    </row>
    <row r="2541" spans="1:8">
      <c r="A2541" s="739" t="s">
        <v>17738</v>
      </c>
      <c r="C2541" s="739">
        <v>10725</v>
      </c>
      <c r="H2541" s="739" t="s">
        <v>7821</v>
      </c>
    </row>
    <row r="2542" spans="1:8">
      <c r="A2542" s="739" t="s">
        <v>17738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17738</v>
      </c>
      <c r="E2543" s="741">
        <v>130</v>
      </c>
      <c r="F2543" s="741">
        <v>5273</v>
      </c>
      <c r="G2543" s="739" t="s">
        <v>17041</v>
      </c>
      <c r="H2543" s="739" t="s">
        <v>17739</v>
      </c>
    </row>
    <row r="2544" spans="1:8">
      <c r="A2544" s="739" t="s">
        <v>17740</v>
      </c>
      <c r="E2544" s="739">
        <v>30</v>
      </c>
      <c r="F2544" s="739">
        <v>5243</v>
      </c>
      <c r="G2544" s="739" t="s">
        <v>6943</v>
      </c>
      <c r="H2544" s="739" t="s">
        <v>17741</v>
      </c>
    </row>
    <row r="2545" spans="1:8">
      <c r="A2545" s="739" t="s">
        <v>17740</v>
      </c>
      <c r="E2545" s="741">
        <v>220</v>
      </c>
      <c r="F2545" s="741">
        <v>5023</v>
      </c>
      <c r="G2545" s="739" t="s">
        <v>17041</v>
      </c>
      <c r="H2545" s="739" t="s">
        <v>17742</v>
      </c>
    </row>
    <row r="2546" spans="1:8">
      <c r="A2546" s="739" t="s">
        <v>17740</v>
      </c>
      <c r="E2546" s="741">
        <v>215</v>
      </c>
      <c r="F2546" s="741">
        <v>4808</v>
      </c>
      <c r="G2546" s="739" t="s">
        <v>17041</v>
      </c>
      <c r="H2546" s="739" t="s">
        <v>17742</v>
      </c>
    </row>
    <row r="2547" spans="1:8">
      <c r="A2547" s="739" t="s">
        <v>17743</v>
      </c>
      <c r="E2547" s="739">
        <v>1205</v>
      </c>
      <c r="F2547" s="739">
        <v>3603</v>
      </c>
      <c r="G2547" s="739" t="s">
        <v>7763</v>
      </c>
      <c r="H2547" s="739" t="s">
        <v>17744</v>
      </c>
    </row>
    <row r="2548" spans="1:8">
      <c r="A2548" s="739" t="s">
        <v>17743</v>
      </c>
      <c r="E2548" s="739">
        <v>35</v>
      </c>
      <c r="F2548" s="739">
        <v>3568</v>
      </c>
      <c r="G2548" s="739" t="s">
        <v>17099</v>
      </c>
      <c r="H2548" s="739" t="s">
        <v>17745</v>
      </c>
    </row>
    <row r="2549" spans="1:8">
      <c r="A2549" s="739" t="s">
        <v>17743</v>
      </c>
      <c r="E2549" s="739">
        <v>700</v>
      </c>
      <c r="F2549" s="739">
        <v>2868</v>
      </c>
      <c r="G2549" s="739" t="s">
        <v>17099</v>
      </c>
      <c r="H2549" s="739" t="s">
        <v>17746</v>
      </c>
    </row>
    <row r="2550" spans="1:8">
      <c r="A2550" s="739" t="s">
        <v>17743</v>
      </c>
      <c r="E2550" s="741">
        <v>199</v>
      </c>
      <c r="F2550" s="741">
        <v>2669</v>
      </c>
      <c r="G2550" s="741" t="s">
        <v>17177</v>
      </c>
      <c r="H2550" s="739" t="s">
        <v>17747</v>
      </c>
    </row>
    <row r="2551" spans="1:8">
      <c r="A2551" s="739" t="s">
        <v>17748</v>
      </c>
      <c r="E2551" s="739">
        <v>35</v>
      </c>
      <c r="F2551" s="739">
        <v>2634</v>
      </c>
      <c r="G2551" s="739" t="s">
        <v>17099</v>
      </c>
      <c r="H2551" s="739" t="s">
        <v>7832</v>
      </c>
    </row>
    <row r="2552" spans="1:8">
      <c r="A2552" s="739" t="s">
        <v>17749</v>
      </c>
      <c r="C2552" s="739">
        <v>840</v>
      </c>
      <c r="H2552" s="739" t="s">
        <v>17750</v>
      </c>
    </row>
    <row r="2553" spans="1:8">
      <c r="A2553" s="739" t="s">
        <v>17751</v>
      </c>
      <c r="C2553" s="739">
        <v>17000</v>
      </c>
      <c r="H2553" s="739" t="s">
        <v>7836</v>
      </c>
    </row>
    <row r="2554" spans="1:8">
      <c r="A2554" s="739" t="s">
        <v>17752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17099</v>
      </c>
      <c r="H2555" s="739" t="s">
        <v>17753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17258</v>
      </c>
      <c r="H2556" s="739" t="s">
        <v>7786</v>
      </c>
    </row>
    <row r="2557" spans="1:8">
      <c r="A2557" s="739" t="s">
        <v>17754</v>
      </c>
      <c r="E2557" s="739">
        <v>65</v>
      </c>
      <c r="F2557" s="739">
        <v>2395</v>
      </c>
      <c r="G2557" s="739" t="s">
        <v>17099</v>
      </c>
      <c r="H2557" s="739" t="s">
        <v>17755</v>
      </c>
    </row>
    <row r="2558" spans="1:8">
      <c r="A2558" s="739" t="s">
        <v>17756</v>
      </c>
      <c r="E2558" s="741">
        <v>400</v>
      </c>
      <c r="F2558" s="741">
        <v>1995</v>
      </c>
      <c r="G2558" s="739" t="s">
        <v>7776</v>
      </c>
      <c r="H2558" s="739" t="s">
        <v>17757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17114</v>
      </c>
      <c r="H2559" s="739" t="s">
        <v>17758</v>
      </c>
    </row>
    <row r="2560" spans="1:8" ht="33">
      <c r="C2560" s="739">
        <v>50000</v>
      </c>
      <c r="H2560" s="836" t="s">
        <v>17759</v>
      </c>
    </row>
    <row r="2561" spans="1:8">
      <c r="A2561" s="739" t="s">
        <v>17760</v>
      </c>
      <c r="E2561" s="741">
        <v>18</v>
      </c>
      <c r="F2561" s="741">
        <v>772</v>
      </c>
      <c r="G2561" s="739" t="s">
        <v>17205</v>
      </c>
      <c r="H2561" s="739" t="s">
        <v>17761</v>
      </c>
    </row>
    <row r="2562" spans="1:8">
      <c r="A2562" s="739" t="s">
        <v>17762</v>
      </c>
      <c r="E2562" s="739">
        <v>30</v>
      </c>
      <c r="F2562" s="739">
        <v>742</v>
      </c>
      <c r="G2562" s="739" t="s">
        <v>17099</v>
      </c>
      <c r="H2562" s="739" t="s">
        <v>17763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17764</v>
      </c>
    </row>
    <row r="2565" spans="1:8">
      <c r="A2565" s="739" t="s">
        <v>17765</v>
      </c>
      <c r="C2565" s="739">
        <v>25318</v>
      </c>
      <c r="H2565" s="739" t="s">
        <v>17766</v>
      </c>
    </row>
    <row r="2566" spans="1:8">
      <c r="A2566" s="739" t="s">
        <v>17765</v>
      </c>
      <c r="C2566" s="739">
        <v>62750</v>
      </c>
      <c r="H2566" s="739" t="s">
        <v>17767</v>
      </c>
    </row>
    <row r="2567" spans="1:8">
      <c r="A2567" s="739" t="s">
        <v>17765</v>
      </c>
      <c r="C2567" s="739">
        <v>23000</v>
      </c>
      <c r="H2567" s="739" t="s">
        <v>17768</v>
      </c>
    </row>
    <row r="2568" spans="1:8">
      <c r="A2568" s="739" t="s">
        <v>17765</v>
      </c>
      <c r="C2568" s="739">
        <v>5000</v>
      </c>
      <c r="H2568" s="739" t="s">
        <v>16885</v>
      </c>
    </row>
    <row r="2569" spans="1:8">
      <c r="A2569" s="739" t="s">
        <v>17769</v>
      </c>
      <c r="C2569" s="739">
        <v>15359</v>
      </c>
      <c r="H2569" s="739" t="s">
        <v>17770</v>
      </c>
    </row>
    <row r="2570" spans="1:8">
      <c r="A2570" s="739" t="s">
        <v>17765</v>
      </c>
      <c r="C2570" s="739">
        <v>1090</v>
      </c>
      <c r="H2570" s="739" t="s">
        <v>17771</v>
      </c>
    </row>
    <row r="2571" spans="1:8">
      <c r="A2571" s="739" t="s">
        <v>17765</v>
      </c>
      <c r="E2571" s="739">
        <v>300</v>
      </c>
      <c r="F2571" s="739">
        <v>442</v>
      </c>
      <c r="G2571" s="739" t="s">
        <v>17195</v>
      </c>
      <c r="H2571" s="739" t="s">
        <v>17772</v>
      </c>
    </row>
    <row r="2572" spans="1:8">
      <c r="A2572" s="739" t="s">
        <v>17765</v>
      </c>
      <c r="D2572" s="739">
        <v>5000</v>
      </c>
      <c r="F2572" s="739">
        <v>5442</v>
      </c>
      <c r="H2572" s="739" t="s">
        <v>16885</v>
      </c>
    </row>
    <row r="2573" spans="1:8">
      <c r="A2573" s="739" t="s">
        <v>17773</v>
      </c>
      <c r="E2573" s="741">
        <v>110</v>
      </c>
      <c r="F2573" s="741">
        <v>5332</v>
      </c>
      <c r="G2573" s="739" t="s">
        <v>17041</v>
      </c>
      <c r="H2573" s="739" t="s">
        <v>17739</v>
      </c>
    </row>
    <row r="2574" spans="1:8">
      <c r="A2574" s="739" t="s">
        <v>17773</v>
      </c>
      <c r="E2574" s="741">
        <v>140</v>
      </c>
      <c r="F2574" s="741">
        <v>5192</v>
      </c>
      <c r="G2574" s="739" t="s">
        <v>17041</v>
      </c>
      <c r="H2574" s="739" t="s">
        <v>17739</v>
      </c>
    </row>
    <row r="2575" spans="1:8" ht="181.5">
      <c r="A2575" s="739" t="s">
        <v>3943</v>
      </c>
      <c r="C2575" s="739">
        <v>494498</v>
      </c>
      <c r="H2575" s="836" t="s">
        <v>17774</v>
      </c>
    </row>
    <row r="2576" spans="1:8">
      <c r="A2576" s="739" t="s">
        <v>3995</v>
      </c>
      <c r="C2576" s="739">
        <v>51801</v>
      </c>
      <c r="H2576" s="739" t="s">
        <v>17775</v>
      </c>
    </row>
    <row r="2577" spans="1:8">
      <c r="A2577" s="739" t="s">
        <v>17776</v>
      </c>
      <c r="E2577" s="739">
        <v>1205</v>
      </c>
      <c r="F2577" s="739">
        <v>3987</v>
      </c>
      <c r="G2577" s="739" t="s">
        <v>17114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17777</v>
      </c>
    </row>
    <row r="2579" spans="1:8">
      <c r="A2579" s="739" t="s">
        <v>17778</v>
      </c>
      <c r="E2579" s="741">
        <v>209</v>
      </c>
      <c r="F2579" s="741">
        <v>3778</v>
      </c>
      <c r="G2579" s="741" t="s">
        <v>6937</v>
      </c>
      <c r="H2579" s="739" t="s">
        <v>17779</v>
      </c>
    </row>
    <row r="2580" spans="1:8">
      <c r="A2580" s="739" t="s">
        <v>17780</v>
      </c>
      <c r="C2580" s="739">
        <v>17000</v>
      </c>
      <c r="H2580" s="739" t="s">
        <v>17781</v>
      </c>
    </row>
    <row r="2581" spans="1:8">
      <c r="A2581" s="739" t="s">
        <v>17782</v>
      </c>
      <c r="E2581" s="739">
        <v>200</v>
      </c>
      <c r="F2581" s="741">
        <v>3578</v>
      </c>
      <c r="G2581" s="739" t="s">
        <v>7774</v>
      </c>
      <c r="H2581" s="739" t="s">
        <v>17680</v>
      </c>
    </row>
    <row r="2582" spans="1:8">
      <c r="A2582" s="739" t="s">
        <v>17783</v>
      </c>
      <c r="H2582" s="739" t="s">
        <v>17784</v>
      </c>
    </row>
    <row r="2583" spans="1:8">
      <c r="A2583" s="739" t="s">
        <v>17785</v>
      </c>
      <c r="C2583" s="739">
        <v>50000</v>
      </c>
      <c r="H2583" s="739" t="s">
        <v>17786</v>
      </c>
    </row>
    <row r="2584" spans="1:8">
      <c r="A2584" s="739" t="s">
        <v>17783</v>
      </c>
      <c r="H2584" s="739" t="s">
        <v>17787</v>
      </c>
    </row>
    <row r="2585" spans="1:8">
      <c r="A2585" s="739" t="s">
        <v>17788</v>
      </c>
      <c r="C2585" s="739">
        <v>26036</v>
      </c>
      <c r="H2585" s="739" t="s">
        <v>17789</v>
      </c>
    </row>
    <row r="2586" spans="1:8">
      <c r="A2586" s="739" t="s">
        <v>17790</v>
      </c>
      <c r="E2586" s="741">
        <v>145</v>
      </c>
      <c r="F2586" s="741">
        <v>3433</v>
      </c>
      <c r="G2586" s="739" t="s">
        <v>17041</v>
      </c>
      <c r="H2586" s="739" t="s">
        <v>17791</v>
      </c>
    </row>
    <row r="2587" spans="1:8">
      <c r="A2587" s="739" t="s">
        <v>17792</v>
      </c>
      <c r="E2587" s="741">
        <v>155</v>
      </c>
      <c r="F2587" s="741">
        <v>3278</v>
      </c>
      <c r="G2587" s="739" t="s">
        <v>17041</v>
      </c>
      <c r="H2587" s="739" t="s">
        <v>7884</v>
      </c>
    </row>
    <row r="2588" spans="1:8">
      <c r="A2588" s="739" t="s">
        <v>17793</v>
      </c>
      <c r="E2588" s="741">
        <v>190</v>
      </c>
      <c r="F2588" s="741">
        <v>3088</v>
      </c>
      <c r="G2588" s="739" t="s">
        <v>17041</v>
      </c>
      <c r="H2588" s="739" t="s">
        <v>17794</v>
      </c>
    </row>
    <row r="2589" spans="1:8">
      <c r="A2589" s="739" t="s">
        <v>17793</v>
      </c>
      <c r="E2589" s="741">
        <v>20</v>
      </c>
      <c r="F2589" s="741">
        <v>3068</v>
      </c>
      <c r="G2589" s="739" t="s">
        <v>17258</v>
      </c>
      <c r="H2589" s="739" t="s">
        <v>17795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17114</v>
      </c>
      <c r="H2590" s="739" t="s">
        <v>17796</v>
      </c>
    </row>
    <row r="2591" spans="1:8">
      <c r="A2591" s="739" t="s">
        <v>17797</v>
      </c>
      <c r="C2591" s="739">
        <v>17000</v>
      </c>
      <c r="H2591" s="739" t="s">
        <v>17798</v>
      </c>
    </row>
    <row r="2592" spans="1:8">
      <c r="A2592" s="739" t="s">
        <v>17799</v>
      </c>
      <c r="E2592" s="741">
        <v>18</v>
      </c>
      <c r="F2592" s="741">
        <v>1845</v>
      </c>
      <c r="G2592" s="739" t="s">
        <v>6913</v>
      </c>
      <c r="H2592" s="739" t="s">
        <v>17800</v>
      </c>
    </row>
    <row r="2593" spans="1:8">
      <c r="A2593" s="739" t="s">
        <v>17799</v>
      </c>
      <c r="E2593" s="739">
        <v>204</v>
      </c>
      <c r="F2593" s="741">
        <v>1641</v>
      </c>
      <c r="G2593" s="739" t="s">
        <v>17142</v>
      </c>
      <c r="H2593" s="739" t="s">
        <v>17801</v>
      </c>
    </row>
    <row r="2594" spans="1:8">
      <c r="A2594" s="739" t="s">
        <v>17799</v>
      </c>
      <c r="E2594" s="741">
        <v>80</v>
      </c>
      <c r="F2594" s="741">
        <v>1561</v>
      </c>
      <c r="G2594" s="739" t="s">
        <v>17142</v>
      </c>
      <c r="H2594" s="739" t="s">
        <v>17275</v>
      </c>
    </row>
    <row r="2595" spans="1:8">
      <c r="A2595" s="739" t="s">
        <v>17802</v>
      </c>
      <c r="C2595" s="739">
        <v>25318</v>
      </c>
      <c r="H2595" s="739" t="s">
        <v>17803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17802</v>
      </c>
      <c r="C2597" s="739">
        <v>18000</v>
      </c>
      <c r="H2597" s="739" t="s">
        <v>17804</v>
      </c>
    </row>
    <row r="2598" spans="1:8">
      <c r="A2598" s="739" t="s">
        <v>17802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17805</v>
      </c>
    </row>
    <row r="2600" spans="1:8">
      <c r="A2600" s="739" t="s">
        <v>17806</v>
      </c>
      <c r="E2600" s="739">
        <v>45</v>
      </c>
      <c r="F2600" s="739">
        <v>1516</v>
      </c>
      <c r="G2600" s="739" t="s">
        <v>17211</v>
      </c>
      <c r="H2600" s="739" t="s">
        <v>17807</v>
      </c>
    </row>
    <row r="2601" spans="1:8">
      <c r="A2601" s="739" t="s">
        <v>4037</v>
      </c>
      <c r="C2601" s="739">
        <v>5000</v>
      </c>
      <c r="H2601" s="739" t="s">
        <v>16885</v>
      </c>
    </row>
    <row r="2602" spans="1:8">
      <c r="A2602" s="739" t="s">
        <v>4037</v>
      </c>
      <c r="C2602" s="739">
        <v>8712</v>
      </c>
      <c r="H2602" s="739" t="s">
        <v>17808</v>
      </c>
    </row>
    <row r="2603" spans="1:8">
      <c r="A2603" s="739" t="s">
        <v>17809</v>
      </c>
      <c r="D2603" s="739">
        <v>5000</v>
      </c>
      <c r="F2603" s="739">
        <v>6516</v>
      </c>
      <c r="H2603" s="739" t="s">
        <v>16885</v>
      </c>
    </row>
    <row r="2604" spans="1:8">
      <c r="A2604" s="739" t="s">
        <v>17810</v>
      </c>
      <c r="E2604" s="741">
        <v>150</v>
      </c>
      <c r="F2604" s="741">
        <v>6366</v>
      </c>
      <c r="G2604" s="739" t="s">
        <v>17041</v>
      </c>
      <c r="H2604" s="739" t="s">
        <v>16883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17041</v>
      </c>
      <c r="H2606" s="739" t="s">
        <v>17290</v>
      </c>
    </row>
    <row r="2607" spans="1:8">
      <c r="A2607" s="739" t="s">
        <v>17811</v>
      </c>
      <c r="E2607" s="741">
        <v>275</v>
      </c>
      <c r="F2607" s="741">
        <v>5696</v>
      </c>
      <c r="G2607" s="739" t="s">
        <v>17041</v>
      </c>
      <c r="H2607" s="739" t="s">
        <v>6517</v>
      </c>
    </row>
    <row r="2608" spans="1:8">
      <c r="A2608" s="739" t="s">
        <v>17811</v>
      </c>
      <c r="E2608" s="739">
        <v>1205</v>
      </c>
      <c r="F2608" s="739">
        <v>4491</v>
      </c>
      <c r="G2608" s="739" t="s">
        <v>17114</v>
      </c>
      <c r="H2608" s="739" t="s">
        <v>17812</v>
      </c>
    </row>
    <row r="2609" spans="1:8">
      <c r="A2609" s="739" t="s">
        <v>17813</v>
      </c>
      <c r="E2609" s="741">
        <v>190</v>
      </c>
      <c r="F2609" s="741">
        <v>4301</v>
      </c>
      <c r="G2609" s="739" t="s">
        <v>17332</v>
      </c>
      <c r="H2609" s="741" t="s">
        <v>17718</v>
      </c>
    </row>
    <row r="2610" spans="1:8">
      <c r="A2610" s="739" t="s">
        <v>17814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17815</v>
      </c>
      <c r="E2611" s="739">
        <v>35</v>
      </c>
      <c r="F2611" s="739">
        <v>4078</v>
      </c>
      <c r="G2611" s="739" t="s">
        <v>17099</v>
      </c>
      <c r="H2611" s="739" t="s">
        <v>17816</v>
      </c>
    </row>
    <row r="2612" spans="1:8">
      <c r="A2612" s="739" t="s">
        <v>17817</v>
      </c>
      <c r="C2612" s="739">
        <v>17000</v>
      </c>
      <c r="H2612" s="739" t="s">
        <v>17818</v>
      </c>
    </row>
    <row r="2613" spans="1:8">
      <c r="A2613" s="739" t="s">
        <v>17819</v>
      </c>
      <c r="C2613" s="739">
        <v>25318</v>
      </c>
      <c r="H2613" s="739" t="s">
        <v>7919</v>
      </c>
    </row>
    <row r="2614" spans="1:8">
      <c r="A2614" s="739" t="s">
        <v>17819</v>
      </c>
      <c r="C2614" s="739">
        <v>62750</v>
      </c>
      <c r="H2614" s="739" t="s">
        <v>17820</v>
      </c>
    </row>
    <row r="2615" spans="1:8">
      <c r="A2615" s="739" t="s">
        <v>17819</v>
      </c>
      <c r="C2615" s="739">
        <v>36000</v>
      </c>
      <c r="H2615" s="739" t="s">
        <v>17821</v>
      </c>
    </row>
    <row r="2616" spans="1:8">
      <c r="A2616" s="739" t="s">
        <v>7918</v>
      </c>
      <c r="C2616" s="739">
        <v>5998</v>
      </c>
      <c r="H2616" s="739" t="s">
        <v>17822</v>
      </c>
    </row>
    <row r="2617" spans="1:8">
      <c r="A2617" s="739" t="s">
        <v>17819</v>
      </c>
      <c r="C2617" s="739">
        <v>27660</v>
      </c>
      <c r="H2617" s="739" t="s">
        <v>17823</v>
      </c>
    </row>
    <row r="2618" spans="1:8" ht="132">
      <c r="A2618" s="739" t="s">
        <v>17819</v>
      </c>
      <c r="C2618" s="739">
        <v>35000</v>
      </c>
      <c r="H2618" s="836" t="s">
        <v>17824</v>
      </c>
    </row>
    <row r="2619" spans="1:8">
      <c r="A2619" s="739" t="s">
        <v>17825</v>
      </c>
      <c r="E2619" s="741">
        <v>205</v>
      </c>
      <c r="F2619" s="741">
        <v>3873</v>
      </c>
      <c r="G2619" s="739" t="s">
        <v>17041</v>
      </c>
      <c r="H2619" s="739" t="s">
        <v>7926</v>
      </c>
    </row>
    <row r="2620" spans="1:8">
      <c r="A2620" s="739" t="s">
        <v>17825</v>
      </c>
      <c r="E2620" s="741">
        <v>215</v>
      </c>
      <c r="F2620" s="741">
        <v>3658</v>
      </c>
      <c r="G2620" s="739" t="s">
        <v>17041</v>
      </c>
      <c r="H2620" s="739" t="s">
        <v>17826</v>
      </c>
    </row>
    <row r="2621" spans="1:8">
      <c r="A2621" s="739" t="s">
        <v>17827</v>
      </c>
      <c r="E2621" s="741">
        <v>105</v>
      </c>
      <c r="F2621" s="741">
        <v>3553</v>
      </c>
      <c r="G2621" s="739" t="s">
        <v>17205</v>
      </c>
      <c r="H2621" s="739" t="s">
        <v>17828</v>
      </c>
    </row>
    <row r="2622" spans="1:8">
      <c r="A2622" s="739" t="s">
        <v>17829</v>
      </c>
      <c r="E2622" s="739">
        <v>1205</v>
      </c>
      <c r="F2622" s="739">
        <v>2348</v>
      </c>
      <c r="G2622" s="739" t="s">
        <v>17114</v>
      </c>
      <c r="H2622" s="739" t="s">
        <v>7930</v>
      </c>
    </row>
    <row r="2623" spans="1:8">
      <c r="A2623" s="739" t="s">
        <v>17830</v>
      </c>
      <c r="E2623" s="739">
        <v>35</v>
      </c>
      <c r="F2623" s="739">
        <v>2313</v>
      </c>
      <c r="G2623" s="739" t="s">
        <v>17099</v>
      </c>
      <c r="H2623" s="739" t="s">
        <v>17831</v>
      </c>
    </row>
    <row r="2624" spans="1:8">
      <c r="A2624" s="739" t="s">
        <v>17832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17833</v>
      </c>
      <c r="C2625" s="739">
        <v>17000</v>
      </c>
      <c r="H2625" s="739" t="s">
        <v>17834</v>
      </c>
    </row>
    <row r="2626" spans="1:8">
      <c r="A2626" s="739" t="s">
        <v>17835</v>
      </c>
      <c r="E2626" s="739">
        <v>35</v>
      </c>
      <c r="F2626" s="739">
        <v>2260</v>
      </c>
      <c r="G2626" s="739" t="s">
        <v>17099</v>
      </c>
      <c r="H2626" s="739" t="s">
        <v>17836</v>
      </c>
    </row>
    <row r="2627" spans="1:8">
      <c r="A2627" s="739" t="s">
        <v>4058</v>
      </c>
      <c r="C2627" s="739">
        <v>25318</v>
      </c>
      <c r="H2627" s="739" t="s">
        <v>17837</v>
      </c>
    </row>
    <row r="2628" spans="1:8">
      <c r="A2628" s="739" t="s">
        <v>4058</v>
      </c>
      <c r="C2628" s="739">
        <v>61326</v>
      </c>
      <c r="H2628" s="739" t="s">
        <v>17838</v>
      </c>
    </row>
    <row r="2629" spans="1:8">
      <c r="A2629" s="739" t="s">
        <v>4058</v>
      </c>
      <c r="C2629" s="739">
        <v>11956</v>
      </c>
      <c r="H2629" s="739" t="s">
        <v>17839</v>
      </c>
    </row>
    <row r="2630" spans="1:8">
      <c r="A2630" s="739" t="s">
        <v>17840</v>
      </c>
      <c r="E2630" s="741">
        <v>110</v>
      </c>
      <c r="F2630" s="741">
        <v>2150</v>
      </c>
      <c r="G2630" s="739" t="s">
        <v>17041</v>
      </c>
      <c r="H2630" s="739" t="s">
        <v>17381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17041</v>
      </c>
      <c r="H2631" s="739" t="s">
        <v>17381</v>
      </c>
    </row>
    <row r="2632" spans="1:8">
      <c r="A2632" s="739" t="s">
        <v>17841</v>
      </c>
      <c r="C2632" s="739">
        <v>8608</v>
      </c>
      <c r="H2632" s="739" t="s">
        <v>17842</v>
      </c>
    </row>
    <row r="2633" spans="1:8">
      <c r="A2633" s="739" t="s">
        <v>17843</v>
      </c>
      <c r="C2633" s="739">
        <v>5000</v>
      </c>
      <c r="H2633" s="739" t="s">
        <v>16885</v>
      </c>
    </row>
    <row r="2634" spans="1:8">
      <c r="A2634" s="739" t="s">
        <v>17843</v>
      </c>
      <c r="D2634" s="739">
        <v>5000</v>
      </c>
      <c r="F2634" s="739">
        <v>7050</v>
      </c>
      <c r="H2634" s="739" t="s">
        <v>16885</v>
      </c>
    </row>
    <row r="2635" spans="1:8">
      <c r="A2635" s="739" t="s">
        <v>17843</v>
      </c>
      <c r="E2635" s="741">
        <v>121</v>
      </c>
      <c r="F2635" s="741">
        <v>6929</v>
      </c>
      <c r="G2635" s="739" t="s">
        <v>17099</v>
      </c>
      <c r="H2635" s="739" t="s">
        <v>17844</v>
      </c>
    </row>
    <row r="2636" spans="1:8">
      <c r="A2636" s="739" t="s">
        <v>17843</v>
      </c>
      <c r="E2636" s="739">
        <v>1020</v>
      </c>
      <c r="F2636" s="739">
        <v>5909</v>
      </c>
      <c r="G2636" s="739" t="s">
        <v>17436</v>
      </c>
      <c r="H2636" s="739" t="s">
        <v>17845</v>
      </c>
    </row>
    <row r="2637" spans="1:8">
      <c r="A2637" s="739" t="s">
        <v>17846</v>
      </c>
      <c r="E2637" s="741">
        <v>375</v>
      </c>
      <c r="F2637" s="741">
        <v>5534</v>
      </c>
      <c r="G2637" s="739" t="s">
        <v>7776</v>
      </c>
      <c r="H2637" s="739" t="s">
        <v>17330</v>
      </c>
    </row>
    <row r="2638" spans="1:8">
      <c r="A2638" s="739" t="s">
        <v>17846</v>
      </c>
      <c r="E2638" s="741">
        <v>405</v>
      </c>
      <c r="F2638" s="741">
        <v>5129</v>
      </c>
      <c r="G2638" s="739" t="s">
        <v>17041</v>
      </c>
      <c r="H2638" s="739" t="s">
        <v>17330</v>
      </c>
    </row>
    <row r="2639" spans="1:8">
      <c r="A2639" s="739" t="s">
        <v>17847</v>
      </c>
      <c r="E2639" s="741">
        <v>120</v>
      </c>
      <c r="F2639" s="741">
        <v>5009</v>
      </c>
      <c r="G2639" s="739" t="s">
        <v>7776</v>
      </c>
      <c r="H2639" s="739" t="s">
        <v>17848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17258</v>
      </c>
      <c r="H2640" s="739" t="s">
        <v>17849</v>
      </c>
    </row>
    <row r="2641" spans="1:8">
      <c r="A2641" s="739" t="s">
        <v>17847</v>
      </c>
      <c r="E2641" s="741">
        <v>165</v>
      </c>
      <c r="F2641" s="741">
        <v>4609</v>
      </c>
      <c r="G2641" s="739" t="s">
        <v>17041</v>
      </c>
      <c r="H2641" s="739" t="s">
        <v>17285</v>
      </c>
    </row>
    <row r="2642" spans="1:8">
      <c r="E2642" s="741"/>
      <c r="F2642" s="741"/>
      <c r="H2642" s="846" t="s">
        <v>7954</v>
      </c>
    </row>
    <row r="2643" spans="1:8">
      <c r="A2643" s="739" t="s">
        <v>17850</v>
      </c>
      <c r="E2643" s="741">
        <v>1205</v>
      </c>
      <c r="F2643" s="741">
        <v>3404</v>
      </c>
      <c r="G2643" s="739" t="s">
        <v>17114</v>
      </c>
      <c r="H2643" s="739" t="s">
        <v>17851</v>
      </c>
    </row>
    <row r="2644" spans="1:8">
      <c r="A2644" s="739" t="s">
        <v>17850</v>
      </c>
      <c r="E2644" s="741">
        <v>187</v>
      </c>
      <c r="F2644" s="741">
        <v>3217</v>
      </c>
      <c r="G2644" s="741" t="s">
        <v>17177</v>
      </c>
      <c r="H2644" s="739" t="s">
        <v>17852</v>
      </c>
    </row>
    <row r="2645" spans="1:8">
      <c r="A2645" s="739" t="s">
        <v>17853</v>
      </c>
      <c r="E2645" s="741">
        <v>280</v>
      </c>
      <c r="F2645" s="741">
        <v>2937</v>
      </c>
      <c r="G2645" s="739" t="s">
        <v>17041</v>
      </c>
      <c r="H2645" s="739" t="s">
        <v>16851</v>
      </c>
    </row>
    <row r="2646" spans="1:8">
      <c r="A2646" s="739" t="s">
        <v>17853</v>
      </c>
      <c r="E2646" s="741">
        <v>275</v>
      </c>
      <c r="F2646" s="741">
        <v>2662</v>
      </c>
      <c r="G2646" s="739" t="s">
        <v>17041</v>
      </c>
      <c r="H2646" s="739" t="s">
        <v>17285</v>
      </c>
    </row>
    <row r="2647" spans="1:8">
      <c r="A2647" s="739" t="s">
        <v>17854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17099</v>
      </c>
      <c r="H2648" s="739" t="s">
        <v>17855</v>
      </c>
    </row>
    <row r="2649" spans="1:8" ht="33">
      <c r="A2649" s="739" t="s">
        <v>17856</v>
      </c>
      <c r="C2649" s="739">
        <v>50000</v>
      </c>
      <c r="H2649" s="836" t="s">
        <v>17857</v>
      </c>
    </row>
    <row r="2650" spans="1:8">
      <c r="A2650" s="739" t="s">
        <v>17858</v>
      </c>
      <c r="C2650" s="739">
        <v>17000</v>
      </c>
      <c r="H2650" s="739" t="s">
        <v>17859</v>
      </c>
    </row>
    <row r="2651" spans="1:8">
      <c r="A2651" s="739" t="s">
        <v>17860</v>
      </c>
      <c r="E2651" s="739">
        <v>149</v>
      </c>
      <c r="F2651" s="741">
        <v>2453</v>
      </c>
      <c r="G2651" s="739" t="s">
        <v>17205</v>
      </c>
      <c r="H2651" s="739" t="s">
        <v>17165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17861</v>
      </c>
    </row>
    <row r="2653" spans="1:8">
      <c r="A2653" s="739" t="s">
        <v>17862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17862</v>
      </c>
      <c r="E2654" s="739">
        <v>1300</v>
      </c>
      <c r="F2654" s="741">
        <v>6148</v>
      </c>
      <c r="H2654" s="739" t="s">
        <v>17863</v>
      </c>
    </row>
    <row r="2655" spans="1:8">
      <c r="A2655" s="739" t="s">
        <v>17862</v>
      </c>
      <c r="E2655" s="739">
        <v>900</v>
      </c>
      <c r="F2655" s="741">
        <v>5248</v>
      </c>
      <c r="H2655" s="739" t="s">
        <v>17864</v>
      </c>
    </row>
    <row r="2656" spans="1:8">
      <c r="A2656" s="739" t="s">
        <v>17862</v>
      </c>
      <c r="E2656" s="739">
        <v>500</v>
      </c>
      <c r="F2656" s="741">
        <v>4748</v>
      </c>
      <c r="H2656" s="739" t="s">
        <v>17865</v>
      </c>
    </row>
    <row r="2657" spans="1:8">
      <c r="A2657" s="739" t="s">
        <v>17862</v>
      </c>
      <c r="E2657" s="741">
        <v>110</v>
      </c>
      <c r="F2657" s="741">
        <v>4638</v>
      </c>
      <c r="G2657" s="739" t="s">
        <v>17041</v>
      </c>
      <c r="H2657" s="739" t="s">
        <v>17866</v>
      </c>
    </row>
    <row r="2658" spans="1:8">
      <c r="A2658" s="739" t="s">
        <v>17862</v>
      </c>
      <c r="E2658" s="741">
        <v>95</v>
      </c>
      <c r="F2658" s="741">
        <v>4543</v>
      </c>
      <c r="G2658" s="739" t="s">
        <v>17041</v>
      </c>
      <c r="H2658" s="739" t="s">
        <v>17867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17041</v>
      </c>
      <c r="H2659" s="739" t="s">
        <v>17868</v>
      </c>
    </row>
    <row r="2660" spans="1:8">
      <c r="A2660" s="739" t="s">
        <v>17869</v>
      </c>
      <c r="E2660" s="741">
        <v>121</v>
      </c>
      <c r="F2660" s="741">
        <v>4312</v>
      </c>
      <c r="G2660" s="739" t="s">
        <v>17099</v>
      </c>
      <c r="H2660" s="739" t="s">
        <v>17870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17871</v>
      </c>
      <c r="E2662" s="739">
        <v>220</v>
      </c>
      <c r="F2662" s="741">
        <v>4092</v>
      </c>
      <c r="G2662" s="739" t="s">
        <v>6972</v>
      </c>
      <c r="H2662" s="739" t="s">
        <v>17872</v>
      </c>
    </row>
    <row r="2663" spans="1:8">
      <c r="A2663" s="739" t="s">
        <v>17873</v>
      </c>
      <c r="E2663" s="739">
        <v>300</v>
      </c>
      <c r="F2663" s="739">
        <v>3792</v>
      </c>
      <c r="G2663" s="739" t="s">
        <v>17195</v>
      </c>
      <c r="H2663" s="739" t="s">
        <v>17772</v>
      </c>
    </row>
    <row r="2664" spans="1:8">
      <c r="A2664" s="739" t="s">
        <v>17874</v>
      </c>
      <c r="E2664" s="741">
        <v>200</v>
      </c>
      <c r="F2664" s="741">
        <v>3592</v>
      </c>
      <c r="G2664" s="739" t="s">
        <v>7776</v>
      </c>
      <c r="H2664" s="739" t="s">
        <v>17875</v>
      </c>
    </row>
    <row r="2665" spans="1:8">
      <c r="A2665" s="739" t="s">
        <v>17874</v>
      </c>
      <c r="E2665" s="741">
        <v>280</v>
      </c>
      <c r="F2665" s="741">
        <v>3312</v>
      </c>
      <c r="G2665" s="739" t="s">
        <v>17041</v>
      </c>
      <c r="H2665" s="739" t="s">
        <v>17875</v>
      </c>
    </row>
    <row r="2666" spans="1:8">
      <c r="A2666" s="739" t="s">
        <v>17874</v>
      </c>
      <c r="E2666" s="741">
        <v>1205</v>
      </c>
      <c r="F2666" s="741">
        <v>2107</v>
      </c>
      <c r="G2666" s="739" t="s">
        <v>17114</v>
      </c>
      <c r="H2666" s="739" t="s">
        <v>17876</v>
      </c>
    </row>
    <row r="2667" spans="1:8">
      <c r="A2667" s="739" t="s">
        <v>17877</v>
      </c>
      <c r="E2667" s="741">
        <v>18</v>
      </c>
      <c r="F2667" s="741">
        <v>2089</v>
      </c>
      <c r="G2667" s="739" t="s">
        <v>17205</v>
      </c>
      <c r="H2667" s="739" t="s">
        <v>7986</v>
      </c>
    </row>
    <row r="2668" spans="1:8">
      <c r="A2668" s="739" t="s">
        <v>17877</v>
      </c>
      <c r="E2668" s="741">
        <v>248</v>
      </c>
      <c r="F2668" s="741">
        <v>1841</v>
      </c>
      <c r="G2668" s="739" t="s">
        <v>17332</v>
      </c>
      <c r="H2668" s="741" t="s">
        <v>7799</v>
      </c>
    </row>
    <row r="2669" spans="1:8">
      <c r="A2669" s="739" t="s">
        <v>17878</v>
      </c>
      <c r="E2669" s="741">
        <v>32</v>
      </c>
      <c r="F2669" s="741">
        <v>1809</v>
      </c>
      <c r="G2669" s="739" t="s">
        <v>17041</v>
      </c>
      <c r="H2669" s="739" t="s">
        <v>17879</v>
      </c>
    </row>
    <row r="2670" spans="1:8">
      <c r="A2670" s="739" t="s">
        <v>7988</v>
      </c>
      <c r="C2670" s="739">
        <v>17000</v>
      </c>
      <c r="H2670" s="739" t="s">
        <v>17880</v>
      </c>
    </row>
    <row r="2671" spans="1:8">
      <c r="A2671" s="739" t="s">
        <v>17881</v>
      </c>
      <c r="C2671" s="739">
        <v>18613</v>
      </c>
      <c r="H2671" s="739" t="s">
        <v>17882</v>
      </c>
    </row>
    <row r="2672" spans="1:8">
      <c r="A2672" s="739" t="s">
        <v>17883</v>
      </c>
      <c r="C2672" s="739">
        <v>30723</v>
      </c>
      <c r="H2672" s="739" t="s">
        <v>17884</v>
      </c>
    </row>
    <row r="2673" spans="1:8">
      <c r="A2673" s="739" t="s">
        <v>17883</v>
      </c>
      <c r="C2673" s="739">
        <v>25318</v>
      </c>
      <c r="H2673" s="739" t="s">
        <v>7994</v>
      </c>
    </row>
    <row r="2674" spans="1:8">
      <c r="A2674" s="739" t="s">
        <v>17883</v>
      </c>
      <c r="C2674" s="739">
        <v>61326</v>
      </c>
      <c r="H2674" s="739" t="s">
        <v>17885</v>
      </c>
    </row>
    <row r="2675" spans="1:8">
      <c r="A2675" s="739" t="s">
        <v>17883</v>
      </c>
      <c r="C2675" s="739">
        <v>15000</v>
      </c>
      <c r="H2675" s="739" t="s">
        <v>17886</v>
      </c>
    </row>
    <row r="2676" spans="1:8">
      <c r="A2676" s="739" t="s">
        <v>17887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17099</v>
      </c>
      <c r="H2677" s="739" t="s">
        <v>17888</v>
      </c>
    </row>
    <row r="2678" spans="1:8">
      <c r="A2678" s="739" t="s">
        <v>17889</v>
      </c>
      <c r="E2678" s="741">
        <v>7</v>
      </c>
      <c r="F2678" s="741">
        <v>1700</v>
      </c>
      <c r="G2678" s="739" t="s">
        <v>17099</v>
      </c>
      <c r="H2678" s="739" t="s">
        <v>17890</v>
      </c>
    </row>
    <row r="2679" spans="1:8">
      <c r="A2679" s="739" t="s">
        <v>17891</v>
      </c>
      <c r="D2679" s="739">
        <v>5000</v>
      </c>
      <c r="E2679" s="741"/>
      <c r="F2679" s="741">
        <v>6700</v>
      </c>
      <c r="H2679" s="739" t="s">
        <v>16885</v>
      </c>
    </row>
    <row r="2680" spans="1:8">
      <c r="A2680" s="739" t="s">
        <v>17891</v>
      </c>
      <c r="E2680" s="741">
        <v>1205</v>
      </c>
      <c r="F2680" s="741">
        <v>5495</v>
      </c>
      <c r="G2680" s="739" t="s">
        <v>17114</v>
      </c>
      <c r="H2680" s="739" t="s">
        <v>17892</v>
      </c>
    </row>
    <row r="2681" spans="1:8">
      <c r="A2681" s="739" t="s">
        <v>17893</v>
      </c>
      <c r="E2681" s="741">
        <v>300</v>
      </c>
      <c r="F2681" s="741">
        <v>5195</v>
      </c>
      <c r="H2681" s="739" t="s">
        <v>17894</v>
      </c>
    </row>
    <row r="2682" spans="1:8">
      <c r="A2682" s="739" t="s">
        <v>17895</v>
      </c>
      <c r="E2682" s="741">
        <v>35</v>
      </c>
      <c r="F2682" s="741">
        <v>5160</v>
      </c>
      <c r="G2682" s="739" t="s">
        <v>17099</v>
      </c>
      <c r="H2682" s="739" t="s">
        <v>17896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17099</v>
      </c>
      <c r="H2683" s="739" t="s">
        <v>17897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17177</v>
      </c>
      <c r="H2684" s="739" t="s">
        <v>17898</v>
      </c>
    </row>
    <row r="2685" spans="1:8">
      <c r="A2685" s="739" t="s">
        <v>17899</v>
      </c>
      <c r="E2685" s="739">
        <v>264</v>
      </c>
      <c r="F2685" s="741">
        <v>4662</v>
      </c>
      <c r="G2685" s="739" t="s">
        <v>6972</v>
      </c>
      <c r="H2685" s="739" t="s">
        <v>17900</v>
      </c>
    </row>
    <row r="2686" spans="1:8">
      <c r="A2686" s="739" t="s">
        <v>17901</v>
      </c>
      <c r="E2686" s="741">
        <v>35</v>
      </c>
      <c r="F2686" s="741">
        <v>4627</v>
      </c>
      <c r="G2686" s="739" t="s">
        <v>17099</v>
      </c>
      <c r="H2686" s="739" t="s">
        <v>17902</v>
      </c>
    </row>
    <row r="2687" spans="1:8">
      <c r="A2687" s="739" t="s">
        <v>8014</v>
      </c>
      <c r="C2687" s="739">
        <v>17000</v>
      </c>
      <c r="H2687" s="739" t="s">
        <v>17903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17041</v>
      </c>
      <c r="H2688" s="739" t="s">
        <v>17328</v>
      </c>
    </row>
    <row r="2689" spans="1:8">
      <c r="A2689" s="739" t="s">
        <v>17904</v>
      </c>
      <c r="E2689" s="741">
        <v>25</v>
      </c>
      <c r="F2689" s="741">
        <v>4352</v>
      </c>
      <c r="G2689" s="739" t="s">
        <v>17041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17905</v>
      </c>
    </row>
    <row r="2691" spans="1:8">
      <c r="A2691" s="739" t="s">
        <v>17906</v>
      </c>
      <c r="C2691" s="739">
        <v>61326</v>
      </c>
      <c r="H2691" s="739" t="s">
        <v>17907</v>
      </c>
    </row>
    <row r="2692" spans="1:8">
      <c r="A2692" s="739" t="s">
        <v>17906</v>
      </c>
      <c r="C2692" s="739">
        <v>34800</v>
      </c>
      <c r="H2692" s="739" t="s">
        <v>8022</v>
      </c>
    </row>
    <row r="2693" spans="1:8">
      <c r="A2693" s="739" t="s">
        <v>17906</v>
      </c>
      <c r="C2693" s="739">
        <v>2412</v>
      </c>
      <c r="H2693" s="739" t="s">
        <v>17908</v>
      </c>
    </row>
    <row r="2694" spans="1:8">
      <c r="A2694" s="739" t="s">
        <v>17906</v>
      </c>
      <c r="C2694" s="739">
        <v>10047</v>
      </c>
      <c r="H2694" s="739" t="s">
        <v>17909</v>
      </c>
    </row>
    <row r="2695" spans="1:8">
      <c r="A2695" s="739" t="s">
        <v>17910</v>
      </c>
      <c r="E2695" s="741">
        <v>32</v>
      </c>
      <c r="F2695" s="741">
        <v>4320</v>
      </c>
      <c r="G2695" s="739" t="s">
        <v>17041</v>
      </c>
      <c r="H2695" s="739" t="s">
        <v>17911</v>
      </c>
    </row>
    <row r="2696" spans="1:8">
      <c r="A2696" s="739" t="s">
        <v>17910</v>
      </c>
      <c r="E2696" s="741">
        <v>187</v>
      </c>
      <c r="F2696" s="741">
        <v>4133</v>
      </c>
      <c r="G2696" s="739" t="s">
        <v>17332</v>
      </c>
      <c r="H2696" s="739" t="s">
        <v>17912</v>
      </c>
    </row>
    <row r="2697" spans="1:8">
      <c r="A2697" s="739" t="s">
        <v>17910</v>
      </c>
      <c r="E2697" s="741">
        <v>155</v>
      </c>
      <c r="F2697" s="741">
        <v>3978</v>
      </c>
      <c r="G2697" s="739" t="s">
        <v>17332</v>
      </c>
      <c r="H2697" s="739" t="s">
        <v>17913</v>
      </c>
    </row>
    <row r="2698" spans="1:8">
      <c r="A2698" s="739" t="s">
        <v>17914</v>
      </c>
      <c r="E2698" s="741">
        <v>65</v>
      </c>
      <c r="F2698" s="741">
        <v>3913</v>
      </c>
      <c r="G2698" s="739" t="s">
        <v>17332</v>
      </c>
      <c r="H2698" s="739" t="s">
        <v>8028</v>
      </c>
    </row>
    <row r="2699" spans="1:8">
      <c r="A2699" s="739" t="s">
        <v>17914</v>
      </c>
      <c r="E2699" s="741">
        <v>100</v>
      </c>
      <c r="F2699" s="741">
        <v>3813</v>
      </c>
      <c r="G2699" s="739" t="s">
        <v>17041</v>
      </c>
      <c r="H2699" s="739" t="s">
        <v>17915</v>
      </c>
    </row>
    <row r="2700" spans="1:8">
      <c r="A2700" s="739" t="s">
        <v>17916</v>
      </c>
      <c r="C2700" s="739">
        <v>9250</v>
      </c>
      <c r="H2700" s="739" t="s">
        <v>17917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17041</v>
      </c>
      <c r="H2701" s="739" t="s">
        <v>17918</v>
      </c>
    </row>
    <row r="2702" spans="1:8">
      <c r="A2702" s="739" t="s">
        <v>17919</v>
      </c>
      <c r="E2702" s="741">
        <v>195</v>
      </c>
      <c r="F2702" s="741">
        <v>3418</v>
      </c>
      <c r="G2702" s="739" t="s">
        <v>7776</v>
      </c>
      <c r="H2702" s="739" t="s">
        <v>17918</v>
      </c>
    </row>
    <row r="2703" spans="1:8">
      <c r="A2703" s="739" t="s">
        <v>17920</v>
      </c>
      <c r="E2703" s="741">
        <v>1205</v>
      </c>
      <c r="F2703" s="741">
        <v>2213</v>
      </c>
      <c r="G2703" s="739" t="s">
        <v>17114</v>
      </c>
      <c r="H2703" s="739" t="s">
        <v>17921</v>
      </c>
    </row>
    <row r="2704" spans="1:8">
      <c r="A2704" s="739" t="s">
        <v>17922</v>
      </c>
      <c r="C2704" s="739">
        <v>200030</v>
      </c>
      <c r="E2704" s="834"/>
      <c r="F2704" s="834"/>
      <c r="G2704" s="834"/>
      <c r="H2704" s="741" t="s">
        <v>17528</v>
      </c>
    </row>
    <row r="2705" spans="1:8">
      <c r="A2705" s="739" t="s">
        <v>17922</v>
      </c>
      <c r="E2705" s="741">
        <v>18</v>
      </c>
      <c r="F2705" s="741">
        <v>2195</v>
      </c>
      <c r="G2705" s="739" t="s">
        <v>17205</v>
      </c>
      <c r="H2705" s="739" t="s">
        <v>17923</v>
      </c>
    </row>
    <row r="2706" spans="1:8">
      <c r="A2706" s="739" t="s">
        <v>17922</v>
      </c>
      <c r="E2706" s="741">
        <v>200</v>
      </c>
      <c r="F2706" s="741">
        <v>1995</v>
      </c>
      <c r="G2706" s="739" t="s">
        <v>17041</v>
      </c>
      <c r="H2706" s="739" t="s">
        <v>8040</v>
      </c>
    </row>
    <row r="2707" spans="1:8">
      <c r="A2707" s="739" t="s">
        <v>17924</v>
      </c>
      <c r="C2707" s="739">
        <v>17000</v>
      </c>
      <c r="H2707" s="739" t="s">
        <v>17925</v>
      </c>
    </row>
    <row r="2708" spans="1:8">
      <c r="A2708" s="739" t="s">
        <v>17924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17258</v>
      </c>
      <c r="H2709" s="739" t="s">
        <v>17926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17926</v>
      </c>
    </row>
    <row r="2711" spans="1:8">
      <c r="A2711" s="739" t="s">
        <v>8046</v>
      </c>
      <c r="C2711" s="739">
        <v>25318</v>
      </c>
      <c r="H2711" s="739" t="s">
        <v>17927</v>
      </c>
    </row>
    <row r="2712" spans="1:8">
      <c r="A2712" s="739" t="s">
        <v>17928</v>
      </c>
      <c r="C2712" s="739">
        <v>61326</v>
      </c>
      <c r="H2712" s="739" t="s">
        <v>17929</v>
      </c>
    </row>
    <row r="2713" spans="1:8">
      <c r="A2713" s="739" t="s">
        <v>17930</v>
      </c>
      <c r="C2713" s="739">
        <v>8556</v>
      </c>
      <c r="H2713" s="739" t="s">
        <v>17931</v>
      </c>
    </row>
    <row r="2714" spans="1:8">
      <c r="A2714" s="739" t="s">
        <v>17932</v>
      </c>
      <c r="C2714" s="739">
        <v>33182</v>
      </c>
      <c r="H2714" s="739" t="s">
        <v>17933</v>
      </c>
    </row>
    <row r="2715" spans="1:8">
      <c r="A2715" s="739" t="s">
        <v>17932</v>
      </c>
      <c r="E2715" s="741">
        <v>50</v>
      </c>
      <c r="F2715" s="741">
        <v>1335</v>
      </c>
      <c r="G2715" s="739" t="s">
        <v>17099</v>
      </c>
      <c r="H2715" s="739" t="s">
        <v>17934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17935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17936</v>
      </c>
      <c r="E2718" s="741">
        <v>192</v>
      </c>
      <c r="F2718" s="741">
        <v>6143</v>
      </c>
      <c r="G2718" s="741" t="s">
        <v>17177</v>
      </c>
      <c r="H2718" s="739" t="s">
        <v>17937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17114</v>
      </c>
      <c r="H2719" s="739" t="s">
        <v>17938</v>
      </c>
    </row>
    <row r="2720" spans="1:8">
      <c r="A2720" s="739" t="s">
        <v>17939</v>
      </c>
      <c r="E2720" s="741">
        <v>330</v>
      </c>
      <c r="F2720" s="741">
        <v>4608</v>
      </c>
      <c r="G2720" s="739" t="s">
        <v>17041</v>
      </c>
      <c r="H2720" s="739" t="s">
        <v>17940</v>
      </c>
    </row>
    <row r="2721" spans="1:8">
      <c r="A2721" s="739" t="s">
        <v>17939</v>
      </c>
      <c r="E2721" s="741">
        <v>345</v>
      </c>
      <c r="F2721" s="741">
        <v>4263</v>
      </c>
      <c r="G2721" s="739" t="s">
        <v>17041</v>
      </c>
      <c r="H2721" s="739" t="s">
        <v>17941</v>
      </c>
    </row>
    <row r="2722" spans="1:8">
      <c r="A2722" s="739" t="s">
        <v>17942</v>
      </c>
      <c r="C2722" s="739">
        <v>1560</v>
      </c>
      <c r="H2722" s="739" t="s">
        <v>17943</v>
      </c>
    </row>
    <row r="2723" spans="1:8">
      <c r="A2723" s="739" t="s">
        <v>17942</v>
      </c>
      <c r="C2723" s="739">
        <v>12390</v>
      </c>
      <c r="H2723" s="739" t="s">
        <v>17944</v>
      </c>
    </row>
    <row r="2724" spans="1:8">
      <c r="A2724" s="739" t="s">
        <v>17945</v>
      </c>
      <c r="E2724" s="741">
        <v>36</v>
      </c>
      <c r="F2724" s="741">
        <v>4227</v>
      </c>
      <c r="G2724" s="739" t="s">
        <v>17077</v>
      </c>
      <c r="H2724" s="739" t="s">
        <v>17946</v>
      </c>
    </row>
    <row r="2725" spans="1:8">
      <c r="A2725" s="739" t="s">
        <v>17947</v>
      </c>
      <c r="E2725" s="739">
        <v>72</v>
      </c>
      <c r="F2725" s="739">
        <v>4155</v>
      </c>
      <c r="G2725" s="739" t="s">
        <v>17099</v>
      </c>
      <c r="H2725" s="739" t="s">
        <v>17948</v>
      </c>
    </row>
    <row r="2726" spans="1:8">
      <c r="A2726" s="739" t="s">
        <v>17910</v>
      </c>
      <c r="E2726" s="741">
        <v>840</v>
      </c>
      <c r="F2726" s="741">
        <v>3315</v>
      </c>
      <c r="G2726" s="739" t="s">
        <v>17332</v>
      </c>
      <c r="H2726" s="739" t="s">
        <v>17949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17099</v>
      </c>
      <c r="H2727" s="739" t="s">
        <v>17950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17951</v>
      </c>
    </row>
    <row r="2729" spans="1:8">
      <c r="A2729" s="739" t="s">
        <v>17952</v>
      </c>
      <c r="E2729" s="741">
        <v>57</v>
      </c>
      <c r="F2729" s="741">
        <v>2023</v>
      </c>
      <c r="G2729" s="739" t="s">
        <v>17142</v>
      </c>
      <c r="H2729" s="739" t="s">
        <v>8076</v>
      </c>
    </row>
    <row r="2730" spans="1:8">
      <c r="A2730" s="739" t="s">
        <v>17953</v>
      </c>
      <c r="E2730" s="739">
        <v>52</v>
      </c>
      <c r="F2730" s="741">
        <v>1971</v>
      </c>
      <c r="G2730" s="739" t="s">
        <v>17099</v>
      </c>
      <c r="H2730" s="739" t="s">
        <v>17954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17099</v>
      </c>
      <c r="H2731" s="739" t="s">
        <v>17955</v>
      </c>
    </row>
    <row r="2732" spans="1:8">
      <c r="A2732" s="739" t="s">
        <v>17956</v>
      </c>
      <c r="E2732" s="739">
        <v>30</v>
      </c>
      <c r="F2732" s="741">
        <v>1691</v>
      </c>
      <c r="G2732" s="739" t="s">
        <v>17099</v>
      </c>
      <c r="H2732" s="739" t="s">
        <v>8080</v>
      </c>
    </row>
    <row r="2733" spans="1:8">
      <c r="A2733" s="739" t="s">
        <v>17956</v>
      </c>
      <c r="E2733" s="741">
        <v>18</v>
      </c>
      <c r="F2733" s="741">
        <v>1673</v>
      </c>
      <c r="G2733" s="739" t="s">
        <v>6913</v>
      </c>
      <c r="H2733" s="739" t="s">
        <v>17957</v>
      </c>
    </row>
    <row r="2734" spans="1:8">
      <c r="A2734" s="739" t="s">
        <v>17958</v>
      </c>
      <c r="C2734" s="739">
        <v>17000</v>
      </c>
      <c r="H2734" s="739" t="s">
        <v>17959</v>
      </c>
    </row>
    <row r="2735" spans="1:8">
      <c r="A2735" s="739" t="s">
        <v>17960</v>
      </c>
      <c r="C2735" s="739">
        <v>24508</v>
      </c>
      <c r="H2735" s="739" t="s">
        <v>17961</v>
      </c>
    </row>
    <row r="2736" spans="1:8">
      <c r="A2736" s="739" t="s">
        <v>17958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17962</v>
      </c>
    </row>
    <row r="2738" spans="1:8">
      <c r="A2738" s="739" t="s">
        <v>17963</v>
      </c>
      <c r="E2738" s="741">
        <v>270</v>
      </c>
      <c r="F2738" s="741">
        <v>1368</v>
      </c>
      <c r="G2738" s="739" t="s">
        <v>7776</v>
      </c>
      <c r="H2738" s="739" t="s">
        <v>17964</v>
      </c>
    </row>
    <row r="2739" spans="1:8">
      <c r="A2739" s="739" t="s">
        <v>17963</v>
      </c>
      <c r="E2739" s="741">
        <v>255</v>
      </c>
      <c r="F2739" s="741">
        <v>1113</v>
      </c>
      <c r="G2739" s="739" t="s">
        <v>17041</v>
      </c>
      <c r="H2739" s="739" t="s">
        <v>17964</v>
      </c>
    </row>
    <row r="2740" spans="1:8">
      <c r="A2740" s="739" t="s">
        <v>17965</v>
      </c>
      <c r="C2740" s="739">
        <v>30000</v>
      </c>
      <c r="E2740" s="741"/>
      <c r="F2740" s="741"/>
      <c r="H2740" s="739" t="s">
        <v>17966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17967</v>
      </c>
    </row>
    <row r="2742" spans="1:8">
      <c r="A2742" s="739" t="s">
        <v>17968</v>
      </c>
      <c r="D2742" s="739">
        <v>5000</v>
      </c>
      <c r="E2742" s="741"/>
      <c r="F2742" s="741">
        <v>5703</v>
      </c>
      <c r="H2742" s="739" t="s">
        <v>16885</v>
      </c>
    </row>
    <row r="2743" spans="1:8">
      <c r="A2743" s="739" t="s">
        <v>17969</v>
      </c>
      <c r="E2743" s="741">
        <v>1205</v>
      </c>
      <c r="F2743" s="741">
        <v>4498</v>
      </c>
      <c r="G2743" s="739" t="s">
        <v>17114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17970</v>
      </c>
    </row>
    <row r="2745" spans="1:8">
      <c r="A2745" s="739" t="s">
        <v>17971</v>
      </c>
      <c r="E2745" s="741">
        <v>255</v>
      </c>
      <c r="F2745" s="741">
        <v>4044</v>
      </c>
      <c r="G2745" s="739" t="s">
        <v>17041</v>
      </c>
      <c r="H2745" s="739" t="s">
        <v>17964</v>
      </c>
    </row>
    <row r="2746" spans="1:8">
      <c r="A2746" s="739" t="s">
        <v>17971</v>
      </c>
      <c r="E2746" s="741">
        <v>250</v>
      </c>
      <c r="F2746" s="741">
        <v>3794</v>
      </c>
      <c r="G2746" s="739" t="s">
        <v>17041</v>
      </c>
      <c r="H2746" s="739" t="s">
        <v>17964</v>
      </c>
    </row>
    <row r="2747" spans="1:8">
      <c r="A2747" s="739" t="s">
        <v>3957</v>
      </c>
      <c r="C2747" s="739">
        <v>17000</v>
      </c>
      <c r="H2747" s="739" t="s">
        <v>17972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17973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17974</v>
      </c>
    </row>
    <row r="2751" spans="1:8">
      <c r="A2751" s="739" t="s">
        <v>8103</v>
      </c>
      <c r="C2751" s="739">
        <v>8886</v>
      </c>
      <c r="H2751" s="739" t="s">
        <v>17975</v>
      </c>
    </row>
    <row r="2752" spans="1:8">
      <c r="A2752" s="739" t="s">
        <v>17976</v>
      </c>
      <c r="C2752" s="739">
        <v>25318</v>
      </c>
      <c r="H2752" s="739" t="s">
        <v>8106</v>
      </c>
    </row>
    <row r="2753" spans="1:8">
      <c r="A2753" s="739" t="s">
        <v>17976</v>
      </c>
      <c r="C2753" s="739">
        <v>61326</v>
      </c>
      <c r="H2753" s="739" t="s">
        <v>17977</v>
      </c>
    </row>
    <row r="2754" spans="1:8">
      <c r="A2754" s="739" t="s">
        <v>17976</v>
      </c>
      <c r="C2754" s="739">
        <v>19000</v>
      </c>
      <c r="H2754" s="739" t="s">
        <v>17978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17041</v>
      </c>
      <c r="H2755" s="739" t="s">
        <v>17979</v>
      </c>
    </row>
    <row r="2756" spans="1:8">
      <c r="A2756" s="739" t="s">
        <v>17980</v>
      </c>
      <c r="E2756" s="741">
        <v>190</v>
      </c>
      <c r="F2756" s="741">
        <v>3094</v>
      </c>
      <c r="G2756" s="739" t="s">
        <v>7776</v>
      </c>
      <c r="H2756" s="739" t="s">
        <v>17979</v>
      </c>
    </row>
    <row r="2757" spans="1:8">
      <c r="A2757" s="739" t="s">
        <v>17981</v>
      </c>
      <c r="E2757" s="739">
        <v>45</v>
      </c>
      <c r="F2757" s="741">
        <v>3049</v>
      </c>
      <c r="G2757" s="739" t="s">
        <v>17099</v>
      </c>
      <c r="H2757" s="739" t="s">
        <v>17982</v>
      </c>
    </row>
    <row r="2758" spans="1:8">
      <c r="A2758" s="739" t="s">
        <v>17983</v>
      </c>
      <c r="E2758" s="741">
        <v>145</v>
      </c>
      <c r="F2758" s="741">
        <v>2904</v>
      </c>
      <c r="G2758" s="739" t="s">
        <v>17258</v>
      </c>
      <c r="H2758" s="739" t="s">
        <v>8114</v>
      </c>
    </row>
    <row r="2759" spans="1:8">
      <c r="A2759" s="739" t="s">
        <v>17983</v>
      </c>
      <c r="E2759" s="741">
        <v>155</v>
      </c>
      <c r="F2759" s="741">
        <v>2749</v>
      </c>
      <c r="G2759" s="739" t="s">
        <v>17041</v>
      </c>
      <c r="H2759" s="739" t="s">
        <v>17984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17985</v>
      </c>
      <c r="E2761" s="739">
        <v>32</v>
      </c>
      <c r="F2761" s="741">
        <v>2692</v>
      </c>
      <c r="G2761" s="739" t="s">
        <v>17099</v>
      </c>
      <c r="H2761" s="739" t="s">
        <v>8117</v>
      </c>
    </row>
    <row r="2762" spans="1:8">
      <c r="A2762" s="739" t="s">
        <v>17986</v>
      </c>
      <c r="B2762" s="739">
        <v>50000</v>
      </c>
      <c r="F2762" s="741"/>
      <c r="H2762" s="739" t="s">
        <v>17987</v>
      </c>
    </row>
    <row r="2763" spans="1:8">
      <c r="A2763" s="739" t="s">
        <v>17986</v>
      </c>
      <c r="C2763" s="739">
        <v>130030</v>
      </c>
      <c r="E2763" s="834"/>
      <c r="F2763" s="834"/>
      <c r="G2763" s="834"/>
      <c r="H2763" s="741" t="s">
        <v>17988</v>
      </c>
    </row>
    <row r="2764" spans="1:8">
      <c r="A2764" s="739" t="s">
        <v>17989</v>
      </c>
      <c r="B2764" s="739">
        <v>130000</v>
      </c>
      <c r="E2764" s="834"/>
      <c r="F2764" s="834"/>
      <c r="G2764" s="834"/>
      <c r="H2764" s="741" t="s">
        <v>17990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17114</v>
      </c>
      <c r="H2765" s="739" t="s">
        <v>17991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17992</v>
      </c>
      <c r="C2767" s="739">
        <v>17000</v>
      </c>
      <c r="H2767" s="739" t="s">
        <v>17993</v>
      </c>
    </row>
    <row r="2768" spans="1:8">
      <c r="A2768" s="739" t="s">
        <v>3235</v>
      </c>
      <c r="C2768" s="739">
        <v>25318</v>
      </c>
      <c r="H2768" s="739" t="s">
        <v>17994</v>
      </c>
    </row>
    <row r="2769" spans="1:8">
      <c r="A2769" s="739" t="s">
        <v>3235</v>
      </c>
      <c r="C2769" s="739">
        <v>61326</v>
      </c>
      <c r="H2769" s="739" t="s">
        <v>17995</v>
      </c>
    </row>
    <row r="2770" spans="1:8">
      <c r="A2770" s="739" t="s">
        <v>3235</v>
      </c>
      <c r="C2770" s="739">
        <v>54000</v>
      </c>
      <c r="H2770" s="739" t="s">
        <v>17996</v>
      </c>
    </row>
    <row r="2771" spans="1:8">
      <c r="A2771" s="739" t="s">
        <v>3235</v>
      </c>
      <c r="C2771" s="739">
        <v>50000</v>
      </c>
      <c r="F2771" s="741"/>
      <c r="H2771" s="739" t="s">
        <v>17997</v>
      </c>
    </row>
    <row r="2772" spans="1:8">
      <c r="A2772" s="739" t="s">
        <v>3235</v>
      </c>
      <c r="C2772" s="739">
        <v>3400</v>
      </c>
      <c r="H2772" s="739" t="s">
        <v>17998</v>
      </c>
    </row>
    <row r="2773" spans="1:8">
      <c r="A2773" s="739" t="s">
        <v>3235</v>
      </c>
      <c r="C2773" s="739">
        <v>5976</v>
      </c>
      <c r="H2773" s="739" t="s">
        <v>17999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17205</v>
      </c>
      <c r="H2774" s="739" t="s">
        <v>18000</v>
      </c>
    </row>
    <row r="2775" spans="1:8">
      <c r="A2775" s="739" t="s">
        <v>18001</v>
      </c>
      <c r="C2775" s="739">
        <v>32615</v>
      </c>
      <c r="H2775" s="739" t="s">
        <v>18002</v>
      </c>
    </row>
    <row r="2776" spans="1:8">
      <c r="A2776" s="739" t="s">
        <v>18001</v>
      </c>
      <c r="C2776" s="739">
        <v>38571</v>
      </c>
      <c r="H2776" s="739" t="s">
        <v>18003</v>
      </c>
    </row>
    <row r="2777" spans="1:8">
      <c r="A2777" s="739" t="s">
        <v>18004</v>
      </c>
      <c r="E2777" s="739">
        <v>92</v>
      </c>
      <c r="F2777" s="739">
        <v>1377</v>
      </c>
      <c r="G2777" s="739" t="s">
        <v>17041</v>
      </c>
      <c r="H2777" s="739" t="s">
        <v>17181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17099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17332</v>
      </c>
      <c r="H2779" s="739" t="s">
        <v>18005</v>
      </c>
    </row>
    <row r="2780" spans="1:8">
      <c r="A2780" s="739" t="s">
        <v>18006</v>
      </c>
      <c r="D2780" s="739">
        <v>5000</v>
      </c>
      <c r="E2780" s="741"/>
      <c r="F2780" s="741">
        <v>6192</v>
      </c>
      <c r="H2780" s="739" t="s">
        <v>16885</v>
      </c>
    </row>
    <row r="2781" spans="1:8">
      <c r="A2781" s="739" t="s">
        <v>18007</v>
      </c>
      <c r="E2781" s="741">
        <v>1205</v>
      </c>
      <c r="F2781" s="741">
        <v>4987</v>
      </c>
      <c r="G2781" s="739" t="s">
        <v>7763</v>
      </c>
      <c r="H2781" s="739" t="s">
        <v>18008</v>
      </c>
    </row>
    <row r="2782" spans="1:8">
      <c r="A2782" s="739" t="s">
        <v>18007</v>
      </c>
      <c r="E2782" s="739">
        <v>74</v>
      </c>
      <c r="F2782" s="741">
        <v>4913</v>
      </c>
      <c r="G2782" s="739" t="s">
        <v>17099</v>
      </c>
      <c r="H2782" s="739" t="s">
        <v>18009</v>
      </c>
    </row>
    <row r="2783" spans="1:8">
      <c r="A2783" s="739" t="s">
        <v>18010</v>
      </c>
      <c r="E2783" s="741">
        <v>199</v>
      </c>
      <c r="F2783" s="741">
        <v>4714</v>
      </c>
      <c r="G2783" s="741" t="s">
        <v>6937</v>
      </c>
      <c r="H2783" s="739" t="s">
        <v>17970</v>
      </c>
    </row>
    <row r="2784" spans="1:8">
      <c r="E2784" s="741"/>
      <c r="F2784" s="741"/>
      <c r="H2784" s="846" t="s">
        <v>17628</v>
      </c>
    </row>
    <row r="2785" spans="1:8">
      <c r="A2785" s="739" t="s">
        <v>18011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18011</v>
      </c>
      <c r="E2786" s="741">
        <v>15</v>
      </c>
      <c r="F2786" s="741">
        <v>2739</v>
      </c>
      <c r="G2786" s="739" t="s">
        <v>17205</v>
      </c>
      <c r="H2786" s="739" t="s">
        <v>18012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18013</v>
      </c>
      <c r="C2788" s="739">
        <v>61326</v>
      </c>
      <c r="H2788" s="739" t="s">
        <v>18014</v>
      </c>
    </row>
    <row r="2789" spans="1:8">
      <c r="A2789" s="739" t="s">
        <v>18015</v>
      </c>
      <c r="C2789" s="739">
        <v>40000</v>
      </c>
      <c r="H2789" s="739" t="s">
        <v>18016</v>
      </c>
    </row>
    <row r="2790" spans="1:8">
      <c r="A2790" s="739" t="s">
        <v>18013</v>
      </c>
      <c r="C2790" s="739">
        <v>423</v>
      </c>
      <c r="H2790" s="739" t="s">
        <v>8154</v>
      </c>
    </row>
    <row r="2791" spans="1:8" ht="49.5">
      <c r="A2791" s="739" t="s">
        <v>18017</v>
      </c>
      <c r="C2791" s="739">
        <v>18000</v>
      </c>
      <c r="E2791" s="741"/>
      <c r="F2791" s="741"/>
      <c r="H2791" s="836" t="s">
        <v>18018</v>
      </c>
    </row>
    <row r="2792" spans="1:8">
      <c r="A2792" s="739" t="s">
        <v>18019</v>
      </c>
      <c r="E2792" s="741">
        <v>18</v>
      </c>
      <c r="F2792" s="741">
        <v>2721</v>
      </c>
      <c r="G2792" s="739" t="s">
        <v>17205</v>
      </c>
      <c r="H2792" s="739" t="s">
        <v>18020</v>
      </c>
    </row>
    <row r="2793" spans="1:8">
      <c r="A2793" s="739" t="s">
        <v>18019</v>
      </c>
      <c r="E2793" s="741">
        <v>1205</v>
      </c>
      <c r="F2793" s="741">
        <v>1516</v>
      </c>
      <c r="G2793" s="739" t="s">
        <v>17114</v>
      </c>
      <c r="H2793" s="739" t="s">
        <v>18021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18022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16885</v>
      </c>
    </row>
    <row r="2796" spans="1:8">
      <c r="A2796" s="739" t="s">
        <v>18023</v>
      </c>
      <c r="E2796" s="739">
        <v>128</v>
      </c>
      <c r="F2796" s="741">
        <v>6188</v>
      </c>
      <c r="G2796" s="739" t="s">
        <v>17099</v>
      </c>
      <c r="H2796" s="739" t="s">
        <v>18024</v>
      </c>
    </row>
    <row r="2797" spans="1:8">
      <c r="A2797" s="739" t="s">
        <v>18023</v>
      </c>
      <c r="E2797" s="739">
        <v>520</v>
      </c>
      <c r="F2797" s="741">
        <v>5668</v>
      </c>
      <c r="G2797" s="739" t="s">
        <v>17099</v>
      </c>
      <c r="H2797" s="739" t="s">
        <v>18025</v>
      </c>
    </row>
    <row r="2798" spans="1:8">
      <c r="A2798" s="739" t="s">
        <v>18026</v>
      </c>
      <c r="C2798" s="739">
        <v>17000</v>
      </c>
      <c r="H2798" s="739" t="s">
        <v>8164</v>
      </c>
    </row>
    <row r="2799" spans="1:8">
      <c r="A2799" s="739" t="s">
        <v>18027</v>
      </c>
      <c r="C2799" s="739">
        <v>25318</v>
      </c>
      <c r="H2799" s="739" t="s">
        <v>18028</v>
      </c>
    </row>
    <row r="2800" spans="1:8">
      <c r="A2800" s="739" t="s">
        <v>18027</v>
      </c>
      <c r="C2800" s="739">
        <v>61326</v>
      </c>
      <c r="H2800" s="739" t="s">
        <v>18029</v>
      </c>
    </row>
    <row r="2801" spans="1:8">
      <c r="A2801" s="739" t="s">
        <v>18030</v>
      </c>
      <c r="C2801" s="739">
        <v>11328</v>
      </c>
      <c r="H2801" s="739" t="s">
        <v>18031</v>
      </c>
    </row>
    <row r="2802" spans="1:8">
      <c r="A2802" s="739" t="s">
        <v>18030</v>
      </c>
      <c r="C2802" s="739">
        <v>4080</v>
      </c>
      <c r="H2802" s="739" t="s">
        <v>8170</v>
      </c>
    </row>
    <row r="2803" spans="1:8">
      <c r="A2803" s="739" t="s">
        <v>18032</v>
      </c>
      <c r="C2803" s="739">
        <v>5059</v>
      </c>
      <c r="H2803" s="739" t="s">
        <v>18033</v>
      </c>
    </row>
    <row r="2804" spans="1:8">
      <c r="A2804" s="739" t="s">
        <v>18030</v>
      </c>
      <c r="E2804" s="741">
        <v>400</v>
      </c>
      <c r="F2804" s="741">
        <v>5268</v>
      </c>
      <c r="G2804" s="739" t="s">
        <v>17041</v>
      </c>
      <c r="H2804" s="739" t="s">
        <v>18034</v>
      </c>
    </row>
    <row r="2805" spans="1:8">
      <c r="A2805" s="739" t="s">
        <v>18030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18035</v>
      </c>
      <c r="E2806" s="741">
        <v>193</v>
      </c>
      <c r="F2806" s="741">
        <v>4645</v>
      </c>
      <c r="G2806" s="739" t="s">
        <v>17205</v>
      </c>
      <c r="H2806" s="739" t="s">
        <v>18036</v>
      </c>
    </row>
    <row r="2807" spans="1:8">
      <c r="A2807" s="739" t="s">
        <v>18037</v>
      </c>
      <c r="E2807" s="741">
        <v>265</v>
      </c>
      <c r="F2807" s="741">
        <v>4380</v>
      </c>
      <c r="G2807" s="739" t="s">
        <v>17041</v>
      </c>
      <c r="H2807" s="739" t="s">
        <v>18038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18038</v>
      </c>
    </row>
    <row r="2809" spans="1:8">
      <c r="A2809" s="739" t="s">
        <v>18039</v>
      </c>
      <c r="E2809" s="741">
        <v>1205</v>
      </c>
      <c r="F2809" s="741">
        <v>2840</v>
      </c>
      <c r="G2809" s="739" t="s">
        <v>17114</v>
      </c>
      <c r="H2809" s="739" t="s">
        <v>18021</v>
      </c>
    </row>
    <row r="2810" spans="1:8">
      <c r="A2810" s="739" t="s">
        <v>18039</v>
      </c>
      <c r="B2810" s="739">
        <v>70000</v>
      </c>
      <c r="E2810" s="834"/>
      <c r="F2810" s="834"/>
      <c r="G2810" s="834"/>
      <c r="H2810" s="741" t="s">
        <v>17990</v>
      </c>
    </row>
    <row r="2811" spans="1:8">
      <c r="A2811" s="739" t="s">
        <v>18040</v>
      </c>
      <c r="C2811" s="739">
        <v>17000</v>
      </c>
      <c r="H2811" s="739" t="s">
        <v>18041</v>
      </c>
    </row>
    <row r="2812" spans="1:8">
      <c r="A2812" s="739" t="s">
        <v>18040</v>
      </c>
      <c r="C2812" s="739">
        <v>25318</v>
      </c>
      <c r="H2812" s="739" t="s">
        <v>18042</v>
      </c>
    </row>
    <row r="2813" spans="1:8">
      <c r="A2813" s="739" t="s">
        <v>18040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18043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18044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18045</v>
      </c>
    </row>
    <row r="2821" spans="1:8">
      <c r="A2821" s="739" t="s">
        <v>18046</v>
      </c>
      <c r="E2821" s="741">
        <v>415</v>
      </c>
      <c r="F2821" s="741">
        <v>1526</v>
      </c>
      <c r="G2821" s="739" t="s">
        <v>18044</v>
      </c>
      <c r="H2821" s="739" t="s">
        <v>8194</v>
      </c>
    </row>
    <row r="2822" spans="1:8">
      <c r="A2822" s="739" t="s">
        <v>18047</v>
      </c>
      <c r="E2822" s="741">
        <v>380</v>
      </c>
      <c r="F2822" s="741">
        <v>1146</v>
      </c>
      <c r="G2822" s="739" t="s">
        <v>7776</v>
      </c>
      <c r="H2822" s="739" t="s">
        <v>18048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18049</v>
      </c>
      <c r="H2823" s="739" t="s">
        <v>8196</v>
      </c>
    </row>
    <row r="2824" spans="1:8">
      <c r="A2824" s="739" t="s">
        <v>18050</v>
      </c>
      <c r="D2824" s="739">
        <v>5000</v>
      </c>
      <c r="E2824" s="741"/>
      <c r="F2824" s="741">
        <v>6128</v>
      </c>
      <c r="H2824" s="739" t="s">
        <v>18051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18052</v>
      </c>
      <c r="H2825" s="739" t="s">
        <v>18053</v>
      </c>
    </row>
    <row r="2826" spans="1:8">
      <c r="A2826" s="739" t="s">
        <v>18050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18054</v>
      </c>
    </row>
    <row r="2828" spans="1:8">
      <c r="A2828" s="739" t="s">
        <v>4439</v>
      </c>
      <c r="C2828" s="739">
        <v>9913</v>
      </c>
      <c r="H2828" s="739" t="s">
        <v>18055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18056</v>
      </c>
      <c r="H2829" s="739" t="s">
        <v>8203</v>
      </c>
    </row>
    <row r="2830" spans="1:8">
      <c r="A2830" s="739" t="s">
        <v>18057</v>
      </c>
      <c r="E2830" s="741">
        <v>192</v>
      </c>
      <c r="F2830" s="741">
        <v>4490</v>
      </c>
      <c r="G2830" s="739" t="s">
        <v>6972</v>
      </c>
      <c r="H2830" s="739" t="s">
        <v>18058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18059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18060</v>
      </c>
    </row>
    <row r="2838" spans="1:8">
      <c r="A2838" s="739" t="s">
        <v>4588</v>
      </c>
      <c r="C2838" s="739">
        <v>250030</v>
      </c>
      <c r="H2838" s="739" t="s">
        <v>18061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18062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18056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18063</v>
      </c>
      <c r="H2844" s="739" t="s">
        <v>18064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18065</v>
      </c>
    </row>
    <row r="2847" spans="1:8">
      <c r="A2847" s="739" t="s">
        <v>18066</v>
      </c>
      <c r="C2847" s="739">
        <v>25318</v>
      </c>
      <c r="H2847" s="739" t="s">
        <v>18067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18068</v>
      </c>
    </row>
    <row r="2850" spans="1:8">
      <c r="A2850" s="739" t="s">
        <v>18069</v>
      </c>
      <c r="C2850" s="739">
        <v>30365</v>
      </c>
      <c r="H2850" s="739" t="s">
        <v>18070</v>
      </c>
    </row>
    <row r="2851" spans="1:8">
      <c r="A2851" s="739" t="s">
        <v>18069</v>
      </c>
      <c r="C2851" s="739">
        <v>6120</v>
      </c>
      <c r="H2851" s="739" t="s">
        <v>8235</v>
      </c>
    </row>
    <row r="2852" spans="1:8" ht="66">
      <c r="A2852" s="739" t="s">
        <v>18071</v>
      </c>
      <c r="C2852" s="739">
        <v>15000</v>
      </c>
      <c r="H2852" s="836" t="s">
        <v>18072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18044</v>
      </c>
      <c r="H2853" s="739" t="s">
        <v>8239</v>
      </c>
    </row>
    <row r="2854" spans="1:8">
      <c r="A2854" s="739" t="s">
        <v>18073</v>
      </c>
      <c r="E2854" s="741">
        <v>1205</v>
      </c>
      <c r="F2854" s="741">
        <v>786</v>
      </c>
      <c r="G2854" s="739" t="s">
        <v>7763</v>
      </c>
      <c r="H2854" s="739" t="s">
        <v>18074</v>
      </c>
    </row>
    <row r="2855" spans="1:8">
      <c r="A2855" s="739" t="s">
        <v>18075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18044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18076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18076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18077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18077</v>
      </c>
      <c r="E2865" s="741">
        <v>255</v>
      </c>
      <c r="F2865" s="741">
        <v>4201</v>
      </c>
      <c r="G2865" s="739" t="s">
        <v>18078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18079</v>
      </c>
      <c r="H2866" s="739" t="s">
        <v>18080</v>
      </c>
    </row>
    <row r="2867" spans="1:8">
      <c r="A2867" s="739" t="s">
        <v>18081</v>
      </c>
      <c r="C2867" s="739">
        <v>42883</v>
      </c>
      <c r="H2867" s="739" t="s">
        <v>8258</v>
      </c>
    </row>
    <row r="2868" spans="1:8">
      <c r="A2868" s="739" t="s">
        <v>18082</v>
      </c>
      <c r="C2868" s="739">
        <v>33926</v>
      </c>
      <c r="H2868" s="739" t="s">
        <v>8259</v>
      </c>
    </row>
    <row r="2869" spans="1:8">
      <c r="A2869" s="739" t="s">
        <v>18083</v>
      </c>
      <c r="E2869" s="741">
        <v>199</v>
      </c>
      <c r="F2869" s="741">
        <v>3862</v>
      </c>
      <c r="G2869" s="741" t="s">
        <v>18063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18084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18085</v>
      </c>
      <c r="E2873" s="741">
        <v>835</v>
      </c>
      <c r="F2873" s="741">
        <v>1822</v>
      </c>
      <c r="G2873" s="739" t="s">
        <v>18052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18086</v>
      </c>
    </row>
    <row r="2875" spans="1:8">
      <c r="A2875" s="739" t="s">
        <v>4680</v>
      </c>
      <c r="C2875" s="739">
        <v>31326</v>
      </c>
      <c r="H2875" s="739" t="s">
        <v>18087</v>
      </c>
    </row>
    <row r="2876" spans="1:8">
      <c r="A2876" s="739" t="s">
        <v>4680</v>
      </c>
      <c r="C2876" s="739">
        <v>30000</v>
      </c>
      <c r="H2876" s="739" t="s">
        <v>18088</v>
      </c>
    </row>
    <row r="2877" spans="1:8">
      <c r="A2877" s="739" t="s">
        <v>18089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18090</v>
      </c>
      <c r="E2879" s="741">
        <v>45</v>
      </c>
      <c r="F2879" s="741">
        <v>1777</v>
      </c>
      <c r="G2879" s="739" t="s">
        <v>18052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18091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18059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18049</v>
      </c>
      <c r="H2883" s="739" t="s">
        <v>8280</v>
      </c>
    </row>
    <row r="2884" spans="1:8">
      <c r="A2884" s="739" t="s">
        <v>18092</v>
      </c>
      <c r="E2884" s="741">
        <v>1205</v>
      </c>
      <c r="F2884" s="741">
        <v>314</v>
      </c>
      <c r="G2884" s="739" t="s">
        <v>18093</v>
      </c>
      <c r="H2884" s="739" t="s">
        <v>8282</v>
      </c>
    </row>
    <row r="2885" spans="1:8">
      <c r="A2885" s="739" t="s">
        <v>18094</v>
      </c>
      <c r="D2885" s="739">
        <v>5000</v>
      </c>
      <c r="E2885" s="741"/>
      <c r="F2885" s="741"/>
      <c r="H2885" s="739" t="s">
        <v>18095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18096</v>
      </c>
      <c r="H2886" s="739" t="s">
        <v>8285</v>
      </c>
    </row>
    <row r="2887" spans="1:8">
      <c r="A2887" s="739" t="s">
        <v>18097</v>
      </c>
      <c r="E2887" s="741">
        <v>300</v>
      </c>
      <c r="F2887" s="741">
        <v>4694</v>
      </c>
      <c r="G2887" s="739" t="s">
        <v>7776</v>
      </c>
      <c r="H2887" s="739" t="s">
        <v>18098</v>
      </c>
    </row>
    <row r="2888" spans="1:8">
      <c r="A2888" s="739" t="s">
        <v>18099</v>
      </c>
      <c r="C2888" s="739">
        <v>17000</v>
      </c>
      <c r="H2888" s="739" t="s">
        <v>18100</v>
      </c>
    </row>
    <row r="2889" spans="1:8">
      <c r="A2889" s="739" t="s">
        <v>18101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18102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18103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18104</v>
      </c>
      <c r="H2895" s="739" t="s">
        <v>18105</v>
      </c>
    </row>
    <row r="2896" spans="1:8">
      <c r="A2896" s="739" t="s">
        <v>18106</v>
      </c>
      <c r="E2896" s="741">
        <v>199</v>
      </c>
      <c r="F2896" s="741">
        <v>3290</v>
      </c>
      <c r="G2896" s="741" t="s">
        <v>18107</v>
      </c>
      <c r="H2896" s="739" t="s">
        <v>18108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18109</v>
      </c>
      <c r="C2898" s="739">
        <v>61326</v>
      </c>
      <c r="H2898" s="739" t="s">
        <v>18110</v>
      </c>
    </row>
    <row r="2899" spans="1:8">
      <c r="A2899" s="739" t="s">
        <v>18111</v>
      </c>
      <c r="C2899" s="739">
        <v>12000</v>
      </c>
      <c r="H2899" s="739" t="s">
        <v>18112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18113</v>
      </c>
      <c r="E2901" s="741">
        <v>109</v>
      </c>
      <c r="F2901" s="741">
        <v>3181</v>
      </c>
      <c r="G2901" s="739" t="s">
        <v>6913</v>
      </c>
      <c r="H2901" s="739" t="s">
        <v>18114</v>
      </c>
    </row>
    <row r="2902" spans="1:8">
      <c r="A2902" s="739" t="s">
        <v>18115</v>
      </c>
      <c r="E2902" s="741">
        <v>64</v>
      </c>
      <c r="F2902" s="741">
        <v>3117</v>
      </c>
      <c r="G2902" s="739" t="s">
        <v>18116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18117</v>
      </c>
      <c r="H2903" s="739" t="s">
        <v>8311</v>
      </c>
    </row>
    <row r="2904" spans="1:8">
      <c r="A2904" s="739" t="s">
        <v>18118</v>
      </c>
      <c r="E2904" s="741">
        <v>1205</v>
      </c>
      <c r="F2904" s="741">
        <v>1862</v>
      </c>
      <c r="G2904" s="739" t="s">
        <v>7763</v>
      </c>
      <c r="H2904" s="739" t="s">
        <v>18119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18120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18121</v>
      </c>
      <c r="C2909" s="739">
        <v>61326</v>
      </c>
      <c r="H2909" s="739" t="s">
        <v>18122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18123</v>
      </c>
      <c r="E2911" s="741">
        <v>94</v>
      </c>
      <c r="F2911" s="741">
        <v>1644</v>
      </c>
      <c r="G2911" s="739" t="s">
        <v>18124</v>
      </c>
      <c r="H2911" s="739" t="s">
        <v>8323</v>
      </c>
    </row>
    <row r="2912" spans="1:8">
      <c r="A2912" s="739" t="s">
        <v>18125</v>
      </c>
      <c r="E2912" s="739">
        <v>100</v>
      </c>
      <c r="F2912" s="741">
        <v>1544</v>
      </c>
      <c r="G2912" s="739" t="s">
        <v>18096</v>
      </c>
      <c r="H2912" s="739" t="s">
        <v>18126</v>
      </c>
    </row>
    <row r="2913" spans="1:8">
      <c r="A2913" s="739" t="s">
        <v>18127</v>
      </c>
      <c r="E2913" s="741">
        <v>40</v>
      </c>
      <c r="F2913" s="741">
        <v>1504</v>
      </c>
      <c r="G2913" s="739" t="s">
        <v>18128</v>
      </c>
      <c r="H2913" s="739" t="s">
        <v>18129</v>
      </c>
    </row>
    <row r="2914" spans="1:8">
      <c r="A2914" s="739" t="s">
        <v>18130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18131</v>
      </c>
      <c r="E2915" s="741">
        <v>800</v>
      </c>
      <c r="F2915" s="741">
        <v>702</v>
      </c>
      <c r="G2915" s="739" t="s">
        <v>18116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18132</v>
      </c>
      <c r="D2917" s="739">
        <v>5000</v>
      </c>
      <c r="E2917" s="741"/>
      <c r="F2917" s="741"/>
      <c r="H2917" s="739" t="s">
        <v>18133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18134</v>
      </c>
    </row>
    <row r="2919" spans="1:8">
      <c r="A2919" s="739" t="s">
        <v>18132</v>
      </c>
      <c r="E2919" s="741">
        <v>64</v>
      </c>
      <c r="F2919" s="741">
        <v>4418</v>
      </c>
      <c r="G2919" s="739" t="s">
        <v>18124</v>
      </c>
      <c r="H2919" s="739" t="s">
        <v>8334</v>
      </c>
    </row>
    <row r="2920" spans="1:8">
      <c r="A2920" s="739" t="s">
        <v>18135</v>
      </c>
      <c r="E2920" s="741">
        <v>210</v>
      </c>
      <c r="F2920" s="741">
        <v>4208</v>
      </c>
      <c r="G2920" s="741" t="s">
        <v>6937</v>
      </c>
      <c r="H2920" s="739" t="s">
        <v>18136</v>
      </c>
    </row>
    <row r="2921" spans="1:8" s="741" customFormat="1">
      <c r="A2921" s="741" t="s">
        <v>4033</v>
      </c>
      <c r="C2921" s="741">
        <v>20000</v>
      </c>
      <c r="H2921" s="847" t="s">
        <v>18137</v>
      </c>
    </row>
    <row r="2922" spans="1:8" s="741" customFormat="1">
      <c r="A2922" s="741" t="s">
        <v>18138</v>
      </c>
      <c r="C2922" s="741">
        <v>230030</v>
      </c>
      <c r="H2922" s="847" t="s">
        <v>7569</v>
      </c>
    </row>
    <row r="2923" spans="1:8">
      <c r="A2923" s="739" t="s">
        <v>18139</v>
      </c>
      <c r="C2923" s="739">
        <v>17000</v>
      </c>
      <c r="H2923" s="739" t="s">
        <v>18140</v>
      </c>
    </row>
    <row r="2924" spans="1:8">
      <c r="A2924" s="739" t="s">
        <v>18139</v>
      </c>
      <c r="C2924" s="739">
        <v>25318</v>
      </c>
      <c r="H2924" s="739" t="s">
        <v>18141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18142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18143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18144</v>
      </c>
    </row>
    <row r="2929" spans="1:8">
      <c r="A2929" s="739" t="s">
        <v>18145</v>
      </c>
      <c r="E2929" s="739">
        <v>405</v>
      </c>
      <c r="F2929" s="741">
        <v>3728</v>
      </c>
      <c r="G2929" s="739" t="s">
        <v>18128</v>
      </c>
      <c r="H2929" s="739" t="s">
        <v>18146</v>
      </c>
    </row>
    <row r="2930" spans="1:8">
      <c r="A2930" s="739" t="s">
        <v>18145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18147</v>
      </c>
      <c r="B2931" s="739">
        <v>80000</v>
      </c>
      <c r="F2931" s="741"/>
      <c r="H2931" s="739" t="s">
        <v>18148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18149</v>
      </c>
    </row>
    <row r="2933" spans="1:8" s="741" customFormat="1" ht="231">
      <c r="A2933" s="739" t="s">
        <v>18150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18151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18152</v>
      </c>
    </row>
    <row r="2936" spans="1:8">
      <c r="A2936" s="739" t="s">
        <v>8356</v>
      </c>
      <c r="C2936" s="739">
        <v>17000</v>
      </c>
      <c r="H2936" s="739" t="s">
        <v>18153</v>
      </c>
    </row>
    <row r="2937" spans="1:8">
      <c r="A2937" s="739" t="s">
        <v>18154</v>
      </c>
      <c r="E2937" s="741">
        <v>75</v>
      </c>
      <c r="F2937" s="741">
        <v>2410</v>
      </c>
      <c r="G2937" s="739" t="s">
        <v>18116</v>
      </c>
      <c r="H2937" s="739" t="s">
        <v>18155</v>
      </c>
    </row>
    <row r="2938" spans="1:8">
      <c r="A2938" s="739" t="s">
        <v>18156</v>
      </c>
      <c r="E2938" s="741">
        <v>70</v>
      </c>
      <c r="F2938" s="741">
        <v>2340</v>
      </c>
      <c r="G2938" s="739" t="s">
        <v>18116</v>
      </c>
      <c r="H2938" s="739" t="s">
        <v>8359</v>
      </c>
    </row>
    <row r="2939" spans="1:8">
      <c r="A2939" s="739" t="s">
        <v>18157</v>
      </c>
      <c r="E2939" s="741">
        <v>35</v>
      </c>
      <c r="F2939" s="741">
        <v>2305</v>
      </c>
      <c r="G2939" s="739" t="s">
        <v>18124</v>
      </c>
      <c r="H2939" s="739" t="s">
        <v>18158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18159</v>
      </c>
    </row>
    <row r="2943" spans="1:8">
      <c r="A2943" s="739" t="s">
        <v>18160</v>
      </c>
      <c r="C2943" s="741">
        <v>20000</v>
      </c>
      <c r="H2943" s="739" t="s">
        <v>18161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18157</v>
      </c>
      <c r="C2945" s="739">
        <v>9821</v>
      </c>
      <c r="H2945" s="739" t="s">
        <v>18162</v>
      </c>
    </row>
    <row r="2946" spans="1:8">
      <c r="A2946" s="739" t="s">
        <v>4072</v>
      </c>
      <c r="C2946" s="739">
        <v>20696</v>
      </c>
      <c r="H2946" s="739" t="s">
        <v>18163</v>
      </c>
    </row>
    <row r="2947" spans="1:8">
      <c r="A2947" s="739" t="s">
        <v>18164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18165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18166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18167</v>
      </c>
    </row>
    <row r="2952" spans="1:8">
      <c r="A2952" s="739" t="s">
        <v>18160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18160</v>
      </c>
      <c r="C2954" s="739">
        <v>400</v>
      </c>
      <c r="H2954" s="739" t="s">
        <v>18168</v>
      </c>
    </row>
    <row r="2955" spans="1:8">
      <c r="A2955" s="739" t="s">
        <v>4789</v>
      </c>
      <c r="C2955" s="739">
        <v>600</v>
      </c>
      <c r="H2955" s="739" t="s">
        <v>18169</v>
      </c>
    </row>
    <row r="2956" spans="1:8">
      <c r="A2956" s="739" t="s">
        <v>8380</v>
      </c>
      <c r="C2956" s="741">
        <v>61326</v>
      </c>
      <c r="H2956" s="739" t="s">
        <v>18170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18171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18124</v>
      </c>
      <c r="H2959" s="739" t="s">
        <v>18172</v>
      </c>
    </row>
    <row r="2960" spans="1:8">
      <c r="A2960" s="739" t="s">
        <v>18173</v>
      </c>
      <c r="E2960" s="741">
        <v>214</v>
      </c>
      <c r="F2960" s="741">
        <v>3511</v>
      </c>
      <c r="G2960" s="739" t="s">
        <v>6943</v>
      </c>
      <c r="H2960" s="739" t="s">
        <v>18174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18175</v>
      </c>
    </row>
    <row r="2962" spans="1:8">
      <c r="A2962" s="739" t="s">
        <v>18176</v>
      </c>
      <c r="E2962" s="739">
        <v>164</v>
      </c>
      <c r="F2962" s="741">
        <v>3265</v>
      </c>
      <c r="G2962" s="739" t="s">
        <v>18117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18117</v>
      </c>
      <c r="H2963" s="739" t="s">
        <v>18177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18096</v>
      </c>
      <c r="H2965" s="739" t="s">
        <v>18178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18116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18104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18124</v>
      </c>
      <c r="H2968" s="739" t="s">
        <v>18179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18116</v>
      </c>
      <c r="H2969" s="739" t="s">
        <v>18180</v>
      </c>
    </row>
    <row r="2970" spans="1:8">
      <c r="A2970" s="739" t="s">
        <v>18181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18182</v>
      </c>
      <c r="E2972" s="741">
        <v>320</v>
      </c>
      <c r="F2972" s="741">
        <v>487</v>
      </c>
      <c r="G2972" s="739" t="s">
        <v>7776</v>
      </c>
      <c r="H2972" s="739" t="s">
        <v>18183</v>
      </c>
    </row>
    <row r="2973" spans="1:8">
      <c r="A2973" s="739" t="s">
        <v>18182</v>
      </c>
      <c r="E2973" s="739">
        <v>2</v>
      </c>
      <c r="F2973" s="741">
        <v>485</v>
      </c>
      <c r="G2973" s="739" t="s">
        <v>6943</v>
      </c>
      <c r="H2973" s="739" t="s">
        <v>18184</v>
      </c>
    </row>
    <row r="2974" spans="1:8">
      <c r="A2974" s="739" t="s">
        <v>8397</v>
      </c>
      <c r="C2974" s="739">
        <v>10158</v>
      </c>
      <c r="H2974" s="739" t="s">
        <v>18185</v>
      </c>
    </row>
    <row r="2975" spans="1:8">
      <c r="A2975" s="739" t="s">
        <v>18186</v>
      </c>
      <c r="C2975" s="739">
        <v>14567</v>
      </c>
      <c r="H2975" s="739" t="s">
        <v>18187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18180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18188</v>
      </c>
      <c r="C2979" s="739">
        <v>30000</v>
      </c>
      <c r="E2979" s="741"/>
      <c r="F2979" s="741"/>
      <c r="H2979" s="836" t="s">
        <v>18189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18078</v>
      </c>
      <c r="H2980" s="739" t="s">
        <v>18190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18191</v>
      </c>
    </row>
    <row r="2983" spans="1:8">
      <c r="A2983" s="739" t="s">
        <v>18192</v>
      </c>
      <c r="E2983" s="741">
        <v>85</v>
      </c>
      <c r="F2983" s="741">
        <v>3583</v>
      </c>
      <c r="G2983" s="739" t="s">
        <v>18116</v>
      </c>
      <c r="H2983" s="739" t="s">
        <v>18193</v>
      </c>
    </row>
    <row r="2984" spans="1:8">
      <c r="A2984" s="739" t="s">
        <v>18194</v>
      </c>
      <c r="E2984" s="741">
        <v>85</v>
      </c>
      <c r="F2984" s="741">
        <v>3498</v>
      </c>
      <c r="G2984" s="739" t="s">
        <v>7776</v>
      </c>
      <c r="H2984" s="739" t="s">
        <v>18195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18171</v>
      </c>
      <c r="H2985" s="739" t="s">
        <v>18129</v>
      </c>
    </row>
    <row r="2986" spans="1:8">
      <c r="A2986" s="739" t="s">
        <v>8413</v>
      </c>
      <c r="C2986" s="739">
        <v>17000</v>
      </c>
      <c r="H2986" s="739" t="s">
        <v>18196</v>
      </c>
    </row>
    <row r="2987" spans="1:8">
      <c r="A2987" s="739" t="s">
        <v>8415</v>
      </c>
      <c r="C2987" s="846">
        <v>20000</v>
      </c>
      <c r="H2987" s="739" t="s">
        <v>18197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18198</v>
      </c>
      <c r="C2989" s="739">
        <v>30800</v>
      </c>
      <c r="H2989" s="739" t="s">
        <v>18199</v>
      </c>
    </row>
    <row r="2990" spans="1:8">
      <c r="A2990" s="739" t="s">
        <v>18198</v>
      </c>
      <c r="E2990" s="741">
        <v>178</v>
      </c>
      <c r="F2990" s="741">
        <v>3240</v>
      </c>
      <c r="G2990" s="741" t="s">
        <v>18200</v>
      </c>
      <c r="H2990" s="739" t="s">
        <v>18201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18116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18202</v>
      </c>
    </row>
    <row r="2994" spans="1:8">
      <c r="A2994" s="739" t="s">
        <v>18203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18116</v>
      </c>
      <c r="H2995" s="739" t="s">
        <v>8426</v>
      </c>
    </row>
    <row r="2996" spans="1:8">
      <c r="A2996" s="739" t="s">
        <v>18192</v>
      </c>
      <c r="E2996" s="741">
        <v>150</v>
      </c>
      <c r="F2996" s="741">
        <v>1815</v>
      </c>
      <c r="G2996" s="739" t="s">
        <v>7776</v>
      </c>
      <c r="H2996" s="739" t="s">
        <v>18204</v>
      </c>
    </row>
    <row r="2997" spans="1:8">
      <c r="A2997" s="739" t="s">
        <v>18205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18206</v>
      </c>
    </row>
    <row r="2999" spans="1:8">
      <c r="A2999" s="739" t="s">
        <v>18207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18078</v>
      </c>
      <c r="H3000" s="739" t="s">
        <v>18190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18116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18208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18209</v>
      </c>
      <c r="E3004" s="741">
        <v>120</v>
      </c>
      <c r="F3004" s="741">
        <v>4966</v>
      </c>
      <c r="G3004" s="739" t="s">
        <v>7776</v>
      </c>
      <c r="H3004" s="739" t="s">
        <v>18210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18211</v>
      </c>
    </row>
    <row r="3006" spans="1:8">
      <c r="A3006" s="739" t="s">
        <v>18212</v>
      </c>
      <c r="E3006" s="739">
        <v>90</v>
      </c>
      <c r="F3006" s="741">
        <v>4858</v>
      </c>
      <c r="G3006" s="739" t="s">
        <v>18116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18213</v>
      </c>
      <c r="H3007" s="739" t="s">
        <v>18214</v>
      </c>
    </row>
    <row r="3008" spans="1:8">
      <c r="A3008" s="739" t="s">
        <v>18215</v>
      </c>
      <c r="C3008" s="846">
        <v>10000</v>
      </c>
      <c r="H3008" s="739" t="s">
        <v>18216</v>
      </c>
    </row>
    <row r="3009" spans="1:8">
      <c r="A3009" s="739" t="s">
        <v>18217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18217</v>
      </c>
      <c r="E3010" s="741">
        <v>600</v>
      </c>
      <c r="F3010" s="741">
        <v>3053</v>
      </c>
      <c r="G3010" s="739" t="s">
        <v>7776</v>
      </c>
      <c r="H3010" s="739" t="s">
        <v>18218</v>
      </c>
    </row>
    <row r="3011" spans="1:8">
      <c r="A3011" s="739" t="s">
        <v>18219</v>
      </c>
      <c r="E3011" s="741">
        <v>100</v>
      </c>
      <c r="F3011" s="741">
        <v>2953</v>
      </c>
      <c r="G3011" s="739" t="s">
        <v>18116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18116</v>
      </c>
      <c r="H3012" s="739" t="s">
        <v>18220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18221</v>
      </c>
    </row>
    <row r="3015" spans="1:8">
      <c r="A3015" s="739" t="s">
        <v>4689</v>
      </c>
      <c r="C3015" s="739">
        <v>30250</v>
      </c>
      <c r="D3015" s="846" t="s">
        <v>18222</v>
      </c>
      <c r="H3015" s="739" t="s">
        <v>18223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18224</v>
      </c>
    </row>
    <row r="3018" spans="1:8">
      <c r="A3018" s="739" t="s">
        <v>18225</v>
      </c>
      <c r="E3018" s="739">
        <v>100</v>
      </c>
      <c r="F3018" s="741">
        <v>1953</v>
      </c>
      <c r="G3018" s="739" t="s">
        <v>18124</v>
      </c>
      <c r="H3018" s="739" t="s">
        <v>18226</v>
      </c>
    </row>
    <row r="3019" spans="1:8">
      <c r="A3019" s="739" t="s">
        <v>18227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18228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18229</v>
      </c>
    </row>
    <row r="3023" spans="1:8">
      <c r="A3023" s="739" t="s">
        <v>18230</v>
      </c>
      <c r="C3023" s="739">
        <v>3658</v>
      </c>
      <c r="H3023" s="739" t="s">
        <v>18231</v>
      </c>
    </row>
    <row r="3024" spans="1:8">
      <c r="A3024" s="739" t="s">
        <v>18232</v>
      </c>
      <c r="E3024" s="739">
        <v>35</v>
      </c>
      <c r="F3024" s="741">
        <v>4984</v>
      </c>
      <c r="G3024" s="739" t="s">
        <v>18052</v>
      </c>
      <c r="H3024" s="739" t="s">
        <v>8464</v>
      </c>
    </row>
    <row r="3025" spans="1:8">
      <c r="A3025" s="739" t="s">
        <v>18233</v>
      </c>
      <c r="E3025" s="741">
        <v>1205</v>
      </c>
      <c r="F3025" s="741">
        <v>3779</v>
      </c>
      <c r="G3025" s="739" t="s">
        <v>18104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18116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18234</v>
      </c>
      <c r="H3027" s="739" t="s">
        <v>18235</v>
      </c>
    </row>
    <row r="3028" spans="1:8">
      <c r="A3028" s="739" t="s">
        <v>4652</v>
      </c>
      <c r="C3028" s="739">
        <v>17000</v>
      </c>
      <c r="H3028" s="739" t="s">
        <v>18236</v>
      </c>
    </row>
    <row r="3029" spans="1:8">
      <c r="A3029" s="739" t="s">
        <v>18237</v>
      </c>
      <c r="C3029" s="739">
        <v>27218</v>
      </c>
      <c r="H3029" s="739" t="s">
        <v>8473</v>
      </c>
    </row>
    <row r="3030" spans="1:8">
      <c r="A3030" s="739" t="s">
        <v>18238</v>
      </c>
      <c r="C3030" s="739">
        <v>50000</v>
      </c>
      <c r="D3030" s="846"/>
      <c r="H3030" s="739" t="s">
        <v>18239</v>
      </c>
    </row>
    <row r="3031" spans="1:8">
      <c r="A3031" s="739" t="s">
        <v>18237</v>
      </c>
      <c r="D3031" s="846" t="s">
        <v>18240</v>
      </c>
      <c r="H3031" s="739" t="s">
        <v>18241</v>
      </c>
    </row>
    <row r="3032" spans="1:8">
      <c r="A3032" s="739" t="s">
        <v>18237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18237</v>
      </c>
      <c r="D3033" s="846" t="s">
        <v>18242</v>
      </c>
      <c r="E3033" s="846" t="s">
        <v>18243</v>
      </c>
      <c r="H3033" s="739" t="s">
        <v>8481</v>
      </c>
    </row>
    <row r="3034" spans="1:8">
      <c r="A3034" s="739" t="s">
        <v>18238</v>
      </c>
      <c r="C3034" s="739">
        <v>32275</v>
      </c>
      <c r="H3034" s="739" t="s">
        <v>18244</v>
      </c>
    </row>
    <row r="3035" spans="1:8">
      <c r="A3035" s="739" t="s">
        <v>18237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18117</v>
      </c>
      <c r="H3036" s="739" t="s">
        <v>8484</v>
      </c>
    </row>
    <row r="3037" spans="1:8">
      <c r="A3037" s="739" t="s">
        <v>18238</v>
      </c>
      <c r="E3037" s="741">
        <v>199</v>
      </c>
      <c r="F3037" s="741">
        <v>3408</v>
      </c>
      <c r="G3037" s="741" t="s">
        <v>6937</v>
      </c>
      <c r="H3037" s="739" t="s">
        <v>18245</v>
      </c>
    </row>
    <row r="3038" spans="1:8">
      <c r="A3038" s="739" t="s">
        <v>18246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18247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18247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18248</v>
      </c>
    </row>
    <row r="3042" spans="1:8">
      <c r="A3042" s="739" t="s">
        <v>18247</v>
      </c>
      <c r="C3042" s="739">
        <v>33000</v>
      </c>
      <c r="D3042" s="846"/>
      <c r="H3042" s="739" t="s">
        <v>18249</v>
      </c>
    </row>
    <row r="3043" spans="1:8" ht="132">
      <c r="A3043" s="739" t="s">
        <v>18247</v>
      </c>
      <c r="C3043" s="739">
        <v>175830</v>
      </c>
      <c r="H3043" s="836" t="s">
        <v>18250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18251</v>
      </c>
      <c r="E3045" s="741">
        <v>1205</v>
      </c>
      <c r="F3045" s="741">
        <v>2003</v>
      </c>
      <c r="G3045" s="739" t="s">
        <v>18213</v>
      </c>
      <c r="H3045" s="739" t="s">
        <v>18252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18253</v>
      </c>
    </row>
    <row r="3047" spans="1:8">
      <c r="A3047" s="739" t="s">
        <v>8497</v>
      </c>
      <c r="C3047" s="739">
        <v>17000</v>
      </c>
      <c r="H3047" s="739" t="s">
        <v>18254</v>
      </c>
    </row>
    <row r="3048" spans="1:8">
      <c r="A3048" s="739" t="s">
        <v>18255</v>
      </c>
      <c r="E3048" s="739">
        <v>25</v>
      </c>
      <c r="F3048" s="741">
        <v>1960</v>
      </c>
      <c r="G3048" s="739" t="s">
        <v>18124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18256</v>
      </c>
    </row>
    <row r="3050" spans="1:8">
      <c r="A3050" s="739" t="s">
        <v>18257</v>
      </c>
      <c r="C3050" s="739">
        <v>18000</v>
      </c>
      <c r="D3050" s="846"/>
      <c r="H3050" s="739" t="s">
        <v>18258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18259</v>
      </c>
    </row>
    <row r="3053" spans="1:8">
      <c r="A3053" s="739" t="s">
        <v>8509</v>
      </c>
      <c r="C3053" s="739">
        <v>31264</v>
      </c>
      <c r="H3053" s="739" t="s">
        <v>18260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18261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18262</v>
      </c>
    </row>
    <row r="3057" spans="1:8">
      <c r="A3057" s="739" t="s">
        <v>18263</v>
      </c>
      <c r="E3057" s="741">
        <v>189</v>
      </c>
      <c r="F3057" s="741">
        <v>369</v>
      </c>
      <c r="G3057" s="741" t="s">
        <v>6937</v>
      </c>
      <c r="H3057" s="739" t="s">
        <v>18264</v>
      </c>
    </row>
    <row r="3058" spans="1:8">
      <c r="A3058" s="739" t="s">
        <v>18265</v>
      </c>
      <c r="D3058" s="739">
        <v>5000</v>
      </c>
      <c r="E3058" s="741"/>
      <c r="F3058" s="741">
        <v>5369</v>
      </c>
      <c r="H3058" s="739" t="s">
        <v>18133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18124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18266</v>
      </c>
    </row>
    <row r="3062" spans="1:8">
      <c r="A3062" s="739" t="s">
        <v>18267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18268</v>
      </c>
    </row>
    <row r="3064" spans="1:8">
      <c r="A3064" s="739" t="s">
        <v>18267</v>
      </c>
      <c r="C3064" s="739">
        <v>26000</v>
      </c>
      <c r="D3064" s="846"/>
      <c r="H3064" s="739" t="s">
        <v>18269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18270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18271</v>
      </c>
      <c r="C3067" s="739">
        <v>25003</v>
      </c>
      <c r="H3067" s="739" t="s">
        <v>18272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18124</v>
      </c>
      <c r="H3068" s="739" t="s">
        <v>8530</v>
      </c>
    </row>
    <row r="3069" spans="1:8">
      <c r="A3069" s="739" t="s">
        <v>18273</v>
      </c>
      <c r="E3069" s="741">
        <v>430</v>
      </c>
      <c r="F3069" s="741">
        <v>3828</v>
      </c>
      <c r="G3069" s="739" t="s">
        <v>18096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18274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18275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18117</v>
      </c>
      <c r="H3073" s="739" t="s">
        <v>18276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18104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18277</v>
      </c>
      <c r="E3077" s="741">
        <v>140</v>
      </c>
      <c r="F3077" s="741">
        <v>1648</v>
      </c>
      <c r="G3077" s="739" t="s">
        <v>18116</v>
      </c>
      <c r="H3077" s="739" t="s">
        <v>18278</v>
      </c>
    </row>
    <row r="3078" spans="1:8">
      <c r="A3078" s="739" t="s">
        <v>4653</v>
      </c>
      <c r="C3078" s="739">
        <v>17000</v>
      </c>
      <c r="H3078" s="739" t="s">
        <v>18279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18280</v>
      </c>
    </row>
    <row r="3081" spans="1:8">
      <c r="A3081" s="739" t="s">
        <v>5281</v>
      </c>
      <c r="C3081" s="739">
        <v>37500</v>
      </c>
      <c r="D3081" s="846"/>
      <c r="H3081" s="739" t="s">
        <v>18281</v>
      </c>
    </row>
    <row r="3082" spans="1:8">
      <c r="A3082" s="739" t="s">
        <v>18282</v>
      </c>
      <c r="C3082" s="739">
        <v>10057</v>
      </c>
      <c r="H3082" s="739" t="s">
        <v>18283</v>
      </c>
    </row>
    <row r="3083" spans="1:8">
      <c r="A3083" s="739" t="s">
        <v>18284</v>
      </c>
      <c r="E3083" s="739">
        <v>60</v>
      </c>
      <c r="F3083" s="741">
        <v>1588</v>
      </c>
      <c r="G3083" s="739" t="s">
        <v>6943</v>
      </c>
      <c r="H3083" s="739" t="s">
        <v>18285</v>
      </c>
    </row>
    <row r="3084" spans="1:8" ht="297">
      <c r="A3084" s="739" t="s">
        <v>18286</v>
      </c>
      <c r="C3084" s="739">
        <v>62750</v>
      </c>
      <c r="D3084" s="739" t="s">
        <v>18287</v>
      </c>
      <c r="H3084" s="836" t="s">
        <v>18288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18289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18290</v>
      </c>
    </row>
    <row r="3088" spans="1:8">
      <c r="A3088" s="739" t="s">
        <v>18291</v>
      </c>
      <c r="E3088" s="739">
        <v>28</v>
      </c>
      <c r="F3088" s="741">
        <v>1416</v>
      </c>
      <c r="G3088" s="739" t="s">
        <v>18124</v>
      </c>
      <c r="H3088" s="739" t="s">
        <v>18292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18096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18293</v>
      </c>
      <c r="E3091" s="741">
        <v>199</v>
      </c>
      <c r="F3091" s="741">
        <v>1117</v>
      </c>
      <c r="G3091" s="741" t="s">
        <v>18107</v>
      </c>
      <c r="H3091" s="739" t="s">
        <v>8570</v>
      </c>
    </row>
    <row r="3092" spans="1:8" ht="49.5">
      <c r="A3092" s="739" t="s">
        <v>18294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18294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18104</v>
      </c>
      <c r="H3095" s="739" t="s">
        <v>18295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18124</v>
      </c>
      <c r="H3096" s="739" t="s">
        <v>8575</v>
      </c>
    </row>
    <row r="3097" spans="1:8">
      <c r="A3097" s="739" t="s">
        <v>18296</v>
      </c>
      <c r="E3097" s="739">
        <v>100</v>
      </c>
      <c r="F3097" s="741">
        <v>4531</v>
      </c>
      <c r="G3097" s="739" t="s">
        <v>18096</v>
      </c>
      <c r="H3097" s="739" t="s">
        <v>18297</v>
      </c>
    </row>
    <row r="3098" spans="1:8">
      <c r="A3098" s="739" t="s">
        <v>18296</v>
      </c>
      <c r="C3098" s="739">
        <v>26897</v>
      </c>
      <c r="H3098" s="739" t="s">
        <v>18298</v>
      </c>
    </row>
    <row r="3099" spans="1:8">
      <c r="A3099" s="739" t="s">
        <v>18296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18299</v>
      </c>
      <c r="E3101" s="741">
        <v>18</v>
      </c>
      <c r="F3101" s="741">
        <v>4233</v>
      </c>
      <c r="G3101" s="739" t="s">
        <v>18117</v>
      </c>
      <c r="H3101" s="739" t="s">
        <v>8583</v>
      </c>
    </row>
    <row r="3102" spans="1:8">
      <c r="A3102" s="739" t="s">
        <v>18300</v>
      </c>
      <c r="E3102" s="741">
        <v>285</v>
      </c>
      <c r="F3102" s="741">
        <v>3948</v>
      </c>
      <c r="G3102" s="739" t="s">
        <v>18116</v>
      </c>
      <c r="H3102" s="739" t="s">
        <v>18301</v>
      </c>
    </row>
    <row r="3103" spans="1:8">
      <c r="A3103" s="739" t="s">
        <v>18299</v>
      </c>
      <c r="E3103" s="741">
        <v>300</v>
      </c>
      <c r="F3103" s="741">
        <v>3648</v>
      </c>
      <c r="G3103" s="739" t="s">
        <v>18116</v>
      </c>
      <c r="H3103" s="739" t="s">
        <v>18301</v>
      </c>
    </row>
    <row r="3104" spans="1:8">
      <c r="A3104" s="739" t="s">
        <v>18300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18300</v>
      </c>
      <c r="E3105" s="741">
        <v>245</v>
      </c>
      <c r="F3105" s="741">
        <v>3308</v>
      </c>
      <c r="G3105" s="739" t="s">
        <v>18116</v>
      </c>
      <c r="H3105" s="739" t="s">
        <v>18302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18303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18124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18052</v>
      </c>
      <c r="H3108" s="739" t="s">
        <v>8591</v>
      </c>
    </row>
    <row r="3109" spans="1:8">
      <c r="A3109" s="739" t="s">
        <v>18304</v>
      </c>
      <c r="C3109" s="739">
        <v>17000</v>
      </c>
      <c r="H3109" s="739" t="s">
        <v>18305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18306</v>
      </c>
    </row>
    <row r="3111" spans="1:8">
      <c r="A3111" s="739" t="s">
        <v>5550</v>
      </c>
      <c r="C3111" s="739">
        <v>15000</v>
      </c>
      <c r="D3111" s="846"/>
      <c r="H3111" s="739" t="s">
        <v>18307</v>
      </c>
    </row>
    <row r="3112" spans="1:8">
      <c r="A3112" s="739" t="s">
        <v>18308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18309</v>
      </c>
      <c r="C3114" s="739">
        <v>12314</v>
      </c>
      <c r="H3114" s="739" t="s">
        <v>18310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18107</v>
      </c>
      <c r="H3117" s="739" t="s">
        <v>18311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18104</v>
      </c>
      <c r="H3119" s="739" t="s">
        <v>8588</v>
      </c>
    </row>
    <row r="3120" spans="1:8">
      <c r="A3120" s="739" t="s">
        <v>18312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18313</v>
      </c>
    </row>
    <row r="3122" spans="1:8">
      <c r="A3122" s="739" t="s">
        <v>18314</v>
      </c>
      <c r="C3122" s="739">
        <v>17000</v>
      </c>
      <c r="H3122" s="739" t="s">
        <v>8610</v>
      </c>
    </row>
    <row r="3123" spans="1:8">
      <c r="A3123" s="739" t="s">
        <v>18315</v>
      </c>
      <c r="C3123" s="739">
        <v>61454</v>
      </c>
      <c r="D3123" s="846"/>
      <c r="E3123" s="846"/>
      <c r="H3123" s="739" t="s">
        <v>18316</v>
      </c>
    </row>
    <row r="3124" spans="1:8">
      <c r="A3124" s="739" t="s">
        <v>18315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18317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18318</v>
      </c>
      <c r="C3127" s="739">
        <v>196030</v>
      </c>
      <c r="H3127" s="836" t="s">
        <v>8618</v>
      </c>
    </row>
    <row r="3128" spans="1:8">
      <c r="A3128" s="739" t="s">
        <v>18319</v>
      </c>
      <c r="E3128" s="741">
        <v>250</v>
      </c>
      <c r="F3128" s="741">
        <v>3993</v>
      </c>
      <c r="G3128" s="739" t="s">
        <v>18116</v>
      </c>
      <c r="H3128" s="739" t="s">
        <v>18320</v>
      </c>
    </row>
    <row r="3129" spans="1:8">
      <c r="A3129" s="739" t="s">
        <v>18319</v>
      </c>
      <c r="E3129" s="741">
        <v>255</v>
      </c>
      <c r="F3129" s="741">
        <v>3738</v>
      </c>
      <c r="G3129" s="739" t="s">
        <v>18116</v>
      </c>
      <c r="H3129" s="739" t="s">
        <v>8620</v>
      </c>
    </row>
    <row r="3130" spans="1:8">
      <c r="A3130" s="739" t="s">
        <v>18321</v>
      </c>
      <c r="E3130" s="739">
        <v>35</v>
      </c>
      <c r="F3130" s="741">
        <v>3703</v>
      </c>
      <c r="G3130" s="739" t="s">
        <v>6943</v>
      </c>
      <c r="H3130" s="739" t="s">
        <v>18322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18323</v>
      </c>
    </row>
    <row r="3133" spans="1:8">
      <c r="A3133" s="739" t="s">
        <v>18324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18325</v>
      </c>
    </row>
    <row r="3136" spans="1:8">
      <c r="A3136" s="739" t="s">
        <v>18326</v>
      </c>
      <c r="E3136" s="741">
        <v>18</v>
      </c>
      <c r="F3136" s="741">
        <v>2227</v>
      </c>
      <c r="G3136" s="739" t="s">
        <v>18049</v>
      </c>
      <c r="H3136" s="739" t="s">
        <v>8630</v>
      </c>
    </row>
    <row r="3137" spans="1:8">
      <c r="A3137" s="739" t="s">
        <v>18326</v>
      </c>
      <c r="E3137" s="739">
        <v>32</v>
      </c>
      <c r="F3137" s="741">
        <v>2195</v>
      </c>
      <c r="G3137" s="739" t="s">
        <v>18116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18327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18328</v>
      </c>
      <c r="C3143" s="739">
        <v>10000</v>
      </c>
      <c r="D3143" s="846"/>
      <c r="E3143" s="846"/>
      <c r="H3143" s="739" t="s">
        <v>18329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18124</v>
      </c>
      <c r="H3146" s="739" t="s">
        <v>18330</v>
      </c>
    </row>
    <row r="3147" spans="1:8">
      <c r="A3147" s="739" t="s">
        <v>18331</v>
      </c>
      <c r="E3147" s="741">
        <v>135</v>
      </c>
      <c r="F3147" s="741">
        <v>4958</v>
      </c>
      <c r="G3147" s="739" t="s">
        <v>7776</v>
      </c>
      <c r="H3147" s="739" t="s">
        <v>18332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18333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18334</v>
      </c>
    </row>
    <row r="3151" spans="1:8">
      <c r="A3151" s="739" t="s">
        <v>18335</v>
      </c>
      <c r="E3151" s="739">
        <v>28</v>
      </c>
      <c r="F3151" s="741">
        <v>4531</v>
      </c>
      <c r="G3151" s="739" t="s">
        <v>18052</v>
      </c>
      <c r="H3151" s="739" t="s">
        <v>8651</v>
      </c>
    </row>
    <row r="3152" spans="1:8">
      <c r="A3152" s="739" t="s">
        <v>18336</v>
      </c>
      <c r="C3152" s="739">
        <v>18000</v>
      </c>
      <c r="D3152" s="846"/>
      <c r="H3152" s="739" t="s">
        <v>18337</v>
      </c>
    </row>
    <row r="3153" spans="1:8">
      <c r="A3153" s="739" t="s">
        <v>18338</v>
      </c>
      <c r="C3153" s="739">
        <v>29647</v>
      </c>
      <c r="H3153" s="739" t="s">
        <v>18339</v>
      </c>
    </row>
    <row r="3154" spans="1:8">
      <c r="A3154" s="739" t="s">
        <v>18340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18341</v>
      </c>
      <c r="E3156" s="739">
        <v>196</v>
      </c>
      <c r="F3156" s="741">
        <v>4335</v>
      </c>
      <c r="G3156" s="739" t="s">
        <v>6943</v>
      </c>
      <c r="H3156" s="739" t="s">
        <v>18342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18343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18234</v>
      </c>
      <c r="H3159" s="739" t="s">
        <v>8667</v>
      </c>
    </row>
    <row r="3160" spans="1:8">
      <c r="A3160" s="739" t="s">
        <v>18344</v>
      </c>
      <c r="C3160" s="739">
        <v>8000</v>
      </c>
      <c r="D3160" s="846">
        <v>2000</v>
      </c>
      <c r="E3160" s="846"/>
      <c r="H3160" s="739" t="s">
        <v>18345</v>
      </c>
    </row>
    <row r="3161" spans="1:8" ht="49.5">
      <c r="A3161" s="739" t="s">
        <v>18346</v>
      </c>
      <c r="C3161" s="739">
        <v>16000</v>
      </c>
      <c r="E3161" s="741"/>
      <c r="F3161" s="741"/>
      <c r="H3161" s="836" t="s">
        <v>18347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18348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18096</v>
      </c>
      <c r="H3165" s="739" t="s">
        <v>18349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18117</v>
      </c>
      <c r="H3166" s="739" t="s">
        <v>18350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18351</v>
      </c>
      <c r="E3169" s="739">
        <v>200</v>
      </c>
      <c r="F3169" s="741">
        <v>2059</v>
      </c>
      <c r="G3169" s="739" t="s">
        <v>7776</v>
      </c>
      <c r="H3169" s="739" t="s">
        <v>18352</v>
      </c>
    </row>
    <row r="3170" spans="1:8">
      <c r="A3170" s="739" t="s">
        <v>18353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18354</v>
      </c>
      <c r="C3172" s="739">
        <v>29647</v>
      </c>
      <c r="H3172" s="739" t="s">
        <v>8688</v>
      </c>
    </row>
    <row r="3173" spans="1:8">
      <c r="A3173" s="739" t="s">
        <v>18354</v>
      </c>
      <c r="E3173" s="741">
        <v>1507</v>
      </c>
      <c r="F3173" s="741">
        <v>552</v>
      </c>
      <c r="G3173" s="741" t="s">
        <v>8689</v>
      </c>
      <c r="H3173" s="739" t="s">
        <v>18355</v>
      </c>
    </row>
    <row r="3174" spans="1:8">
      <c r="A3174" s="739" t="s">
        <v>8691</v>
      </c>
      <c r="C3174" s="739">
        <v>28440</v>
      </c>
      <c r="H3174" s="739" t="s">
        <v>18356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18357</v>
      </c>
    </row>
    <row r="3176" spans="1:8">
      <c r="A3176" s="739" t="s">
        <v>18358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18116</v>
      </c>
      <c r="H3177" s="739" t="s">
        <v>18359</v>
      </c>
    </row>
    <row r="3178" spans="1:8">
      <c r="A3178" s="739" t="s">
        <v>18358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18360</v>
      </c>
      <c r="E3179" s="741">
        <v>1458</v>
      </c>
      <c r="F3179" s="741">
        <v>3684</v>
      </c>
      <c r="G3179" s="739" t="s">
        <v>18104</v>
      </c>
      <c r="H3179" s="739" t="s">
        <v>18361</v>
      </c>
    </row>
    <row r="3180" spans="1:8" ht="33">
      <c r="A3180" s="739" t="s">
        <v>18362</v>
      </c>
      <c r="C3180" s="739">
        <v>6000</v>
      </c>
      <c r="F3180" s="741"/>
      <c r="H3180" s="836" t="s">
        <v>18363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18364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18365</v>
      </c>
    </row>
    <row r="3186" spans="1:8">
      <c r="A3186" s="739" t="s">
        <v>18366</v>
      </c>
      <c r="E3186" s="741">
        <v>189</v>
      </c>
      <c r="F3186" s="741">
        <v>3416</v>
      </c>
      <c r="G3186" s="741" t="s">
        <v>18200</v>
      </c>
      <c r="H3186" s="739" t="s">
        <v>8711</v>
      </c>
    </row>
    <row r="3187" spans="1:8">
      <c r="A3187" s="739" t="s">
        <v>18367</v>
      </c>
      <c r="E3187" s="741">
        <v>265</v>
      </c>
      <c r="F3187" s="741">
        <v>3151</v>
      </c>
      <c r="G3187" s="739" t="s">
        <v>18116</v>
      </c>
      <c r="H3187" s="739" t="s">
        <v>8713</v>
      </c>
    </row>
    <row r="3188" spans="1:8">
      <c r="A3188" s="739" t="s">
        <v>18367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18368</v>
      </c>
      <c r="E3189" s="741">
        <v>1458</v>
      </c>
      <c r="F3189" s="741">
        <v>1373</v>
      </c>
      <c r="G3189" s="739" t="s">
        <v>18104</v>
      </c>
      <c r="H3189" s="739" t="s">
        <v>18369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18117</v>
      </c>
      <c r="H3191" s="739" t="s">
        <v>18370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18371</v>
      </c>
      <c r="E3194" s="739">
        <v>196</v>
      </c>
      <c r="F3194" s="741">
        <v>1159</v>
      </c>
      <c r="G3194" s="739" t="s">
        <v>18124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18372</v>
      </c>
      <c r="C3196" s="739">
        <v>4515</v>
      </c>
      <c r="H3196" s="739" t="s">
        <v>8725</v>
      </c>
    </row>
    <row r="3197" spans="1:8">
      <c r="A3197" s="739" t="s">
        <v>18373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18133</v>
      </c>
    </row>
    <row r="3200" spans="1:8">
      <c r="A3200" s="739" t="s">
        <v>18374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18375</v>
      </c>
      <c r="E3202" s="739">
        <v>44</v>
      </c>
      <c r="F3202" s="741">
        <v>4263</v>
      </c>
      <c r="G3202" s="739" t="s">
        <v>18124</v>
      </c>
      <c r="H3202" s="739" t="s">
        <v>18376</v>
      </c>
    </row>
    <row r="3203" spans="1:8">
      <c r="A3203" s="739" t="s">
        <v>18377</v>
      </c>
      <c r="C3203" s="739">
        <v>17000</v>
      </c>
      <c r="H3203" s="739" t="s">
        <v>18378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18379</v>
      </c>
      <c r="C3205" s="739">
        <v>61454</v>
      </c>
      <c r="D3205" s="846"/>
      <c r="E3205" s="846"/>
      <c r="H3205" s="739" t="s">
        <v>18380</v>
      </c>
    </row>
    <row r="3206" spans="1:8">
      <c r="A3206" s="739" t="s">
        <v>8735</v>
      </c>
      <c r="C3206" s="739">
        <v>21491</v>
      </c>
      <c r="H3206" s="739" t="s">
        <v>18381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18382</v>
      </c>
    </row>
    <row r="3208" spans="1:8">
      <c r="A3208" s="739" t="s">
        <v>18383</v>
      </c>
      <c r="E3208" s="739">
        <v>56</v>
      </c>
      <c r="F3208" s="741">
        <v>4018</v>
      </c>
      <c r="G3208" s="739" t="s">
        <v>18124</v>
      </c>
      <c r="H3208" s="739" t="s">
        <v>18384</v>
      </c>
    </row>
    <row r="3209" spans="1:8">
      <c r="A3209" s="739" t="s">
        <v>18385</v>
      </c>
      <c r="E3209" s="741">
        <v>1458</v>
      </c>
      <c r="F3209" s="741">
        <v>2560</v>
      </c>
      <c r="G3209" s="739" t="s">
        <v>7763</v>
      </c>
      <c r="H3209" s="739" t="s">
        <v>18386</v>
      </c>
    </row>
    <row r="3210" spans="1:8">
      <c r="A3210" s="739" t="s">
        <v>18387</v>
      </c>
      <c r="E3210" s="741">
        <v>18</v>
      </c>
      <c r="F3210" s="741">
        <v>2542</v>
      </c>
      <c r="G3210" s="739" t="s">
        <v>18117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18124</v>
      </c>
      <c r="H3211" s="739" t="s">
        <v>18388</v>
      </c>
    </row>
    <row r="3212" spans="1:8">
      <c r="A3212" s="739" t="s">
        <v>18389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18389</v>
      </c>
      <c r="C3214" s="739">
        <v>29647</v>
      </c>
      <c r="H3214" s="739" t="s">
        <v>8751</v>
      </c>
    </row>
    <row r="3215" spans="1:8">
      <c r="A3215" s="739" t="s">
        <v>18390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18391</v>
      </c>
      <c r="C3216" s="739">
        <v>30000</v>
      </c>
      <c r="H3216" s="836" t="s">
        <v>18392</v>
      </c>
    </row>
    <row r="3217" spans="1:8">
      <c r="A3217" s="739" t="s">
        <v>18393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18116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18394</v>
      </c>
    </row>
    <row r="3220" spans="1:8">
      <c r="A3220" s="739" t="s">
        <v>18395</v>
      </c>
      <c r="E3220" s="741">
        <v>70</v>
      </c>
      <c r="F3220" s="741">
        <v>1835</v>
      </c>
      <c r="G3220" s="739" t="s">
        <v>18116</v>
      </c>
      <c r="H3220" s="739" t="s">
        <v>8760</v>
      </c>
    </row>
    <row r="3221" spans="1:8">
      <c r="A3221" s="739" t="s">
        <v>18395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18396</v>
      </c>
      <c r="E3222" s="741">
        <v>225</v>
      </c>
      <c r="F3222" s="741">
        <v>1375</v>
      </c>
      <c r="G3222" s="739" t="s">
        <v>7776</v>
      </c>
      <c r="H3222" s="739" t="s">
        <v>18397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18398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18398</v>
      </c>
      <c r="E3225" s="741">
        <v>1458</v>
      </c>
      <c r="F3225" s="741">
        <v>4672</v>
      </c>
      <c r="G3225" s="739" t="s">
        <v>18104</v>
      </c>
      <c r="H3225" s="739" t="s">
        <v>18399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18400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18116</v>
      </c>
      <c r="H3228" s="739" t="s">
        <v>18394</v>
      </c>
    </row>
    <row r="3229" spans="1:8">
      <c r="E3229" s="741"/>
      <c r="F3229" s="741"/>
      <c r="H3229" s="846" t="s">
        <v>8146</v>
      </c>
    </row>
    <row r="3230" spans="1:8">
      <c r="A3230" s="739" t="s">
        <v>18401</v>
      </c>
      <c r="C3230" s="739">
        <v>17000</v>
      </c>
      <c r="H3230" s="739" t="s">
        <v>18402</v>
      </c>
    </row>
    <row r="3231" spans="1:8">
      <c r="A3231" s="739" t="s">
        <v>18403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18052</v>
      </c>
      <c r="H3232" s="739" t="s">
        <v>8773</v>
      </c>
    </row>
    <row r="3233" spans="1:8">
      <c r="A3233" s="739" t="s">
        <v>18404</v>
      </c>
      <c r="E3233" s="741">
        <v>1458</v>
      </c>
      <c r="F3233" s="741">
        <v>1636</v>
      </c>
      <c r="G3233" s="739" t="s">
        <v>18104</v>
      </c>
      <c r="H3233" s="739" t="s">
        <v>8775</v>
      </c>
    </row>
    <row r="3234" spans="1:8">
      <c r="A3234" s="739" t="s">
        <v>18405</v>
      </c>
      <c r="E3234" s="741">
        <v>18</v>
      </c>
      <c r="F3234" s="741">
        <v>1618</v>
      </c>
      <c r="G3234" s="739" t="s">
        <v>6913</v>
      </c>
      <c r="H3234" s="739" t="s">
        <v>18406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18407</v>
      </c>
      <c r="C3237" s="739">
        <v>17000</v>
      </c>
      <c r="H3237" s="739" t="s">
        <v>18408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18409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18116</v>
      </c>
      <c r="H3239" s="739" t="s">
        <v>18409</v>
      </c>
    </row>
    <row r="3240" spans="1:8">
      <c r="A3240" s="739" t="s">
        <v>18410</v>
      </c>
      <c r="D3240" s="739">
        <v>5000</v>
      </c>
      <c r="E3240" s="741"/>
      <c r="F3240" s="741">
        <v>5801</v>
      </c>
      <c r="H3240" s="739" t="s">
        <v>18133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18411</v>
      </c>
    </row>
    <row r="3242" spans="1:8">
      <c r="A3242" s="739" t="s">
        <v>18412</v>
      </c>
      <c r="E3242" s="741">
        <v>405</v>
      </c>
      <c r="F3242" s="741">
        <v>4986</v>
      </c>
      <c r="G3242" s="739" t="s">
        <v>18116</v>
      </c>
      <c r="H3242" s="739" t="s">
        <v>18411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18413</v>
      </c>
    </row>
    <row r="3245" spans="1:8">
      <c r="A3245" s="739" t="s">
        <v>18414</v>
      </c>
      <c r="C3245" s="739">
        <v>43500</v>
      </c>
      <c r="D3245" s="846"/>
      <c r="H3245" s="739" t="s">
        <v>18415</v>
      </c>
    </row>
    <row r="3246" spans="1:8">
      <c r="A3246" s="739" t="s">
        <v>18416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18116</v>
      </c>
      <c r="H3247" s="739" t="s">
        <v>18417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18418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18419</v>
      </c>
      <c r="C3251" s="739">
        <v>22824</v>
      </c>
      <c r="H3251" s="739" t="s">
        <v>18420</v>
      </c>
    </row>
    <row r="3252" spans="1:9">
      <c r="E3252" s="741"/>
      <c r="F3252" s="741"/>
      <c r="H3252" s="846" t="s">
        <v>8146</v>
      </c>
    </row>
    <row r="3253" spans="1:9">
      <c r="A3253" s="739" t="s">
        <v>18421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18422</v>
      </c>
      <c r="E3254" s="739">
        <v>144</v>
      </c>
      <c r="F3254" s="741">
        <v>3760</v>
      </c>
      <c r="G3254" s="739" t="s">
        <v>18124</v>
      </c>
      <c r="H3254" s="739" t="s">
        <v>18423</v>
      </c>
    </row>
    <row r="3255" spans="1:9">
      <c r="A3255" s="739" t="s">
        <v>18424</v>
      </c>
      <c r="E3255" s="741">
        <v>15</v>
      </c>
      <c r="F3255" s="741">
        <v>3745</v>
      </c>
      <c r="G3255" s="739" t="s">
        <v>18171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18124</v>
      </c>
      <c r="H3257" s="739" t="s">
        <v>18425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18426</v>
      </c>
      <c r="E3260" s="741">
        <v>1458</v>
      </c>
      <c r="F3260" s="741">
        <v>1784</v>
      </c>
      <c r="G3260" s="739" t="s">
        <v>7763</v>
      </c>
      <c r="H3260" s="739" t="s">
        <v>18427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18428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18120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18429</v>
      </c>
      <c r="C3265" s="739">
        <v>39800</v>
      </c>
      <c r="D3265" s="846"/>
      <c r="H3265" s="739" t="s">
        <v>18415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18430</v>
      </c>
    </row>
    <row r="3268" spans="1:8">
      <c r="A3268" s="739" t="s">
        <v>18431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18432</v>
      </c>
      <c r="E3270" s="741">
        <v>110</v>
      </c>
      <c r="F3270" s="741">
        <v>1506</v>
      </c>
      <c r="G3270" s="739" t="s">
        <v>18234</v>
      </c>
      <c r="H3270" s="739" t="s">
        <v>8667</v>
      </c>
    </row>
    <row r="3271" spans="1:8">
      <c r="A3271" s="739" t="s">
        <v>18433</v>
      </c>
      <c r="E3271" s="741">
        <v>1458</v>
      </c>
      <c r="F3271" s="741">
        <v>48</v>
      </c>
      <c r="G3271" s="739" t="s">
        <v>18104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18049</v>
      </c>
      <c r="H3272" s="739" t="s">
        <v>8823</v>
      </c>
    </row>
    <row r="3273" spans="1:8">
      <c r="A3273" s="739" t="s">
        <v>18434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18434</v>
      </c>
      <c r="E3274" s="739">
        <v>324</v>
      </c>
      <c r="F3274" s="741">
        <v>4706</v>
      </c>
      <c r="G3274" s="739" t="s">
        <v>6943</v>
      </c>
      <c r="H3274" s="739" t="s">
        <v>18435</v>
      </c>
    </row>
    <row r="3275" spans="1:8">
      <c r="E3275" s="741"/>
      <c r="F3275" s="741"/>
      <c r="H3275" s="846" t="s">
        <v>8146</v>
      </c>
    </row>
    <row r="3276" spans="1:8">
      <c r="A3276" s="739" t="s">
        <v>18436</v>
      </c>
      <c r="C3276" s="739">
        <v>20000</v>
      </c>
      <c r="H3276" s="739" t="s">
        <v>8827</v>
      </c>
    </row>
    <row r="3277" spans="1:8">
      <c r="A3277" s="739" t="s">
        <v>18437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18438</v>
      </c>
    </row>
    <row r="3279" spans="1:8">
      <c r="A3279" s="739" t="s">
        <v>18439</v>
      </c>
      <c r="C3279" s="739">
        <v>8137</v>
      </c>
      <c r="H3279" s="739" t="s">
        <v>18430</v>
      </c>
    </row>
    <row r="3280" spans="1:8">
      <c r="A3280" s="739" t="s">
        <v>18440</v>
      </c>
      <c r="C3280" s="739">
        <v>10670</v>
      </c>
      <c r="H3280" s="739" t="s">
        <v>8833</v>
      </c>
    </row>
    <row r="3281" spans="1:8">
      <c r="A3281" s="739" t="s">
        <v>18441</v>
      </c>
      <c r="C3281" s="739">
        <v>60000</v>
      </c>
      <c r="D3281" s="846"/>
      <c r="H3281" s="739" t="s">
        <v>18442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18124</v>
      </c>
      <c r="H3282" s="739" t="s">
        <v>8836</v>
      </c>
    </row>
    <row r="3283" spans="1:8">
      <c r="A3283" s="739" t="s">
        <v>18443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18444</v>
      </c>
      <c r="C3284" s="739">
        <v>104030</v>
      </c>
      <c r="H3284" s="836" t="s">
        <v>18445</v>
      </c>
    </row>
    <row r="3285" spans="1:8">
      <c r="A3285" s="739" t="s">
        <v>8839</v>
      </c>
      <c r="C3285" s="739">
        <v>31454</v>
      </c>
      <c r="D3285" s="846" t="s">
        <v>18446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18447</v>
      </c>
    </row>
    <row r="3287" spans="1:8">
      <c r="A3287" s="739" t="s">
        <v>18444</v>
      </c>
      <c r="E3287" s="741">
        <v>1458</v>
      </c>
      <c r="F3287" s="741">
        <v>2937</v>
      </c>
      <c r="G3287" s="739" t="s">
        <v>18104</v>
      </c>
      <c r="H3287" s="739" t="s">
        <v>18448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18449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18450</v>
      </c>
    </row>
    <row r="3292" spans="1:8">
      <c r="A3292" s="739" t="s">
        <v>18451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18452</v>
      </c>
      <c r="E3294" s="739">
        <v>36</v>
      </c>
      <c r="F3294" s="741">
        <v>2851</v>
      </c>
      <c r="G3294" s="739" t="s">
        <v>6943</v>
      </c>
      <c r="H3294" s="739" t="s">
        <v>18453</v>
      </c>
    </row>
    <row r="3295" spans="1:8">
      <c r="A3295" s="739" t="s">
        <v>18451</v>
      </c>
      <c r="C3295" s="739">
        <v>29647</v>
      </c>
      <c r="H3295" s="739" t="s">
        <v>18450</v>
      </c>
    </row>
    <row r="3296" spans="1:8">
      <c r="A3296" s="739" t="s">
        <v>8847</v>
      </c>
      <c r="C3296" s="739">
        <v>61454</v>
      </c>
      <c r="D3296" s="846"/>
      <c r="H3296" s="739" t="s">
        <v>18454</v>
      </c>
    </row>
    <row r="3297" spans="1:8">
      <c r="A3297" s="739" t="s">
        <v>8847</v>
      </c>
      <c r="C3297" s="739">
        <v>3832</v>
      </c>
      <c r="D3297" s="846"/>
      <c r="H3297" s="739" t="s">
        <v>18455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18183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18116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18456</v>
      </c>
    </row>
    <row r="3302" spans="1:8">
      <c r="E3302" s="741"/>
      <c r="F3302" s="741"/>
      <c r="H3302" s="846" t="s">
        <v>18120</v>
      </c>
    </row>
    <row r="3303" spans="1:8">
      <c r="A3303" s="739" t="s">
        <v>18457</v>
      </c>
      <c r="E3303" s="741">
        <v>200</v>
      </c>
      <c r="F3303" s="741">
        <v>2037</v>
      </c>
      <c r="G3303" s="739" t="s">
        <v>18096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18096</v>
      </c>
      <c r="H3304" s="739" t="s">
        <v>18458</v>
      </c>
    </row>
    <row r="3305" spans="1:8">
      <c r="A3305" s="739" t="s">
        <v>18459</v>
      </c>
      <c r="E3305" s="741">
        <v>235</v>
      </c>
      <c r="F3305" s="741">
        <v>1602</v>
      </c>
      <c r="G3305" s="739" t="s">
        <v>7776</v>
      </c>
      <c r="H3305" s="739" t="s">
        <v>18460</v>
      </c>
    </row>
    <row r="3306" spans="1:8">
      <c r="A3306" s="739" t="s">
        <v>18459</v>
      </c>
      <c r="E3306" s="741">
        <v>240</v>
      </c>
      <c r="F3306" s="741">
        <v>1362</v>
      </c>
      <c r="G3306" s="739" t="s">
        <v>18096</v>
      </c>
      <c r="H3306" s="739" t="s">
        <v>8864</v>
      </c>
    </row>
    <row r="3307" spans="1:8">
      <c r="A3307" s="739" t="s">
        <v>18459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18049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18117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18133</v>
      </c>
    </row>
    <row r="3311" spans="1:8">
      <c r="A3311" s="739" t="s">
        <v>18461</v>
      </c>
      <c r="E3311" s="741">
        <v>1458</v>
      </c>
      <c r="F3311" s="741">
        <v>7531</v>
      </c>
      <c r="G3311" s="739" t="s">
        <v>18213</v>
      </c>
      <c r="H3311" s="739" t="s">
        <v>18462</v>
      </c>
    </row>
    <row r="3312" spans="1:8" s="842" customFormat="1" ht="6.6" customHeight="1">
      <c r="E3312" s="848"/>
      <c r="F3312" s="848"/>
    </row>
    <row r="3313" spans="1:11">
      <c r="A3313" s="739" t="s">
        <v>18463</v>
      </c>
      <c r="C3313" s="739">
        <v>20000</v>
      </c>
      <c r="H3313" s="739" t="s">
        <v>8872</v>
      </c>
      <c r="K3313" s="739" t="s">
        <v>18464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18116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18116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18465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18116</v>
      </c>
      <c r="H3317" s="739" t="s">
        <v>18465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18466</v>
      </c>
    </row>
    <row r="3321" spans="1:11">
      <c r="A3321" s="739" t="s">
        <v>8879</v>
      </c>
      <c r="C3321" s="739">
        <v>18000</v>
      </c>
      <c r="D3321" s="846"/>
      <c r="H3321" s="739" t="s">
        <v>18467</v>
      </c>
    </row>
    <row r="3322" spans="1:11">
      <c r="A3322" s="739" t="s">
        <v>18468</v>
      </c>
      <c r="C3322" s="739">
        <v>34335</v>
      </c>
      <c r="H3322" s="739" t="s">
        <v>18469</v>
      </c>
    </row>
    <row r="3323" spans="1:11">
      <c r="E3323" s="741"/>
      <c r="F3323" s="741"/>
      <c r="H3323" s="846" t="s">
        <v>18120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18470</v>
      </c>
    </row>
    <row r="3325" spans="1:11">
      <c r="A3325" s="739" t="s">
        <v>18471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18472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18116</v>
      </c>
      <c r="H3327" s="739" t="s">
        <v>18472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18473</v>
      </c>
      <c r="E3329" s="739">
        <v>1800</v>
      </c>
      <c r="F3329" s="741">
        <v>4571</v>
      </c>
      <c r="G3329" s="851"/>
      <c r="H3329" s="836" t="s">
        <v>18474</v>
      </c>
    </row>
    <row r="3330" spans="1:11">
      <c r="A3330" s="739" t="s">
        <v>18475</v>
      </c>
      <c r="E3330" s="741">
        <v>1458</v>
      </c>
      <c r="F3330" s="741">
        <v>3113</v>
      </c>
      <c r="G3330" s="739" t="s">
        <v>18213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18107</v>
      </c>
      <c r="H3332" s="739" t="s">
        <v>18476</v>
      </c>
    </row>
    <row r="3333" spans="1:11">
      <c r="A3333" s="739" t="s">
        <v>18477</v>
      </c>
      <c r="C3333" s="739">
        <v>29647</v>
      </c>
      <c r="H3333" s="739" t="s">
        <v>18478</v>
      </c>
    </row>
    <row r="3334" spans="1:11">
      <c r="A3334" s="739" t="s">
        <v>18477</v>
      </c>
      <c r="C3334" s="739">
        <v>12000</v>
      </c>
      <c r="D3334" s="846"/>
      <c r="H3334" s="739" t="s">
        <v>18479</v>
      </c>
    </row>
    <row r="3335" spans="1:11">
      <c r="A3335" s="739" t="s">
        <v>8901</v>
      </c>
      <c r="C3335" s="739">
        <v>15090</v>
      </c>
      <c r="H3335" s="739" t="s">
        <v>18480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18481</v>
      </c>
    </row>
    <row r="3338" spans="1:11">
      <c r="A3338" s="739" t="s">
        <v>18482</v>
      </c>
      <c r="E3338" s="739">
        <v>360</v>
      </c>
      <c r="F3338" s="741">
        <v>2336</v>
      </c>
      <c r="G3338" s="739" t="s">
        <v>6943</v>
      </c>
      <c r="H3338" s="739" t="s">
        <v>18483</v>
      </c>
    </row>
    <row r="3339" spans="1:11">
      <c r="A3339" s="739" t="s">
        <v>18484</v>
      </c>
      <c r="E3339" s="739">
        <v>28</v>
      </c>
      <c r="F3339" s="741">
        <v>2308</v>
      </c>
      <c r="G3339" s="739" t="s">
        <v>18052</v>
      </c>
      <c r="H3339" s="739" t="s">
        <v>8908</v>
      </c>
    </row>
    <row r="3340" spans="1:11">
      <c r="A3340" s="739" t="s">
        <v>18485</v>
      </c>
      <c r="E3340" s="739">
        <v>44</v>
      </c>
      <c r="F3340" s="741">
        <v>2264</v>
      </c>
      <c r="G3340" s="739" t="s">
        <v>18124</v>
      </c>
      <c r="H3340" s="739" t="s">
        <v>18486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18487</v>
      </c>
      <c r="E3342" s="739">
        <v>44</v>
      </c>
      <c r="F3342" s="741">
        <v>2100</v>
      </c>
      <c r="G3342" s="739" t="s">
        <v>18124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18488</v>
      </c>
    </row>
    <row r="3344" spans="1:11">
      <c r="E3344" s="741"/>
      <c r="F3344" s="741"/>
      <c r="H3344" s="846" t="s">
        <v>18120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18489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18049</v>
      </c>
      <c r="H3346" s="739" t="s">
        <v>18490</v>
      </c>
    </row>
    <row r="3347" spans="1:11">
      <c r="A3347" s="739" t="s">
        <v>18491</v>
      </c>
      <c r="E3347" s="739">
        <v>32</v>
      </c>
      <c r="F3347" s="741">
        <v>467</v>
      </c>
      <c r="G3347" s="739" t="s">
        <v>18116</v>
      </c>
      <c r="H3347" s="739" t="s">
        <v>8631</v>
      </c>
    </row>
    <row r="3348" spans="1:11">
      <c r="A3348" s="739" t="s">
        <v>18492</v>
      </c>
      <c r="C3348" s="739">
        <v>20000</v>
      </c>
      <c r="H3348" s="739" t="s">
        <v>18493</v>
      </c>
      <c r="K3348" s="739" t="s">
        <v>18464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18494</v>
      </c>
    </row>
    <row r="3352" spans="1:11">
      <c r="A3352" s="739" t="s">
        <v>18495</v>
      </c>
      <c r="C3352" s="739">
        <v>400</v>
      </c>
      <c r="H3352" s="739" t="s">
        <v>18496</v>
      </c>
    </row>
    <row r="3353" spans="1:11">
      <c r="A3353" s="739" t="s">
        <v>18497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18116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18116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18116</v>
      </c>
      <c r="H3358" s="739" t="s">
        <v>18498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18499</v>
      </c>
      <c r="E3361" s="741">
        <v>1458</v>
      </c>
      <c r="F3361" s="741">
        <v>3528</v>
      </c>
      <c r="G3361" s="739" t="s">
        <v>18104</v>
      </c>
      <c r="H3361" s="739" t="s">
        <v>18500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18171</v>
      </c>
      <c r="H3362" s="739" t="s">
        <v>8938</v>
      </c>
    </row>
    <row r="3363" spans="1:11">
      <c r="A3363" s="739" t="s">
        <v>18501</v>
      </c>
      <c r="C3363" s="739">
        <v>20000</v>
      </c>
      <c r="H3363" s="739" t="s">
        <v>18502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18503</v>
      </c>
      <c r="C3365" s="739">
        <v>29647</v>
      </c>
      <c r="H3365" s="739" t="s">
        <v>8944</v>
      </c>
    </row>
    <row r="3366" spans="1:11">
      <c r="A3366" s="739" t="s">
        <v>18503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18504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18117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18052</v>
      </c>
      <c r="H3370" s="739" t="s">
        <v>8952</v>
      </c>
    </row>
    <row r="3371" spans="1:11" ht="33">
      <c r="A3371" s="739" t="s">
        <v>18505</v>
      </c>
      <c r="C3371" s="739">
        <v>6600</v>
      </c>
      <c r="H3371" s="847" t="s">
        <v>18506</v>
      </c>
    </row>
    <row r="3372" spans="1:11" ht="49.5">
      <c r="A3372" s="739" t="s">
        <v>8955</v>
      </c>
      <c r="C3372" s="741">
        <v>1468</v>
      </c>
      <c r="F3372" s="741"/>
      <c r="G3372" s="739" t="s">
        <v>18104</v>
      </c>
      <c r="H3372" s="836" t="s">
        <v>18507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18508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18509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18116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18510</v>
      </c>
    </row>
    <row r="3377" spans="1:11">
      <c r="A3377" s="739" t="s">
        <v>18511</v>
      </c>
      <c r="E3377" s="739">
        <v>60</v>
      </c>
      <c r="F3377" s="741">
        <v>2444</v>
      </c>
      <c r="G3377" s="739" t="s">
        <v>18124</v>
      </c>
      <c r="H3377" s="739" t="s">
        <v>18512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18513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18514</v>
      </c>
    </row>
    <row r="3383" spans="1:11">
      <c r="H3383" s="844" t="s">
        <v>18515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18124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18516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18517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18096</v>
      </c>
      <c r="H3388" s="739" t="s">
        <v>18204</v>
      </c>
    </row>
    <row r="3389" spans="1:11">
      <c r="A3389" s="739" t="s">
        <v>18518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18519</v>
      </c>
    </row>
    <row r="3391" spans="1:11" ht="49.5">
      <c r="A3391" s="741" t="s">
        <v>18520</v>
      </c>
      <c r="C3391" s="741">
        <v>1468</v>
      </c>
      <c r="F3391" s="741"/>
      <c r="G3391" s="739" t="s">
        <v>18104</v>
      </c>
      <c r="H3391" s="836" t="s">
        <v>18521</v>
      </c>
    </row>
    <row r="3392" spans="1:11">
      <c r="A3392" s="739" t="s">
        <v>18522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18116</v>
      </c>
      <c r="H3393" s="739" t="s">
        <v>18523</v>
      </c>
    </row>
    <row r="3394" spans="1:11">
      <c r="A3394" s="739" t="s">
        <v>18524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18525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18526</v>
      </c>
    </row>
    <row r="3398" spans="1:11">
      <c r="A3398" s="739" t="s">
        <v>18527</v>
      </c>
      <c r="C3398" s="739">
        <v>20010</v>
      </c>
      <c r="H3398" s="739" t="s">
        <v>18528</v>
      </c>
      <c r="K3398" s="739" t="s">
        <v>18529</v>
      </c>
    </row>
    <row r="3399" spans="1:11">
      <c r="A3399" s="739" t="s">
        <v>18527</v>
      </c>
      <c r="E3399" s="741">
        <v>168</v>
      </c>
      <c r="F3399" s="741">
        <v>602</v>
      </c>
      <c r="G3399" s="741" t="s">
        <v>18107</v>
      </c>
      <c r="H3399" s="739" t="s">
        <v>18530</v>
      </c>
    </row>
    <row r="3400" spans="1:11">
      <c r="A3400" s="739" t="s">
        <v>9702</v>
      </c>
      <c r="C3400" s="739">
        <v>29647</v>
      </c>
      <c r="H3400" s="739" t="s">
        <v>18531</v>
      </c>
    </row>
    <row r="3401" spans="1:11">
      <c r="A3401" s="739" t="s">
        <v>18532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18533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18534</v>
      </c>
    </row>
    <row r="3407" spans="1:11">
      <c r="E3407" s="741"/>
      <c r="F3407" s="741"/>
      <c r="H3407" s="846" t="s">
        <v>18535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18536</v>
      </c>
    </row>
    <row r="3409" spans="1:8" ht="49.5">
      <c r="A3409" s="739" t="s">
        <v>18537</v>
      </c>
      <c r="C3409" s="741">
        <v>1468</v>
      </c>
      <c r="F3409" s="741"/>
      <c r="G3409" s="739" t="s">
        <v>7763</v>
      </c>
      <c r="H3409" s="836" t="s">
        <v>18538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18117</v>
      </c>
      <c r="H3410" s="739" t="s">
        <v>18539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18116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18096</v>
      </c>
      <c r="H3412" s="739" t="s">
        <v>18540</v>
      </c>
    </row>
    <row r="3413" spans="1:8">
      <c r="A3413" s="739" t="s">
        <v>18541</v>
      </c>
      <c r="E3413" s="741">
        <v>275</v>
      </c>
      <c r="F3413" s="741">
        <v>4642</v>
      </c>
      <c r="G3413" s="739" t="s">
        <v>18542</v>
      </c>
      <c r="H3413" s="739" t="s">
        <v>18540</v>
      </c>
    </row>
    <row r="3414" spans="1:8">
      <c r="A3414" s="739" t="s">
        <v>18543</v>
      </c>
      <c r="C3414" s="739">
        <v>29647</v>
      </c>
      <c r="H3414" s="739" t="s">
        <v>18544</v>
      </c>
    </row>
    <row r="3415" spans="1:8">
      <c r="A3415" s="739" t="s">
        <v>11103</v>
      </c>
      <c r="C3415" s="739">
        <v>22500</v>
      </c>
      <c r="D3415" s="846"/>
      <c r="H3415" s="739" t="s">
        <v>18545</v>
      </c>
    </row>
    <row r="3416" spans="1:8">
      <c r="A3416" s="739" t="s">
        <v>18546</v>
      </c>
      <c r="C3416" s="741">
        <v>61454</v>
      </c>
      <c r="H3416" s="739" t="s">
        <v>18547</v>
      </c>
    </row>
    <row r="3417" spans="1:8">
      <c r="A3417" s="739" t="s">
        <v>11103</v>
      </c>
      <c r="C3417" s="739">
        <v>800</v>
      </c>
      <c r="H3417" s="739" t="s">
        <v>18548</v>
      </c>
    </row>
    <row r="3418" spans="1:8">
      <c r="A3418" s="739" t="s">
        <v>18543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18549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18550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18116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18116</v>
      </c>
      <c r="H3423" s="739" t="s">
        <v>8432</v>
      </c>
    </row>
    <row r="3424" spans="1:8" ht="49.5">
      <c r="A3424" s="739" t="s">
        <v>18551</v>
      </c>
      <c r="C3424" s="741">
        <v>1468</v>
      </c>
      <c r="F3424" s="741"/>
      <c r="G3424" s="739" t="s">
        <v>7763</v>
      </c>
      <c r="H3424" s="836" t="s">
        <v>18552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18551</v>
      </c>
      <c r="E3426" s="739">
        <v>44</v>
      </c>
      <c r="F3426" s="741">
        <v>3810</v>
      </c>
      <c r="G3426" s="739" t="s">
        <v>18124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18553</v>
      </c>
    </row>
    <row r="3429" spans="1:11">
      <c r="A3429" s="739" t="s">
        <v>18554</v>
      </c>
      <c r="C3429" s="739">
        <v>20000</v>
      </c>
      <c r="H3429" s="739" t="s">
        <v>18555</v>
      </c>
    </row>
    <row r="3430" spans="1:11">
      <c r="A3430" s="739" t="s">
        <v>18556</v>
      </c>
      <c r="C3430" s="739">
        <v>20010</v>
      </c>
      <c r="H3430" s="739" t="s">
        <v>18557</v>
      </c>
      <c r="K3430" s="739" t="s">
        <v>8873</v>
      </c>
    </row>
    <row r="3431" spans="1:11">
      <c r="A3431" s="739" t="s">
        <v>18558</v>
      </c>
      <c r="C3431" s="739">
        <v>29647</v>
      </c>
      <c r="H3431" s="739" t="s">
        <v>18559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18560</v>
      </c>
    </row>
    <row r="3434" spans="1:11">
      <c r="A3434" s="739" t="s">
        <v>18561</v>
      </c>
      <c r="C3434" s="741">
        <v>60454</v>
      </c>
      <c r="H3434" s="739" t="s">
        <v>18560</v>
      </c>
    </row>
    <row r="3435" spans="1:11">
      <c r="A3435" s="739" t="s">
        <v>11109</v>
      </c>
      <c r="C3435" s="739">
        <v>11285</v>
      </c>
      <c r="H3435" s="739" t="s">
        <v>18562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18124</v>
      </c>
      <c r="H3436" s="739" t="s">
        <v>14318</v>
      </c>
    </row>
    <row r="3437" spans="1:11">
      <c r="A3437" s="739" t="s">
        <v>18563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18564</v>
      </c>
      <c r="E3438" s="739">
        <v>75</v>
      </c>
      <c r="F3438" s="741">
        <v>3503</v>
      </c>
      <c r="G3438" s="739" t="s">
        <v>18078</v>
      </c>
      <c r="H3438" s="739" t="s">
        <v>18488</v>
      </c>
    </row>
    <row r="3439" spans="1:11">
      <c r="E3439" s="741"/>
      <c r="F3439" s="741"/>
      <c r="H3439" s="846" t="s">
        <v>18120</v>
      </c>
    </row>
    <row r="3440" spans="1:11" ht="49.5">
      <c r="A3440" s="739" t="s">
        <v>18565</v>
      </c>
      <c r="C3440" s="741">
        <v>1468</v>
      </c>
      <c r="F3440" s="741"/>
      <c r="G3440" s="739" t="s">
        <v>18213</v>
      </c>
      <c r="H3440" s="836" t="s">
        <v>14324</v>
      </c>
    </row>
    <row r="3441" spans="1:11">
      <c r="A3441" s="739" t="s">
        <v>18566</v>
      </c>
      <c r="C3441" s="739">
        <v>10000</v>
      </c>
      <c r="H3441" s="739" t="s">
        <v>18567</v>
      </c>
    </row>
    <row r="3442" spans="1:11">
      <c r="A3442" s="739" t="s">
        <v>18568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18569</v>
      </c>
      <c r="E3443" s="739">
        <v>100</v>
      </c>
      <c r="F3443" s="741">
        <v>3173</v>
      </c>
      <c r="G3443" s="739" t="s">
        <v>7776</v>
      </c>
      <c r="H3443" s="739" t="s">
        <v>18220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18117</v>
      </c>
      <c r="H3444" s="739" t="s">
        <v>18570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18571</v>
      </c>
    </row>
    <row r="3447" spans="1:11">
      <c r="A3447" s="739" t="s">
        <v>18572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18572</v>
      </c>
      <c r="E3448" s="739">
        <v>60</v>
      </c>
      <c r="F3448" s="741">
        <v>5395</v>
      </c>
      <c r="G3448" s="739" t="s">
        <v>18124</v>
      </c>
      <c r="H3448" s="739" t="s">
        <v>18573</v>
      </c>
    </row>
    <row r="3449" spans="1:11">
      <c r="A3449" s="739" t="s">
        <v>18574</v>
      </c>
      <c r="C3449" s="739">
        <v>29647</v>
      </c>
      <c r="H3449" s="739" t="s">
        <v>18575</v>
      </c>
    </row>
    <row r="3450" spans="1:11">
      <c r="A3450" s="739" t="s">
        <v>18574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18078</v>
      </c>
      <c r="H3453" s="739" t="s">
        <v>18488</v>
      </c>
    </row>
    <row r="3454" spans="1:11" ht="49.5">
      <c r="A3454" s="739" t="s">
        <v>18576</v>
      </c>
      <c r="C3454" s="741">
        <v>1468</v>
      </c>
      <c r="F3454" s="741"/>
      <c r="G3454" s="739" t="s">
        <v>18213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18577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18117</v>
      </c>
      <c r="H3457" s="739" t="s">
        <v>18578</v>
      </c>
    </row>
    <row r="3458" spans="1:11">
      <c r="A3458" s="739" t="s">
        <v>18579</v>
      </c>
      <c r="E3458" s="739">
        <v>44</v>
      </c>
      <c r="F3458" s="741">
        <v>4934</v>
      </c>
      <c r="G3458" s="739" t="s">
        <v>6943</v>
      </c>
      <c r="H3458" s="739" t="s">
        <v>18580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18116</v>
      </c>
      <c r="H3459" s="739" t="s">
        <v>18581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18464</v>
      </c>
    </row>
    <row r="3462" spans="1:11" ht="49.5">
      <c r="A3462" s="739" t="s">
        <v>18582</v>
      </c>
      <c r="C3462" s="741">
        <v>130010</v>
      </c>
      <c r="D3462" s="846"/>
      <c r="H3462" s="836" t="s">
        <v>18583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18584</v>
      </c>
    </row>
    <row r="3464" spans="1:11">
      <c r="A3464" s="739" t="s">
        <v>11127</v>
      </c>
      <c r="C3464" s="741">
        <v>19800</v>
      </c>
      <c r="H3464" s="739" t="s">
        <v>18585</v>
      </c>
    </row>
    <row r="3465" spans="1:11">
      <c r="A3465" s="739" t="s">
        <v>18586</v>
      </c>
      <c r="C3465" s="739">
        <v>29575</v>
      </c>
      <c r="H3465" s="739" t="s">
        <v>18587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18588</v>
      </c>
    </row>
    <row r="3468" spans="1:11">
      <c r="A3468" s="739" t="s">
        <v>18589</v>
      </c>
      <c r="C3468" s="739">
        <v>283</v>
      </c>
      <c r="H3468" s="739" t="s">
        <v>18590</v>
      </c>
    </row>
    <row r="3469" spans="1:11">
      <c r="A3469" s="739" t="s">
        <v>18591</v>
      </c>
      <c r="E3469" s="741">
        <v>18</v>
      </c>
      <c r="F3469" s="741">
        <v>4566</v>
      </c>
      <c r="G3469" s="739" t="s">
        <v>18117</v>
      </c>
      <c r="H3469" s="739" t="s">
        <v>18592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18593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18594</v>
      </c>
    </row>
    <row r="3472" spans="1:11">
      <c r="A3472" s="739" t="s">
        <v>18595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18596</v>
      </c>
    </row>
    <row r="3474" spans="1:11">
      <c r="A3474" s="739" t="s">
        <v>18597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18598</v>
      </c>
      <c r="C3475" s="741">
        <v>150010</v>
      </c>
      <c r="D3475" s="846"/>
      <c r="H3475" s="836" t="s">
        <v>18599</v>
      </c>
    </row>
    <row r="3476" spans="1:11" ht="49.5">
      <c r="A3476" s="739" t="s">
        <v>18600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18601</v>
      </c>
      <c r="E3477" s="739">
        <v>92</v>
      </c>
      <c r="F3477" s="741">
        <v>2901</v>
      </c>
      <c r="G3477" s="739" t="s">
        <v>18124</v>
      </c>
      <c r="H3477" s="739" t="s">
        <v>11134</v>
      </c>
    </row>
    <row r="3478" spans="1:11">
      <c r="A3478" s="739" t="s">
        <v>18602</v>
      </c>
      <c r="C3478" s="739">
        <v>20010</v>
      </c>
      <c r="H3478" s="739" t="s">
        <v>18603</v>
      </c>
      <c r="K3478" s="739" t="s">
        <v>8873</v>
      </c>
    </row>
    <row r="3479" spans="1:11" ht="132">
      <c r="A3479" s="739" t="s">
        <v>18604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18605</v>
      </c>
      <c r="E3480" s="739">
        <v>28</v>
      </c>
      <c r="F3480" s="741">
        <v>2873</v>
      </c>
      <c r="G3480" s="739" t="s">
        <v>6943</v>
      </c>
      <c r="H3480" s="739" t="s">
        <v>18606</v>
      </c>
    </row>
    <row r="3481" spans="1:11">
      <c r="A3481" s="739" t="s">
        <v>11052</v>
      </c>
      <c r="C3481" s="741">
        <v>21000</v>
      </c>
      <c r="H3481" s="739" t="s">
        <v>18607</v>
      </c>
    </row>
    <row r="3482" spans="1:11">
      <c r="A3482" s="739" t="s">
        <v>11052</v>
      </c>
      <c r="C3482" s="739">
        <v>29575</v>
      </c>
      <c r="H3482" s="739" t="s">
        <v>18608</v>
      </c>
    </row>
    <row r="3483" spans="1:11">
      <c r="A3483" s="739" t="s">
        <v>18609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18610</v>
      </c>
    </row>
    <row r="3485" spans="1:11">
      <c r="A3485" s="739" t="s">
        <v>18611</v>
      </c>
      <c r="E3485" s="741">
        <v>430</v>
      </c>
      <c r="F3485" s="741">
        <v>2443</v>
      </c>
      <c r="G3485" s="739" t="s">
        <v>18096</v>
      </c>
      <c r="H3485" s="739" t="s">
        <v>18612</v>
      </c>
    </row>
    <row r="3486" spans="1:11">
      <c r="A3486" s="739" t="s">
        <v>18613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18614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18133</v>
      </c>
    </row>
    <row r="3490" spans="1:11">
      <c r="A3490" s="739" t="s">
        <v>18615</v>
      </c>
      <c r="E3490" s="739">
        <v>28</v>
      </c>
      <c r="F3490" s="741">
        <v>7005</v>
      </c>
      <c r="G3490" s="739" t="s">
        <v>18124</v>
      </c>
      <c r="H3490" s="739" t="s">
        <v>18616</v>
      </c>
    </row>
    <row r="3491" spans="1:11" ht="99">
      <c r="A3491" s="739" t="s">
        <v>18617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18618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18124</v>
      </c>
      <c r="H3494" s="739" t="s">
        <v>18619</v>
      </c>
    </row>
    <row r="3495" spans="1:11" ht="115.5">
      <c r="A3495" s="739" t="s">
        <v>18620</v>
      </c>
      <c r="C3495" s="741">
        <v>18171</v>
      </c>
      <c r="D3495" s="846"/>
      <c r="H3495" s="836" t="s">
        <v>18621</v>
      </c>
      <c r="J3495" s="836"/>
    </row>
    <row r="3496" spans="1:11">
      <c r="A3496" s="739" t="s">
        <v>18622</v>
      </c>
      <c r="E3496" s="739">
        <v>112</v>
      </c>
      <c r="F3496" s="741">
        <v>6837</v>
      </c>
      <c r="G3496" s="739" t="s">
        <v>18124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18623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18517</v>
      </c>
      <c r="H3498" s="739" t="s">
        <v>18624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18107</v>
      </c>
      <c r="H3499" s="739" t="s">
        <v>18625</v>
      </c>
    </row>
    <row r="3500" spans="1:11">
      <c r="A3500" s="739" t="s">
        <v>18626</v>
      </c>
      <c r="C3500" s="739">
        <v>20010</v>
      </c>
      <c r="H3500" s="739" t="s">
        <v>18627</v>
      </c>
      <c r="K3500" s="739" t="s">
        <v>8873</v>
      </c>
    </row>
    <row r="3501" spans="1:11">
      <c r="A3501" s="739" t="s">
        <v>18628</v>
      </c>
      <c r="E3501" s="739">
        <v>56</v>
      </c>
      <c r="F3501" s="741">
        <v>6559</v>
      </c>
      <c r="G3501" s="739" t="s">
        <v>18517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18629</v>
      </c>
    </row>
    <row r="3505" spans="1:11">
      <c r="A3505" s="739" t="s">
        <v>10817</v>
      </c>
      <c r="C3505" s="741">
        <v>61280</v>
      </c>
      <c r="D3505" s="741"/>
      <c r="H3505" s="739" t="s">
        <v>18630</v>
      </c>
    </row>
    <row r="3506" spans="1:11">
      <c r="A3506" s="739" t="s">
        <v>18631</v>
      </c>
      <c r="C3506" s="739">
        <v>4988</v>
      </c>
      <c r="H3506" s="739" t="s">
        <v>14417</v>
      </c>
    </row>
    <row r="3507" spans="1:11">
      <c r="A3507" s="739" t="s">
        <v>18632</v>
      </c>
      <c r="E3507" s="739">
        <v>28</v>
      </c>
      <c r="F3507" s="741">
        <v>6503</v>
      </c>
      <c r="G3507" s="739" t="s">
        <v>18633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18634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18635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18636</v>
      </c>
    </row>
    <row r="3511" spans="1:11" ht="49.5">
      <c r="A3511" s="739" t="s">
        <v>18637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18117</v>
      </c>
      <c r="H3512" s="739" t="s">
        <v>18638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18116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18639</v>
      </c>
      <c r="K3515" s="739" t="s">
        <v>18464</v>
      </c>
    </row>
    <row r="3516" spans="1:11">
      <c r="A3516" s="739" t="s">
        <v>18640</v>
      </c>
      <c r="C3516" s="741">
        <v>31000</v>
      </c>
      <c r="H3516" s="739" t="s">
        <v>18641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16536</v>
      </c>
      <c r="C3518" s="739">
        <v>15830</v>
      </c>
      <c r="H3518" s="739" t="s">
        <v>18642</v>
      </c>
    </row>
    <row r="3519" spans="1:11">
      <c r="A3519" s="739" t="s">
        <v>16536</v>
      </c>
      <c r="C3519" s="741">
        <v>41280</v>
      </c>
      <c r="D3519" s="741"/>
      <c r="E3519" s="846"/>
      <c r="H3519" s="741" t="s">
        <v>18643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18644</v>
      </c>
      <c r="C3521" s="739">
        <v>16930</v>
      </c>
      <c r="H3521" s="739" t="s">
        <v>18645</v>
      </c>
    </row>
    <row r="3522" spans="1:11">
      <c r="A3522" s="739" t="s">
        <v>14436</v>
      </c>
      <c r="C3522" s="739">
        <v>43064</v>
      </c>
      <c r="H3522" s="739" t="s">
        <v>18646</v>
      </c>
    </row>
    <row r="3523" spans="1:11" ht="33">
      <c r="A3523" s="739" t="s">
        <v>18647</v>
      </c>
      <c r="C3523" s="739">
        <v>8888</v>
      </c>
      <c r="H3523" s="836" t="s">
        <v>14442</v>
      </c>
    </row>
    <row r="3524" spans="1:11" ht="113.45" customHeight="1">
      <c r="A3524" s="739" t="s">
        <v>18648</v>
      </c>
      <c r="C3524" s="741">
        <v>62100</v>
      </c>
      <c r="D3524" s="846"/>
      <c r="H3524" s="836" t="s">
        <v>18649</v>
      </c>
      <c r="J3524" s="836"/>
    </row>
    <row r="3525" spans="1:11" ht="49.5">
      <c r="A3525" s="739" t="s">
        <v>18650</v>
      </c>
      <c r="C3525" s="741">
        <v>1468</v>
      </c>
      <c r="F3525" s="741"/>
      <c r="G3525" s="739" t="s">
        <v>7763</v>
      </c>
      <c r="H3525" s="836" t="s">
        <v>18651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18652</v>
      </c>
      <c r="C3527" s="739">
        <v>20010</v>
      </c>
      <c r="H3527" s="739" t="s">
        <v>18653</v>
      </c>
      <c r="K3527" s="739" t="s">
        <v>18464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18654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18655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18656</v>
      </c>
    </row>
    <row r="3532" spans="1:11">
      <c r="A3532" s="739" t="s">
        <v>18657</v>
      </c>
      <c r="E3532" s="741">
        <v>175</v>
      </c>
      <c r="F3532" s="741">
        <v>664</v>
      </c>
      <c r="G3532" s="739" t="s">
        <v>18096</v>
      </c>
      <c r="H3532" s="739" t="s">
        <v>18332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18096</v>
      </c>
      <c r="H3533" s="739" t="s">
        <v>18658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18659</v>
      </c>
    </row>
    <row r="3538" spans="1:11">
      <c r="A3538" s="739" t="s">
        <v>18660</v>
      </c>
      <c r="C3538" s="739">
        <v>20010</v>
      </c>
      <c r="H3538" s="739" t="s">
        <v>18661</v>
      </c>
      <c r="K3538" s="739" t="s">
        <v>18662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18662</v>
      </c>
    </row>
    <row r="3540" spans="1:11">
      <c r="A3540" s="739" t="s">
        <v>18663</v>
      </c>
      <c r="C3540" s="741">
        <v>30000</v>
      </c>
      <c r="D3540" s="846"/>
      <c r="E3540" s="846"/>
      <c r="H3540" s="741" t="s">
        <v>18664</v>
      </c>
    </row>
    <row r="3541" spans="1:11">
      <c r="A3541" s="739" t="s">
        <v>18663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18665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18633</v>
      </c>
      <c r="H3544" s="739" t="s">
        <v>18666</v>
      </c>
    </row>
    <row r="3545" spans="1:11">
      <c r="A3545" s="739" t="s">
        <v>18667</v>
      </c>
      <c r="C3545" s="741">
        <v>18000</v>
      </c>
      <c r="H3545" s="739" t="s">
        <v>18668</v>
      </c>
    </row>
    <row r="3546" spans="1:11">
      <c r="A3546" s="739" t="s">
        <v>18669</v>
      </c>
      <c r="C3546" s="739">
        <v>29575</v>
      </c>
      <c r="H3546" s="739" t="s">
        <v>18670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18671</v>
      </c>
      <c r="E3549" s="741">
        <v>120</v>
      </c>
      <c r="F3549" s="741">
        <v>4955</v>
      </c>
      <c r="G3549" s="739" t="s">
        <v>18672</v>
      </c>
      <c r="H3549" s="739" t="s">
        <v>18673</v>
      </c>
    </row>
    <row r="3550" spans="1:11">
      <c r="A3550" s="739" t="s">
        <v>18674</v>
      </c>
      <c r="E3550" s="741">
        <v>275</v>
      </c>
      <c r="F3550" s="741">
        <v>4680</v>
      </c>
      <c r="G3550" s="739" t="s">
        <v>18542</v>
      </c>
      <c r="H3550" s="739" t="s">
        <v>18675</v>
      </c>
    </row>
    <row r="3551" spans="1:11">
      <c r="A3551" s="739" t="s">
        <v>18676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18677</v>
      </c>
      <c r="E3552" s="739">
        <v>74</v>
      </c>
      <c r="F3552" s="741">
        <v>4316</v>
      </c>
      <c r="G3552" s="739" t="s">
        <v>18124</v>
      </c>
      <c r="H3552" s="739" t="s">
        <v>18678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18117</v>
      </c>
      <c r="H3553" s="739" t="s">
        <v>18262</v>
      </c>
    </row>
    <row r="3554" spans="1:11">
      <c r="A3554" s="739" t="s">
        <v>14494</v>
      </c>
      <c r="C3554" s="739">
        <v>19416</v>
      </c>
      <c r="H3554" s="739" t="s">
        <v>18679</v>
      </c>
    </row>
    <row r="3555" spans="1:11" ht="49.5">
      <c r="A3555" s="739" t="s">
        <v>18680</v>
      </c>
      <c r="C3555" s="741">
        <v>1468</v>
      </c>
      <c r="F3555" s="741"/>
      <c r="G3555" s="739" t="s">
        <v>18213</v>
      </c>
      <c r="H3555" s="836" t="s">
        <v>18681</v>
      </c>
    </row>
    <row r="3556" spans="1:11">
      <c r="A3556" s="739" t="s">
        <v>18680</v>
      </c>
      <c r="C3556" s="856">
        <v>10000</v>
      </c>
      <c r="H3556" s="739" t="s">
        <v>18682</v>
      </c>
    </row>
    <row r="3557" spans="1:11">
      <c r="A3557" s="739" t="s">
        <v>18683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18684</v>
      </c>
    </row>
    <row r="3559" spans="1:11">
      <c r="A3559" s="739" t="s">
        <v>18685</v>
      </c>
      <c r="C3559" s="739">
        <v>29575</v>
      </c>
      <c r="H3559" s="739" t="s">
        <v>18686</v>
      </c>
    </row>
    <row r="3560" spans="1:11">
      <c r="A3560" s="739" t="s">
        <v>18685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18124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18687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18688</v>
      </c>
      <c r="H3564" s="739" t="s">
        <v>14465</v>
      </c>
    </row>
    <row r="3565" spans="1:11">
      <c r="A3565" s="739" t="s">
        <v>18689</v>
      </c>
      <c r="E3565" s="739">
        <v>40</v>
      </c>
      <c r="F3565" s="741">
        <v>3879</v>
      </c>
      <c r="G3565" s="739" t="s">
        <v>18116</v>
      </c>
      <c r="H3565" s="739" t="s">
        <v>18659</v>
      </c>
    </row>
    <row r="3566" spans="1:11">
      <c r="A3566" s="739" t="s">
        <v>18690</v>
      </c>
      <c r="C3566" s="739">
        <v>557</v>
      </c>
      <c r="H3566" s="739" t="s">
        <v>14518</v>
      </c>
    </row>
    <row r="3567" spans="1:11" ht="49.5">
      <c r="A3567" s="739" t="s">
        <v>18691</v>
      </c>
      <c r="C3567" s="741">
        <v>1468</v>
      </c>
      <c r="F3567" s="741"/>
      <c r="G3567" s="739" t="s">
        <v>7763</v>
      </c>
      <c r="H3567" s="836" t="s">
        <v>18692</v>
      </c>
    </row>
    <row r="3568" spans="1:11">
      <c r="A3568" s="739" t="s">
        <v>18693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18694</v>
      </c>
      <c r="K3569" s="739" t="s">
        <v>18662</v>
      </c>
    </row>
    <row r="3570" spans="1:11">
      <c r="A3570" s="739" t="s">
        <v>14524</v>
      </c>
      <c r="C3570" s="846">
        <v>29575</v>
      </c>
      <c r="H3570" s="739" t="s">
        <v>18695</v>
      </c>
    </row>
    <row r="3571" spans="1:11">
      <c r="A3571" s="739" t="s">
        <v>14524</v>
      </c>
      <c r="C3571" s="846">
        <v>26000</v>
      </c>
      <c r="H3571" s="739" t="s">
        <v>18696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18697</v>
      </c>
    </row>
    <row r="3573" spans="1:11">
      <c r="A3573" s="739" t="s">
        <v>18698</v>
      </c>
      <c r="E3573" s="739">
        <v>70</v>
      </c>
      <c r="F3573" s="741">
        <v>3809</v>
      </c>
      <c r="G3573" s="739" t="s">
        <v>18116</v>
      </c>
      <c r="H3573" s="739" t="s">
        <v>18699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18700</v>
      </c>
    </row>
    <row r="3575" spans="1:11">
      <c r="A3575" s="739" t="s">
        <v>18701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18128</v>
      </c>
      <c r="H3576" s="739" t="s">
        <v>18702</v>
      </c>
    </row>
    <row r="3577" spans="1:11">
      <c r="A3577" s="739" t="s">
        <v>18703</v>
      </c>
      <c r="E3577" s="739">
        <v>196</v>
      </c>
      <c r="F3577" s="741">
        <v>2993</v>
      </c>
      <c r="G3577" s="739" t="s">
        <v>18517</v>
      </c>
      <c r="H3577" s="739" t="s">
        <v>18704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18705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18706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18120</v>
      </c>
    </row>
    <row r="3583" spans="1:11">
      <c r="A3583" s="739" t="s">
        <v>18707</v>
      </c>
      <c r="C3583" s="741">
        <v>20010</v>
      </c>
      <c r="H3583" s="739" t="s">
        <v>18708</v>
      </c>
      <c r="K3583" s="739" t="s">
        <v>18662</v>
      </c>
    </row>
    <row r="3584" spans="1:11">
      <c r="A3584" s="739" t="s">
        <v>18707</v>
      </c>
      <c r="E3584" s="741">
        <v>185</v>
      </c>
      <c r="F3584" s="741">
        <v>2220</v>
      </c>
      <c r="G3584" s="741" t="s">
        <v>18107</v>
      </c>
      <c r="H3584" s="739" t="s">
        <v>18709</v>
      </c>
    </row>
    <row r="3585" spans="1:8">
      <c r="A3585" s="739" t="s">
        <v>18710</v>
      </c>
      <c r="E3585" s="739">
        <v>44</v>
      </c>
      <c r="F3585" s="741">
        <v>2176</v>
      </c>
      <c r="G3585" s="739" t="s">
        <v>6943</v>
      </c>
      <c r="H3585" s="739" t="s">
        <v>18711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18712</v>
      </c>
    </row>
    <row r="3588" spans="1:8">
      <c r="A3588" s="739" t="s">
        <v>16557</v>
      </c>
      <c r="E3588" s="739">
        <v>110</v>
      </c>
      <c r="F3588" s="741">
        <v>1946</v>
      </c>
      <c r="G3588" s="739" t="s">
        <v>7776</v>
      </c>
      <c r="H3588" s="739" t="s">
        <v>18713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18714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18542</v>
      </c>
      <c r="H3590" s="739" t="s">
        <v>18715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18716</v>
      </c>
      <c r="C3592" s="739">
        <v>29575</v>
      </c>
      <c r="H3592" s="739" t="s">
        <v>14560</v>
      </c>
    </row>
    <row r="3593" spans="1:8">
      <c r="A3593" s="739" t="s">
        <v>18716</v>
      </c>
      <c r="C3593" s="856">
        <v>36865</v>
      </c>
      <c r="D3593" s="858"/>
      <c r="E3593" s="846"/>
      <c r="H3593" s="739" t="s">
        <v>18717</v>
      </c>
    </row>
    <row r="3594" spans="1:8">
      <c r="A3594" s="739" t="s">
        <v>18716</v>
      </c>
      <c r="C3594" s="739">
        <v>400</v>
      </c>
      <c r="H3594" s="739" t="s">
        <v>18718</v>
      </c>
    </row>
    <row r="3595" spans="1:8">
      <c r="A3595" s="739" t="s">
        <v>18719</v>
      </c>
      <c r="C3595" s="739">
        <v>16957</v>
      </c>
      <c r="H3595" s="739" t="s">
        <v>18720</v>
      </c>
    </row>
    <row r="3596" spans="1:8">
      <c r="A3596" s="739" t="s">
        <v>14565</v>
      </c>
      <c r="C3596" s="739">
        <v>101010</v>
      </c>
      <c r="H3596" s="739" t="s">
        <v>18721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18722</v>
      </c>
    </row>
    <row r="3598" spans="1:8">
      <c r="A3598" s="739" t="s">
        <v>18723</v>
      </c>
      <c r="C3598" s="856"/>
      <c r="D3598" s="857"/>
      <c r="E3598" s="739">
        <v>610</v>
      </c>
      <c r="F3598" s="739">
        <v>741</v>
      </c>
      <c r="H3598" s="739" t="s">
        <v>18724</v>
      </c>
    </row>
    <row r="3599" spans="1:8">
      <c r="E3599" s="741"/>
      <c r="F3599" s="741"/>
      <c r="H3599" s="846" t="s">
        <v>8146</v>
      </c>
    </row>
    <row r="3600" spans="1:8">
      <c r="A3600" s="739" t="s">
        <v>18725</v>
      </c>
      <c r="C3600" s="856">
        <v>13230</v>
      </c>
      <c r="D3600" s="857"/>
      <c r="E3600" s="741"/>
      <c r="F3600" s="741"/>
      <c r="G3600" s="741"/>
      <c r="H3600" s="741" t="s">
        <v>18726</v>
      </c>
    </row>
    <row r="3601" spans="1:11">
      <c r="A3601" s="739" t="s">
        <v>18727</v>
      </c>
      <c r="C3601" s="856">
        <v>48050</v>
      </c>
      <c r="D3601" s="857"/>
      <c r="E3601" s="741"/>
      <c r="F3601" s="741"/>
      <c r="G3601" s="741"/>
      <c r="H3601" s="741" t="s">
        <v>18728</v>
      </c>
    </row>
    <row r="3602" spans="1:11">
      <c r="A3602" s="739" t="s">
        <v>16282</v>
      </c>
      <c r="E3602" s="739">
        <v>195</v>
      </c>
      <c r="F3602" s="741">
        <v>546</v>
      </c>
      <c r="G3602" s="739" t="s">
        <v>7776</v>
      </c>
      <c r="H3602" s="739" t="s">
        <v>18729</v>
      </c>
    </row>
    <row r="3603" spans="1:11">
      <c r="A3603" s="739" t="s">
        <v>18730</v>
      </c>
      <c r="E3603" s="739">
        <v>200</v>
      </c>
      <c r="F3603" s="741">
        <v>346</v>
      </c>
      <c r="G3603" s="739" t="s">
        <v>18542</v>
      </c>
      <c r="H3603" s="739" t="s">
        <v>8218</v>
      </c>
    </row>
    <row r="3604" spans="1:11">
      <c r="E3604" s="741"/>
      <c r="F3604" s="741"/>
      <c r="H3604" s="846" t="s">
        <v>18535</v>
      </c>
    </row>
    <row r="3605" spans="1:11" ht="49.5">
      <c r="A3605" s="739" t="s">
        <v>9928</v>
      </c>
      <c r="C3605" s="741">
        <v>1468</v>
      </c>
      <c r="F3605" s="741"/>
      <c r="G3605" s="739" t="s">
        <v>18104</v>
      </c>
      <c r="H3605" s="836" t="s">
        <v>18731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18117</v>
      </c>
      <c r="H3606" s="739" t="s">
        <v>18732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18733</v>
      </c>
      <c r="C3608" s="741">
        <v>20010</v>
      </c>
      <c r="H3608" s="739" t="s">
        <v>18734</v>
      </c>
      <c r="K3608" s="739" t="s">
        <v>18662</v>
      </c>
    </row>
    <row r="3609" spans="1:11">
      <c r="A3609" s="739" t="s">
        <v>18735</v>
      </c>
      <c r="C3609" s="741">
        <v>29575</v>
      </c>
      <c r="H3609" s="739" t="s">
        <v>18736</v>
      </c>
    </row>
    <row r="3610" spans="1:11">
      <c r="A3610" s="739" t="s">
        <v>16079</v>
      </c>
      <c r="C3610" s="741">
        <v>27800</v>
      </c>
      <c r="D3610" s="741">
        <v>36000</v>
      </c>
      <c r="H3610" s="846" t="s">
        <v>18737</v>
      </c>
    </row>
    <row r="3611" spans="1:11">
      <c r="A3611" s="739" t="s">
        <v>18738</v>
      </c>
      <c r="C3611" s="856">
        <v>31280</v>
      </c>
      <c r="D3611" s="859">
        <v>30000</v>
      </c>
      <c r="E3611" s="846"/>
      <c r="H3611" s="846" t="s">
        <v>18739</v>
      </c>
    </row>
    <row r="3612" spans="1:11">
      <c r="A3612" s="739" t="s">
        <v>18740</v>
      </c>
      <c r="E3612" s="739">
        <v>40</v>
      </c>
      <c r="F3612" s="741">
        <v>288</v>
      </c>
      <c r="G3612" s="739" t="s">
        <v>7776</v>
      </c>
      <c r="H3612" s="739" t="s">
        <v>18741</v>
      </c>
    </row>
    <row r="3613" spans="1:11">
      <c r="A3613" s="739" t="s">
        <v>15089</v>
      </c>
      <c r="C3613" s="739">
        <v>40059</v>
      </c>
      <c r="H3613" s="739" t="s">
        <v>18742</v>
      </c>
    </row>
    <row r="3614" spans="1:11">
      <c r="A3614" s="739" t="s">
        <v>18743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18744</v>
      </c>
      <c r="E3615" s="739">
        <v>1000</v>
      </c>
      <c r="F3615" s="741">
        <v>2288</v>
      </c>
      <c r="H3615" s="739" t="s">
        <v>18745</v>
      </c>
    </row>
    <row r="3616" spans="1:11">
      <c r="E3616" s="741"/>
      <c r="F3616" s="741"/>
      <c r="H3616" s="846" t="s">
        <v>18120</v>
      </c>
    </row>
    <row r="3617" spans="1:8">
      <c r="A3617" s="739" t="s">
        <v>18746</v>
      </c>
      <c r="E3617" s="741">
        <v>194</v>
      </c>
      <c r="F3617" s="741">
        <v>2094</v>
      </c>
      <c r="G3617" s="741" t="s">
        <v>18747</v>
      </c>
      <c r="H3617" s="739" t="s">
        <v>18748</v>
      </c>
    </row>
    <row r="3618" spans="1:8" ht="49.5">
      <c r="A3618" s="739" t="s">
        <v>18749</v>
      </c>
      <c r="C3618" s="741">
        <v>1468</v>
      </c>
      <c r="F3618" s="741"/>
      <c r="G3618" s="739" t="s">
        <v>7763</v>
      </c>
      <c r="H3618" s="836" t="s">
        <v>18750</v>
      </c>
    </row>
    <row r="3619" spans="1:8">
      <c r="A3619" s="739" t="s">
        <v>18751</v>
      </c>
      <c r="E3619" s="739">
        <v>84</v>
      </c>
      <c r="F3619" s="741">
        <v>2010</v>
      </c>
      <c r="G3619" s="739" t="s">
        <v>18124</v>
      </c>
      <c r="H3619" s="739" t="s">
        <v>18752</v>
      </c>
    </row>
    <row r="3620" spans="1:8">
      <c r="A3620" s="739" t="s">
        <v>18753</v>
      </c>
      <c r="E3620" s="739">
        <v>60</v>
      </c>
      <c r="F3620" s="741">
        <v>1950</v>
      </c>
      <c r="G3620" s="739" t="s">
        <v>6943</v>
      </c>
      <c r="H3620" s="739" t="s">
        <v>18754</v>
      </c>
    </row>
    <row r="3621" spans="1:8">
      <c r="A3621" s="739" t="s">
        <v>18755</v>
      </c>
      <c r="C3621" s="741">
        <v>29575</v>
      </c>
      <c r="H3621" s="739" t="s">
        <v>18756</v>
      </c>
    </row>
    <row r="3622" spans="1:8">
      <c r="C3622" s="846">
        <v>5013</v>
      </c>
      <c r="H3622" s="739" t="s">
        <v>18757</v>
      </c>
    </row>
    <row r="3623" spans="1:8">
      <c r="A3623" s="739" t="s">
        <v>18758</v>
      </c>
      <c r="C3623" s="741"/>
      <c r="D3623" s="741">
        <v>33500</v>
      </c>
      <c r="H3623" s="846" t="s">
        <v>18759</v>
      </c>
    </row>
    <row r="3624" spans="1:8">
      <c r="A3624" s="739" t="s">
        <v>18760</v>
      </c>
      <c r="C3624" s="856"/>
      <c r="D3624" s="859">
        <v>61280</v>
      </c>
      <c r="E3624" s="846"/>
      <c r="H3624" s="846" t="s">
        <v>18761</v>
      </c>
    </row>
    <row r="3625" spans="1:8">
      <c r="A3625" s="739" t="s">
        <v>18762</v>
      </c>
      <c r="E3625" s="739">
        <v>28</v>
      </c>
      <c r="F3625" s="741">
        <v>1922</v>
      </c>
      <c r="G3625" s="739" t="s">
        <v>18517</v>
      </c>
      <c r="H3625" s="739" t="s">
        <v>18763</v>
      </c>
    </row>
    <row r="3626" spans="1:8">
      <c r="A3626" s="739" t="s">
        <v>18764</v>
      </c>
      <c r="E3626" s="739">
        <v>125</v>
      </c>
      <c r="F3626" s="741">
        <v>1797</v>
      </c>
      <c r="G3626" s="739" t="s">
        <v>18116</v>
      </c>
      <c r="H3626" s="739" t="s">
        <v>18765</v>
      </c>
    </row>
    <row r="3627" spans="1:8">
      <c r="A3627" s="739" t="s">
        <v>18766</v>
      </c>
      <c r="E3627" s="739">
        <v>135</v>
      </c>
      <c r="F3627" s="741">
        <v>1662</v>
      </c>
      <c r="G3627" s="739" t="s">
        <v>7776</v>
      </c>
      <c r="H3627" s="739" t="s">
        <v>18765</v>
      </c>
    </row>
    <row r="3628" spans="1:8">
      <c r="A3628" s="739" t="s">
        <v>18767</v>
      </c>
      <c r="E3628" s="739">
        <v>112</v>
      </c>
      <c r="F3628" s="741">
        <v>1550</v>
      </c>
      <c r="G3628" s="739" t="s">
        <v>6943</v>
      </c>
      <c r="H3628" s="739" t="s">
        <v>18768</v>
      </c>
    </row>
    <row r="3629" spans="1:8">
      <c r="A3629" s="739" t="s">
        <v>18769</v>
      </c>
      <c r="E3629" s="739">
        <v>60</v>
      </c>
      <c r="F3629" s="741">
        <v>1490</v>
      </c>
      <c r="G3629" s="739" t="s">
        <v>18124</v>
      </c>
      <c r="H3629" s="739" t="s">
        <v>18770</v>
      </c>
    </row>
    <row r="3630" spans="1:8">
      <c r="A3630" s="739" t="s">
        <v>18771</v>
      </c>
      <c r="E3630" s="739">
        <v>44</v>
      </c>
      <c r="F3630" s="741">
        <v>1446</v>
      </c>
      <c r="G3630" s="739" t="s">
        <v>6943</v>
      </c>
      <c r="H3630" s="739" t="s">
        <v>18772</v>
      </c>
    </row>
    <row r="3631" spans="1:8" ht="49.5">
      <c r="A3631" s="739" t="s">
        <v>18773</v>
      </c>
      <c r="C3631" s="741">
        <v>1468</v>
      </c>
      <c r="F3631" s="741"/>
      <c r="G3631" s="739" t="s">
        <v>18213</v>
      </c>
      <c r="H3631" s="836" t="s">
        <v>18774</v>
      </c>
    </row>
    <row r="3632" spans="1:8">
      <c r="A3632" s="739" t="s">
        <v>18775</v>
      </c>
      <c r="E3632" s="741">
        <v>18</v>
      </c>
      <c r="F3632" s="741">
        <v>1428</v>
      </c>
      <c r="G3632" s="739" t="s">
        <v>18049</v>
      </c>
      <c r="H3632" s="739" t="s">
        <v>18776</v>
      </c>
    </row>
    <row r="3633" spans="1:11">
      <c r="A3633" s="739" t="s">
        <v>18775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18777</v>
      </c>
      <c r="C3634" s="741">
        <v>52920</v>
      </c>
      <c r="D3634" s="846"/>
      <c r="H3634" s="836" t="s">
        <v>18778</v>
      </c>
    </row>
    <row r="3635" spans="1:11">
      <c r="A3635" s="739" t="s">
        <v>18779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18779</v>
      </c>
      <c r="E3636" s="739">
        <v>140</v>
      </c>
      <c r="F3636" s="741">
        <v>1123</v>
      </c>
      <c r="G3636" s="739" t="s">
        <v>7776</v>
      </c>
      <c r="H3636" s="739" t="s">
        <v>18278</v>
      </c>
    </row>
    <row r="3637" spans="1:11">
      <c r="A3637" s="739" t="s">
        <v>18780</v>
      </c>
      <c r="C3637" s="741">
        <v>20010</v>
      </c>
      <c r="H3637" s="739" t="s">
        <v>18781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18124</v>
      </c>
      <c r="H3638" s="739" t="s">
        <v>18782</v>
      </c>
    </row>
    <row r="3639" spans="1:11">
      <c r="A3639" s="739" t="s">
        <v>18780</v>
      </c>
      <c r="E3639" s="741">
        <v>350</v>
      </c>
      <c r="F3639" s="741">
        <v>717</v>
      </c>
      <c r="G3639" s="739" t="s">
        <v>18117</v>
      </c>
      <c r="H3639" s="739" t="s">
        <v>18783</v>
      </c>
    </row>
    <row r="3640" spans="1:11">
      <c r="A3640" s="739" t="s">
        <v>18784</v>
      </c>
      <c r="C3640" s="741">
        <v>29575</v>
      </c>
      <c r="H3640" s="739" t="s">
        <v>18785</v>
      </c>
    </row>
    <row r="3641" spans="1:11">
      <c r="A3641" s="739" t="s">
        <v>18786</v>
      </c>
      <c r="C3641" s="741">
        <f>36000+13500</f>
        <v>49500</v>
      </c>
      <c r="D3641" s="846"/>
      <c r="H3641" s="846" t="s">
        <v>18787</v>
      </c>
    </row>
    <row r="3642" spans="1:11">
      <c r="A3642" s="739" t="s">
        <v>18786</v>
      </c>
      <c r="C3642" s="856">
        <v>51280</v>
      </c>
      <c r="D3642" s="860">
        <v>10000</v>
      </c>
      <c r="E3642" s="846"/>
      <c r="H3642" s="846" t="s">
        <v>18788</v>
      </c>
    </row>
    <row r="3643" spans="1:11">
      <c r="A3643" s="739" t="s">
        <v>18789</v>
      </c>
      <c r="C3643" s="739">
        <v>408</v>
      </c>
      <c r="H3643" s="739" t="s">
        <v>18790</v>
      </c>
    </row>
    <row r="3644" spans="1:11">
      <c r="A3644" s="739" t="s">
        <v>18791</v>
      </c>
      <c r="C3644" s="739">
        <v>9324</v>
      </c>
      <c r="H3644" s="739" t="s">
        <v>18792</v>
      </c>
    </row>
    <row r="3645" spans="1:11">
      <c r="A3645" s="739" t="s">
        <v>18793</v>
      </c>
      <c r="E3645" s="741">
        <v>110</v>
      </c>
      <c r="F3645" s="741">
        <v>607</v>
      </c>
      <c r="G3645" s="739" t="s">
        <v>18688</v>
      </c>
      <c r="H3645" s="739" t="s">
        <v>7126</v>
      </c>
    </row>
    <row r="3646" spans="1:11">
      <c r="A3646" s="739" t="s">
        <v>18794</v>
      </c>
      <c r="C3646" s="739">
        <v>29089</v>
      </c>
      <c r="H3646" s="739" t="s">
        <v>18795</v>
      </c>
    </row>
    <row r="3647" spans="1:11">
      <c r="A3647" s="739" t="s">
        <v>18796</v>
      </c>
      <c r="E3647" s="739">
        <v>28</v>
      </c>
      <c r="F3647" s="741">
        <v>579</v>
      </c>
      <c r="G3647" s="739" t="s">
        <v>6943</v>
      </c>
      <c r="H3647" s="739" t="s">
        <v>18797</v>
      </c>
    </row>
    <row r="3648" spans="1:11">
      <c r="A3648" s="739" t="s">
        <v>18798</v>
      </c>
      <c r="E3648" s="741">
        <v>185</v>
      </c>
      <c r="F3648" s="741">
        <v>394</v>
      </c>
      <c r="G3648" s="741" t="s">
        <v>18747</v>
      </c>
      <c r="H3648" s="739" t="s">
        <v>18748</v>
      </c>
    </row>
    <row r="3649" spans="1:11" ht="49.5">
      <c r="A3649" s="739" t="s">
        <v>18799</v>
      </c>
      <c r="C3649" s="741">
        <v>1468</v>
      </c>
      <c r="F3649" s="741"/>
      <c r="G3649" s="739" t="s">
        <v>18104</v>
      </c>
      <c r="H3649" s="836" t="s">
        <v>18800</v>
      </c>
    </row>
    <row r="3650" spans="1:11">
      <c r="A3650" s="739" t="s">
        <v>16050</v>
      </c>
      <c r="C3650" s="741">
        <v>20010</v>
      </c>
      <c r="H3650" s="739" t="s">
        <v>18801</v>
      </c>
      <c r="K3650" s="739" t="s">
        <v>8873</v>
      </c>
    </row>
    <row r="3651" spans="1:11">
      <c r="A3651" s="739" t="s">
        <v>18802</v>
      </c>
      <c r="C3651" s="741">
        <v>29575</v>
      </c>
      <c r="H3651" s="739" t="s">
        <v>18803</v>
      </c>
    </row>
    <row r="3652" spans="1:11">
      <c r="A3652" s="739" t="s">
        <v>16050</v>
      </c>
      <c r="C3652" s="741">
        <f>13500+4000+800</f>
        <v>18300</v>
      </c>
      <c r="D3652" s="846"/>
      <c r="H3652" s="741" t="s">
        <v>18804</v>
      </c>
    </row>
    <row r="3653" spans="1:11" ht="49.5">
      <c r="A3653" s="739" t="s">
        <v>18805</v>
      </c>
      <c r="C3653" s="741">
        <v>111740</v>
      </c>
      <c r="D3653" s="846"/>
      <c r="H3653" s="836" t="s">
        <v>18806</v>
      </c>
    </row>
    <row r="3654" spans="1:11">
      <c r="A3654" s="739" t="s">
        <v>18807</v>
      </c>
      <c r="D3654" s="739">
        <v>3000</v>
      </c>
      <c r="E3654" s="741"/>
      <c r="F3654" s="741">
        <v>3394</v>
      </c>
      <c r="H3654" s="739" t="s">
        <v>18133</v>
      </c>
    </row>
    <row r="3655" spans="1:11">
      <c r="A3655" s="739" t="s">
        <v>18807</v>
      </c>
      <c r="E3655" s="741">
        <v>195</v>
      </c>
      <c r="F3655" s="741">
        <v>3199</v>
      </c>
      <c r="G3655" s="739" t="s">
        <v>18171</v>
      </c>
      <c r="H3655" s="739" t="s">
        <v>18808</v>
      </c>
    </row>
    <row r="3656" spans="1:11">
      <c r="A3656" s="739" t="s">
        <v>18809</v>
      </c>
      <c r="E3656" s="739">
        <v>558</v>
      </c>
      <c r="F3656" s="741">
        <v>2641</v>
      </c>
      <c r="G3656" s="739" t="s">
        <v>6943</v>
      </c>
      <c r="H3656" s="739" t="s">
        <v>18810</v>
      </c>
    </row>
    <row r="3657" spans="1:11">
      <c r="E3657" s="741"/>
      <c r="F3657" s="741"/>
      <c r="H3657" s="846" t="s">
        <v>18120</v>
      </c>
    </row>
    <row r="3658" spans="1:11" ht="49.5">
      <c r="A3658" s="739" t="s">
        <v>18811</v>
      </c>
      <c r="C3658" s="741">
        <v>1468</v>
      </c>
      <c r="F3658" s="741"/>
      <c r="G3658" s="739" t="s">
        <v>7763</v>
      </c>
      <c r="H3658" s="836" t="s">
        <v>18812</v>
      </c>
    </row>
    <row r="3659" spans="1:11">
      <c r="A3659" s="739" t="s">
        <v>18813</v>
      </c>
      <c r="E3659" s="741">
        <v>18</v>
      </c>
      <c r="F3659" s="741">
        <v>2623</v>
      </c>
      <c r="G3659" s="739" t="s">
        <v>6913</v>
      </c>
      <c r="H3659" s="739" t="s">
        <v>18814</v>
      </c>
    </row>
    <row r="3660" spans="1:11">
      <c r="A3660" s="739" t="s">
        <v>18813</v>
      </c>
      <c r="E3660" s="741">
        <v>40</v>
      </c>
      <c r="F3660" s="741">
        <v>2583</v>
      </c>
      <c r="H3660" s="739" t="s">
        <v>18815</v>
      </c>
    </row>
    <row r="3661" spans="1:11">
      <c r="A3661" s="739" t="s">
        <v>18816</v>
      </c>
      <c r="E3661" s="741">
        <v>263</v>
      </c>
      <c r="F3661" s="741">
        <v>2320</v>
      </c>
      <c r="G3661" s="739" t="s">
        <v>6972</v>
      </c>
      <c r="H3661" s="739" t="s">
        <v>18817</v>
      </c>
    </row>
    <row r="3662" spans="1:11">
      <c r="A3662" s="739" t="s">
        <v>18818</v>
      </c>
      <c r="E3662" s="739">
        <v>51</v>
      </c>
      <c r="F3662" s="741">
        <v>2269</v>
      </c>
      <c r="G3662" s="739" t="s">
        <v>6943</v>
      </c>
      <c r="H3662" s="739" t="s">
        <v>18819</v>
      </c>
    </row>
    <row r="3663" spans="1:11">
      <c r="E3663" s="741"/>
      <c r="F3663" s="741"/>
      <c r="H3663" s="846" t="s">
        <v>18535</v>
      </c>
    </row>
    <row r="3664" spans="1:11">
      <c r="A3664" s="739" t="s">
        <v>18820</v>
      </c>
      <c r="C3664" s="741">
        <v>20010</v>
      </c>
      <c r="H3664" s="739" t="s">
        <v>18821</v>
      </c>
      <c r="K3664" s="739" t="s">
        <v>8873</v>
      </c>
    </row>
    <row r="3665" spans="1:8">
      <c r="A3665" s="739" t="s">
        <v>18822</v>
      </c>
      <c r="E3665" s="739">
        <v>112</v>
      </c>
      <c r="F3665" s="741">
        <v>2157</v>
      </c>
      <c r="G3665" s="739" t="s">
        <v>6943</v>
      </c>
      <c r="H3665" s="739" t="s">
        <v>18823</v>
      </c>
    </row>
    <row r="3666" spans="1:8">
      <c r="A3666" s="739" t="s">
        <v>16318</v>
      </c>
      <c r="C3666" s="741">
        <v>29575</v>
      </c>
      <c r="H3666" s="739" t="s">
        <v>18824</v>
      </c>
    </row>
    <row r="3667" spans="1:8">
      <c r="A3667" s="739" t="s">
        <v>18825</v>
      </c>
      <c r="C3667" s="741">
        <v>20000</v>
      </c>
      <c r="D3667" s="846">
        <v>12800</v>
      </c>
      <c r="H3667" s="846" t="s">
        <v>18826</v>
      </c>
    </row>
    <row r="3668" spans="1:8">
      <c r="A3668" s="739" t="s">
        <v>18827</v>
      </c>
      <c r="C3668" s="856">
        <v>31280</v>
      </c>
      <c r="D3668" s="860"/>
      <c r="E3668" s="846"/>
      <c r="H3668" s="741" t="s">
        <v>18828</v>
      </c>
    </row>
    <row r="3669" spans="1:8">
      <c r="A3669" s="739" t="s">
        <v>18825</v>
      </c>
      <c r="C3669" s="739">
        <v>8584</v>
      </c>
      <c r="H3669" s="739" t="s">
        <v>18829</v>
      </c>
    </row>
    <row r="3670" spans="1:8">
      <c r="A3670" s="739" t="s">
        <v>18822</v>
      </c>
      <c r="C3670" s="739">
        <v>2474</v>
      </c>
      <c r="H3670" s="739" t="s">
        <v>18830</v>
      </c>
    </row>
    <row r="3671" spans="1:8">
      <c r="A3671" s="739" t="s">
        <v>18831</v>
      </c>
      <c r="C3671" s="739">
        <v>1738</v>
      </c>
      <c r="H3671" s="739" t="s">
        <v>18832</v>
      </c>
    </row>
    <row r="3672" spans="1:8">
      <c r="A3672" s="739" t="s">
        <v>18833</v>
      </c>
      <c r="C3672" s="739">
        <v>17544</v>
      </c>
      <c r="H3672" s="739" t="s">
        <v>18834</v>
      </c>
    </row>
    <row r="3673" spans="1:8">
      <c r="A3673" s="739" t="s">
        <v>16450</v>
      </c>
      <c r="E3673" s="741">
        <v>105</v>
      </c>
      <c r="F3673" s="741">
        <v>2052</v>
      </c>
      <c r="G3673" s="739" t="s">
        <v>18117</v>
      </c>
      <c r="H3673" s="739" t="s">
        <v>18835</v>
      </c>
    </row>
    <row r="3674" spans="1:8">
      <c r="A3674" s="739" t="s">
        <v>18836</v>
      </c>
      <c r="E3674" s="739">
        <v>36</v>
      </c>
      <c r="F3674" s="741">
        <v>2016</v>
      </c>
      <c r="G3674" s="739" t="s">
        <v>18124</v>
      </c>
      <c r="H3674" s="739" t="s">
        <v>18837</v>
      </c>
    </row>
    <row r="3675" spans="1:8">
      <c r="A3675" s="739" t="s">
        <v>18838</v>
      </c>
      <c r="E3675" s="739">
        <v>229</v>
      </c>
      <c r="F3675" s="741">
        <v>1787</v>
      </c>
      <c r="G3675" s="739" t="s">
        <v>18096</v>
      </c>
      <c r="H3675" s="739" t="s">
        <v>18183</v>
      </c>
    </row>
    <row r="3676" spans="1:8">
      <c r="A3676" s="739" t="s">
        <v>18838</v>
      </c>
      <c r="E3676" s="739">
        <v>256</v>
      </c>
      <c r="F3676" s="741">
        <v>1531</v>
      </c>
      <c r="G3676" s="739" t="s">
        <v>18542</v>
      </c>
      <c r="H3676" s="739" t="s">
        <v>18183</v>
      </c>
    </row>
    <row r="3677" spans="1:8">
      <c r="E3677" s="741"/>
      <c r="F3677" s="741"/>
      <c r="H3677" s="846" t="s">
        <v>18120</v>
      </c>
    </row>
    <row r="3678" spans="1:8">
      <c r="A3678" s="739" t="s">
        <v>18839</v>
      </c>
      <c r="E3678" s="739">
        <v>44</v>
      </c>
      <c r="F3678" s="741">
        <v>1487</v>
      </c>
      <c r="G3678" s="739" t="s">
        <v>18052</v>
      </c>
      <c r="H3678" s="739" t="s">
        <v>18840</v>
      </c>
    </row>
    <row r="3679" spans="1:8">
      <c r="A3679" s="739" t="s">
        <v>18841</v>
      </c>
      <c r="C3679" s="739">
        <v>8584</v>
      </c>
      <c r="H3679" s="739" t="s">
        <v>18842</v>
      </c>
    </row>
    <row r="3680" spans="1:8">
      <c r="A3680" s="739" t="s">
        <v>18841</v>
      </c>
      <c r="C3680" s="856">
        <v>30000</v>
      </c>
      <c r="D3680" s="860"/>
      <c r="E3680" s="846"/>
      <c r="H3680" s="741" t="s">
        <v>18843</v>
      </c>
    </row>
    <row r="3681" spans="1:8">
      <c r="A3681" s="739" t="s">
        <v>16477</v>
      </c>
      <c r="E3681" s="741">
        <v>225</v>
      </c>
      <c r="F3681" s="741">
        <v>1262</v>
      </c>
      <c r="G3681" s="739" t="s">
        <v>18542</v>
      </c>
      <c r="H3681" s="739" t="s">
        <v>18844</v>
      </c>
    </row>
    <row r="3682" spans="1:8">
      <c r="A3682" s="739" t="s">
        <v>16477</v>
      </c>
      <c r="E3682" s="741">
        <v>239</v>
      </c>
      <c r="F3682" s="741">
        <v>1023</v>
      </c>
      <c r="G3682" s="739" t="s">
        <v>7776</v>
      </c>
      <c r="H3682" s="739" t="s">
        <v>18844</v>
      </c>
    </row>
    <row r="3683" spans="1:8">
      <c r="A3683" s="739" t="s">
        <v>18845</v>
      </c>
      <c r="D3683" s="739">
        <v>3000</v>
      </c>
      <c r="E3683" s="741"/>
      <c r="F3683" s="741">
        <v>4023</v>
      </c>
      <c r="H3683" s="739" t="s">
        <v>18133</v>
      </c>
    </row>
    <row r="3684" spans="1:8">
      <c r="A3684" s="739" t="s">
        <v>18845</v>
      </c>
      <c r="E3684" s="739">
        <v>88</v>
      </c>
      <c r="F3684" s="741">
        <v>3935</v>
      </c>
      <c r="G3684" s="739" t="s">
        <v>6943</v>
      </c>
      <c r="H3684" s="739" t="s">
        <v>18846</v>
      </c>
    </row>
    <row r="3685" spans="1:8">
      <c r="A3685" s="739" t="s">
        <v>18845</v>
      </c>
      <c r="E3685" s="741">
        <v>178</v>
      </c>
      <c r="F3685" s="741">
        <v>3757</v>
      </c>
      <c r="G3685" s="741" t="s">
        <v>6937</v>
      </c>
      <c r="H3685" s="739" t="s">
        <v>18847</v>
      </c>
    </row>
    <row r="3686" spans="1:8" ht="49.5">
      <c r="A3686" s="739" t="s">
        <v>18845</v>
      </c>
      <c r="C3686" s="741">
        <v>1468</v>
      </c>
      <c r="F3686" s="741"/>
      <c r="G3686" s="739" t="s">
        <v>18104</v>
      </c>
      <c r="H3686" s="836" t="s">
        <v>18848</v>
      </c>
    </row>
    <row r="3687" spans="1:8">
      <c r="E3687" s="741"/>
      <c r="F3687" s="741"/>
      <c r="H3687" s="846" t="s">
        <v>18849</v>
      </c>
    </row>
    <row r="3688" spans="1:8">
      <c r="A3688" s="739" t="s">
        <v>16510</v>
      </c>
      <c r="E3688" s="741">
        <v>340</v>
      </c>
      <c r="F3688" s="741">
        <v>3417</v>
      </c>
      <c r="G3688" s="739" t="s">
        <v>18116</v>
      </c>
      <c r="H3688" s="739" t="s">
        <v>18850</v>
      </c>
    </row>
    <row r="3689" spans="1:8">
      <c r="A3689" s="739" t="s">
        <v>18851</v>
      </c>
      <c r="E3689" s="741">
        <v>275</v>
      </c>
      <c r="F3689" s="741">
        <v>3142</v>
      </c>
      <c r="G3689" s="739" t="s">
        <v>18116</v>
      </c>
      <c r="H3689" s="739" t="s">
        <v>18852</v>
      </c>
    </row>
    <row r="3690" spans="1:8">
      <c r="A3690" s="739" t="s">
        <v>18853</v>
      </c>
      <c r="E3690" s="739">
        <v>28</v>
      </c>
      <c r="F3690" s="741">
        <v>3114</v>
      </c>
      <c r="G3690" s="739" t="s">
        <v>6943</v>
      </c>
      <c r="H3690" s="739" t="s">
        <v>18854</v>
      </c>
    </row>
    <row r="3691" spans="1:8" ht="148.5">
      <c r="A3691" s="739" t="s">
        <v>16054</v>
      </c>
      <c r="C3691" s="741">
        <v>170000</v>
      </c>
      <c r="D3691" s="846"/>
      <c r="H3691" s="836" t="s">
        <v>18855</v>
      </c>
    </row>
    <row r="3692" spans="1:8" ht="148.5">
      <c r="A3692" s="739" t="s">
        <v>18856</v>
      </c>
      <c r="C3692" s="741">
        <v>73040</v>
      </c>
      <c r="D3692" s="846"/>
      <c r="H3692" s="836" t="s">
        <v>18857</v>
      </c>
    </row>
    <row r="3693" spans="1:8" ht="165">
      <c r="A3693" s="739" t="s">
        <v>18858</v>
      </c>
      <c r="C3693" s="741">
        <v>96960</v>
      </c>
      <c r="D3693" s="846"/>
      <c r="H3693" s="836" t="s">
        <v>18859</v>
      </c>
    </row>
    <row r="3694" spans="1:8">
      <c r="A3694" s="739" t="s">
        <v>18860</v>
      </c>
      <c r="E3694" s="741">
        <v>235</v>
      </c>
      <c r="F3694" s="741">
        <v>2879</v>
      </c>
      <c r="G3694" s="739" t="s">
        <v>18542</v>
      </c>
      <c r="H3694" s="739" t="s">
        <v>18320</v>
      </c>
    </row>
    <row r="3695" spans="1:8">
      <c r="A3695" s="739" t="s">
        <v>18860</v>
      </c>
      <c r="E3695" s="741">
        <v>285</v>
      </c>
      <c r="F3695" s="741">
        <v>2594</v>
      </c>
      <c r="G3695" s="739" t="s">
        <v>18542</v>
      </c>
      <c r="H3695" s="739" t="s">
        <v>18861</v>
      </c>
    </row>
    <row r="3696" spans="1:8">
      <c r="A3696" s="739" t="s">
        <v>18862</v>
      </c>
      <c r="E3696" s="741">
        <v>245</v>
      </c>
      <c r="F3696" s="741">
        <v>2349</v>
      </c>
      <c r="G3696" s="739" t="s">
        <v>18116</v>
      </c>
      <c r="H3696" s="739" t="s">
        <v>8396</v>
      </c>
    </row>
    <row r="3697" spans="1:8">
      <c r="A3697" s="739" t="s">
        <v>18863</v>
      </c>
      <c r="E3697" s="741">
        <v>235</v>
      </c>
      <c r="F3697" s="741">
        <v>2114</v>
      </c>
      <c r="G3697" s="739" t="s">
        <v>18542</v>
      </c>
      <c r="H3697" s="739" t="s">
        <v>8396</v>
      </c>
    </row>
    <row r="3698" spans="1:8">
      <c r="A3698" s="739" t="s">
        <v>18864</v>
      </c>
      <c r="C3698" s="739">
        <v>1738</v>
      </c>
      <c r="H3698" s="739" t="s">
        <v>18865</v>
      </c>
    </row>
    <row r="3699" spans="1:8">
      <c r="A3699" s="739" t="s">
        <v>18866</v>
      </c>
      <c r="E3699" s="741">
        <v>18</v>
      </c>
      <c r="F3699" s="741">
        <v>2096</v>
      </c>
      <c r="G3699" s="739" t="s">
        <v>6913</v>
      </c>
      <c r="H3699" s="739" t="s">
        <v>18867</v>
      </c>
    </row>
    <row r="3700" spans="1:8">
      <c r="A3700" s="739" t="s">
        <v>18868</v>
      </c>
      <c r="E3700" s="741">
        <v>40</v>
      </c>
      <c r="F3700" s="741">
        <v>2056</v>
      </c>
      <c r="H3700" s="739" t="s">
        <v>18869</v>
      </c>
    </row>
    <row r="3701" spans="1:8" ht="49.5">
      <c r="A3701" s="739" t="s">
        <v>10942</v>
      </c>
      <c r="C3701" s="741">
        <v>1468</v>
      </c>
      <c r="F3701" s="741"/>
      <c r="G3701" s="739" t="s">
        <v>18104</v>
      </c>
      <c r="H3701" s="836" t="s">
        <v>18870</v>
      </c>
    </row>
    <row r="3702" spans="1:8">
      <c r="A3702" s="739" t="s">
        <v>18871</v>
      </c>
      <c r="E3702" s="739">
        <v>120</v>
      </c>
      <c r="F3702" s="741">
        <v>1936</v>
      </c>
      <c r="G3702" s="739" t="s">
        <v>18124</v>
      </c>
      <c r="H3702" s="739" t="s">
        <v>18872</v>
      </c>
    </row>
    <row r="3703" spans="1:8">
      <c r="A3703" s="739" t="s">
        <v>16080</v>
      </c>
      <c r="E3703" s="739">
        <v>404</v>
      </c>
      <c r="F3703" s="741">
        <v>1532</v>
      </c>
      <c r="G3703" s="739" t="s">
        <v>18124</v>
      </c>
      <c r="H3703" s="739" t="s">
        <v>18873</v>
      </c>
    </row>
    <row r="3704" spans="1:8">
      <c r="A3704" s="739" t="s">
        <v>18874</v>
      </c>
      <c r="E3704" s="741">
        <v>45</v>
      </c>
      <c r="F3704" s="741">
        <v>1487</v>
      </c>
      <c r="G3704" s="739" t="s">
        <v>6972</v>
      </c>
      <c r="H3704" s="739" t="s">
        <v>18875</v>
      </c>
    </row>
    <row r="3705" spans="1:8">
      <c r="A3705" s="739" t="s">
        <v>16080</v>
      </c>
      <c r="C3705" s="739">
        <v>13867</v>
      </c>
      <c r="H3705" s="739" t="s">
        <v>18876</v>
      </c>
    </row>
    <row r="3706" spans="1:8">
      <c r="A3706" s="739" t="s">
        <v>18874</v>
      </c>
      <c r="C3706" s="739">
        <v>400</v>
      </c>
      <c r="H3706" s="739" t="s">
        <v>18877</v>
      </c>
    </row>
    <row r="3707" spans="1:8">
      <c r="A3707" s="739" t="s">
        <v>18878</v>
      </c>
      <c r="C3707" s="741">
        <v>29575</v>
      </c>
      <c r="H3707" s="739" t="s">
        <v>18879</v>
      </c>
    </row>
    <row r="3708" spans="1:8">
      <c r="A3708" s="739" t="s">
        <v>18880</v>
      </c>
      <c r="C3708" s="856">
        <v>61280</v>
      </c>
      <c r="D3708" s="860"/>
      <c r="E3708" s="846"/>
      <c r="H3708" s="741" t="s">
        <v>18881</v>
      </c>
    </row>
    <row r="3709" spans="1:8">
      <c r="A3709" s="739" t="s">
        <v>18882</v>
      </c>
      <c r="E3709" s="741">
        <v>500</v>
      </c>
      <c r="F3709" s="741">
        <v>987</v>
      </c>
      <c r="G3709" s="739" t="s">
        <v>18096</v>
      </c>
      <c r="H3709" s="739" t="s">
        <v>18883</v>
      </c>
    </row>
    <row r="3710" spans="1:8">
      <c r="A3710" s="739" t="s">
        <v>18884</v>
      </c>
      <c r="E3710" s="741">
        <v>500</v>
      </c>
      <c r="F3710" s="741">
        <v>487</v>
      </c>
      <c r="G3710" s="739" t="s">
        <v>18116</v>
      </c>
      <c r="H3710" s="739" t="s">
        <v>18885</v>
      </c>
    </row>
    <row r="3711" spans="1:8">
      <c r="A3711" s="739" t="s">
        <v>18886</v>
      </c>
      <c r="C3711" s="856"/>
      <c r="D3711" s="860"/>
      <c r="E3711" s="741">
        <v>160</v>
      </c>
      <c r="F3711" s="739">
        <v>327</v>
      </c>
      <c r="H3711" s="741" t="s">
        <v>18887</v>
      </c>
    </row>
    <row r="3712" spans="1:8">
      <c r="A3712" s="739" t="s">
        <v>18888</v>
      </c>
      <c r="C3712" s="739">
        <v>9906</v>
      </c>
      <c r="H3712" s="739" t="s">
        <v>18889</v>
      </c>
    </row>
    <row r="3713" spans="1:14">
      <c r="A3713" s="739" t="s">
        <v>18890</v>
      </c>
      <c r="E3713" s="741">
        <v>80</v>
      </c>
      <c r="F3713" s="741">
        <v>247</v>
      </c>
      <c r="G3713" s="739" t="s">
        <v>18116</v>
      </c>
      <c r="H3713" s="739" t="s">
        <v>8359</v>
      </c>
    </row>
    <row r="3714" spans="1:14">
      <c r="A3714" s="739" t="s">
        <v>18890</v>
      </c>
      <c r="E3714" s="741">
        <v>80</v>
      </c>
      <c r="F3714" s="741">
        <v>167</v>
      </c>
      <c r="G3714" s="739" t="s">
        <v>18891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18892</v>
      </c>
      <c r="C3716" s="741">
        <v>1468</v>
      </c>
      <c r="F3716" s="741"/>
      <c r="G3716" s="739" t="s">
        <v>18623</v>
      </c>
      <c r="H3716" s="836" t="s">
        <v>18893</v>
      </c>
    </row>
    <row r="3717" spans="1:14">
      <c r="A3717" s="739" t="s">
        <v>18894</v>
      </c>
      <c r="C3717" s="741">
        <v>20010</v>
      </c>
      <c r="H3717" s="739" t="s">
        <v>18895</v>
      </c>
      <c r="K3717" s="739" t="s">
        <v>8873</v>
      </c>
    </row>
    <row r="3718" spans="1:14">
      <c r="A3718" s="739" t="s">
        <v>18896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18897</v>
      </c>
      <c r="E3719" s="741">
        <v>189</v>
      </c>
      <c r="F3719" s="741">
        <v>2978</v>
      </c>
      <c r="G3719" s="741" t="s">
        <v>18898</v>
      </c>
      <c r="H3719" s="739" t="s">
        <v>18899</v>
      </c>
    </row>
    <row r="3720" spans="1:14">
      <c r="A3720" s="739" t="s">
        <v>18900</v>
      </c>
      <c r="E3720" s="739">
        <v>168</v>
      </c>
      <c r="F3720" s="741">
        <v>2810</v>
      </c>
      <c r="G3720" s="739" t="s">
        <v>18124</v>
      </c>
      <c r="H3720" s="739" t="s">
        <v>18901</v>
      </c>
    </row>
    <row r="3721" spans="1:14">
      <c r="A3721" s="739" t="s">
        <v>18902</v>
      </c>
      <c r="C3721" s="856">
        <v>18000</v>
      </c>
      <c r="D3721" s="860"/>
      <c r="E3721" s="846"/>
      <c r="H3721" s="741" t="s">
        <v>18903</v>
      </c>
    </row>
    <row r="3722" spans="1:14">
      <c r="A3722" s="739" t="s">
        <v>18904</v>
      </c>
      <c r="C3722" s="741">
        <v>29575</v>
      </c>
      <c r="H3722" s="739" t="s">
        <v>18905</v>
      </c>
    </row>
    <row r="3723" spans="1:14">
      <c r="A3723" s="739" t="s">
        <v>16319</v>
      </c>
      <c r="C3723" s="856">
        <v>61280</v>
      </c>
      <c r="D3723" s="860"/>
      <c r="E3723" s="846"/>
      <c r="H3723" s="741" t="s">
        <v>18906</v>
      </c>
    </row>
    <row r="3724" spans="1:14">
      <c r="A3724" s="739" t="s">
        <v>18907</v>
      </c>
      <c r="C3724" s="739">
        <v>16806</v>
      </c>
      <c r="H3724" s="739" t="s">
        <v>18908</v>
      </c>
      <c r="N3724" s="739">
        <v>2600</v>
      </c>
    </row>
    <row r="3725" spans="1:14">
      <c r="A3725" s="739" t="s">
        <v>18902</v>
      </c>
      <c r="C3725" s="739">
        <v>1655</v>
      </c>
      <c r="H3725" s="739" t="s">
        <v>18909</v>
      </c>
      <c r="N3725" s="739">
        <v>84</v>
      </c>
    </row>
    <row r="3726" spans="1:14">
      <c r="A3726" s="739" t="s">
        <v>18910</v>
      </c>
      <c r="E3726" s="739">
        <v>36</v>
      </c>
      <c r="F3726" s="741">
        <v>2774</v>
      </c>
      <c r="G3726" s="739" t="s">
        <v>6943</v>
      </c>
      <c r="H3726" s="739" t="s">
        <v>18911</v>
      </c>
    </row>
    <row r="3727" spans="1:14">
      <c r="A3727" s="739" t="s">
        <v>18912</v>
      </c>
      <c r="E3727" s="741">
        <v>40</v>
      </c>
      <c r="F3727" s="741">
        <v>2734</v>
      </c>
      <c r="H3727" s="739" t="s">
        <v>18913</v>
      </c>
    </row>
    <row r="3728" spans="1:14">
      <c r="A3728" s="739" t="s">
        <v>18914</v>
      </c>
      <c r="E3728" s="741">
        <v>18</v>
      </c>
      <c r="F3728" s="741">
        <v>2716</v>
      </c>
      <c r="G3728" s="739" t="s">
        <v>6913</v>
      </c>
      <c r="H3728" s="739" t="s">
        <v>18915</v>
      </c>
    </row>
    <row r="3729" spans="1:14">
      <c r="A3729" s="739" t="s">
        <v>18916</v>
      </c>
      <c r="E3729" s="741">
        <v>40</v>
      </c>
      <c r="F3729" s="741">
        <v>2676</v>
      </c>
      <c r="H3729" s="739" t="s">
        <v>18917</v>
      </c>
    </row>
    <row r="3730" spans="1:14">
      <c r="A3730" s="739" t="s">
        <v>18918</v>
      </c>
      <c r="E3730" s="739">
        <v>72</v>
      </c>
      <c r="F3730" s="741">
        <v>2604</v>
      </c>
      <c r="G3730" s="739" t="s">
        <v>18052</v>
      </c>
      <c r="H3730" s="739" t="s">
        <v>18919</v>
      </c>
    </row>
    <row r="3731" spans="1:14">
      <c r="E3731" s="741"/>
      <c r="F3731" s="741"/>
      <c r="H3731" s="846" t="s">
        <v>18535</v>
      </c>
    </row>
    <row r="3732" spans="1:14" ht="49.5">
      <c r="A3732" s="739" t="s">
        <v>18920</v>
      </c>
      <c r="C3732" s="741">
        <v>1468</v>
      </c>
      <c r="F3732" s="741"/>
      <c r="G3732" s="739" t="s">
        <v>18623</v>
      </c>
      <c r="H3732" s="836" t="s">
        <v>18921</v>
      </c>
    </row>
    <row r="3733" spans="1:14">
      <c r="A3733" s="739" t="s">
        <v>18922</v>
      </c>
      <c r="C3733" s="741">
        <v>20010</v>
      </c>
      <c r="H3733" s="739" t="s">
        <v>18923</v>
      </c>
      <c r="K3733" s="739" t="s">
        <v>18464</v>
      </c>
    </row>
    <row r="3734" spans="1:14">
      <c r="A3734" s="739" t="s">
        <v>18924</v>
      </c>
      <c r="E3734" s="739">
        <v>44</v>
      </c>
      <c r="F3734" s="741"/>
      <c r="G3734" s="739" t="s">
        <v>6943</v>
      </c>
      <c r="H3734" s="739" t="s">
        <v>18925</v>
      </c>
    </row>
    <row r="3735" spans="1:14">
      <c r="A3735" s="739" t="s">
        <v>18926</v>
      </c>
      <c r="C3735" s="739">
        <v>19861</v>
      </c>
      <c r="H3735" s="739" t="s">
        <v>18927</v>
      </c>
    </row>
    <row r="3736" spans="1:14">
      <c r="A3736" s="739" t="s">
        <v>18928</v>
      </c>
      <c r="E3736" s="739">
        <v>44</v>
      </c>
      <c r="F3736" s="741"/>
      <c r="G3736" s="739" t="s">
        <v>18517</v>
      </c>
      <c r="H3736" s="739" t="s">
        <v>18929</v>
      </c>
    </row>
    <row r="3737" spans="1:14">
      <c r="A3737" s="739" t="s">
        <v>18930</v>
      </c>
      <c r="E3737" s="741">
        <v>111</v>
      </c>
      <c r="F3737" s="741"/>
      <c r="G3737" s="739" t="s">
        <v>18049</v>
      </c>
      <c r="H3737" s="739" t="s">
        <v>18262</v>
      </c>
    </row>
    <row r="3738" spans="1:14" ht="297">
      <c r="A3738" s="739" t="s">
        <v>18931</v>
      </c>
      <c r="C3738" s="741">
        <v>70560</v>
      </c>
      <c r="D3738" s="846"/>
      <c r="H3738" s="836" t="s">
        <v>18932</v>
      </c>
    </row>
    <row r="3739" spans="1:14">
      <c r="A3739" s="739" t="s">
        <v>18933</v>
      </c>
      <c r="E3739" s="741">
        <v>420</v>
      </c>
      <c r="F3739" s="741"/>
      <c r="G3739" s="739" t="s">
        <v>18116</v>
      </c>
      <c r="H3739" s="739" t="s">
        <v>18934</v>
      </c>
    </row>
    <row r="3740" spans="1:14">
      <c r="A3740" s="739" t="s">
        <v>18933</v>
      </c>
      <c r="E3740" s="741">
        <v>420</v>
      </c>
      <c r="F3740" s="741"/>
      <c r="G3740" s="739" t="s">
        <v>18116</v>
      </c>
      <c r="H3740" s="739" t="s">
        <v>18935</v>
      </c>
    </row>
    <row r="3741" spans="1:14" ht="49.5">
      <c r="A3741" s="739" t="s">
        <v>16267</v>
      </c>
      <c r="C3741" s="741">
        <v>1468</v>
      </c>
      <c r="F3741" s="741"/>
      <c r="G3741" s="739" t="s">
        <v>18623</v>
      </c>
      <c r="H3741" s="836" t="s">
        <v>18936</v>
      </c>
    </row>
    <row r="3742" spans="1:14">
      <c r="A3742" s="739" t="s">
        <v>18937</v>
      </c>
      <c r="C3742" s="739">
        <v>2054</v>
      </c>
      <c r="H3742" s="739" t="s">
        <v>18909</v>
      </c>
      <c r="N3742" s="739">
        <v>84</v>
      </c>
    </row>
    <row r="3743" spans="1:14">
      <c r="A3743" s="739" t="s">
        <v>16098</v>
      </c>
      <c r="E3743" s="741">
        <v>157</v>
      </c>
      <c r="F3743" s="741"/>
      <c r="G3743" s="741" t="s">
        <v>18107</v>
      </c>
      <c r="H3743" s="739" t="s">
        <v>18938</v>
      </c>
    </row>
    <row r="3744" spans="1:14">
      <c r="A3744" s="739" t="s">
        <v>18939</v>
      </c>
      <c r="E3744" s="739">
        <v>28</v>
      </c>
      <c r="F3744" s="741"/>
      <c r="G3744" s="739" t="s">
        <v>6943</v>
      </c>
      <c r="H3744" s="739" t="s">
        <v>18940</v>
      </c>
    </row>
    <row r="3745" spans="1:11" ht="33">
      <c r="A3745" s="739" t="s">
        <v>18941</v>
      </c>
      <c r="C3745" s="739">
        <v>8888</v>
      </c>
      <c r="H3745" s="836" t="s">
        <v>18942</v>
      </c>
    </row>
    <row r="3746" spans="1:11">
      <c r="A3746" s="739" t="s">
        <v>18943</v>
      </c>
      <c r="E3746" s="741">
        <v>18</v>
      </c>
      <c r="F3746" s="741"/>
      <c r="G3746" s="739" t="s">
        <v>18944</v>
      </c>
      <c r="H3746" s="739" t="s">
        <v>18945</v>
      </c>
    </row>
    <row r="3747" spans="1:11">
      <c r="A3747" s="739" t="s">
        <v>18943</v>
      </c>
      <c r="E3747" s="741">
        <v>50</v>
      </c>
      <c r="F3747" s="741"/>
      <c r="H3747" s="739" t="s">
        <v>18946</v>
      </c>
    </row>
    <row r="3748" spans="1:11">
      <c r="A3748" s="739" t="s">
        <v>18947</v>
      </c>
      <c r="E3748" s="741">
        <v>40</v>
      </c>
      <c r="F3748" s="741"/>
      <c r="G3748" s="739" t="s">
        <v>18542</v>
      </c>
      <c r="H3748" s="739" t="s">
        <v>18948</v>
      </c>
    </row>
    <row r="3749" spans="1:11">
      <c r="A3749" s="739" t="s">
        <v>18949</v>
      </c>
      <c r="C3749" s="741">
        <v>20010</v>
      </c>
      <c r="H3749" s="739" t="s">
        <v>18950</v>
      </c>
      <c r="K3749" s="739" t="s">
        <v>18662</v>
      </c>
    </row>
    <row r="3750" spans="1:11">
      <c r="A3750" s="739" t="s">
        <v>18951</v>
      </c>
      <c r="E3750" s="739">
        <v>196</v>
      </c>
      <c r="F3750" s="741"/>
      <c r="G3750" s="739" t="s">
        <v>18052</v>
      </c>
      <c r="H3750" s="739" t="s">
        <v>18952</v>
      </c>
    </row>
    <row r="3752" spans="1:11">
      <c r="E3752" s="741"/>
      <c r="F3752" s="741"/>
    </row>
    <row r="3753" spans="1:11">
      <c r="E3753" s="836"/>
      <c r="H3753" s="844" t="s">
        <v>18953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opLeftCell="A86" workbookViewId="0">
      <selection activeCell="B86" sqref="B86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s="867" customFormat="1" ht="15" customHeight="1">
      <c r="A2" s="867" t="s">
        <v>18657</v>
      </c>
      <c r="B2" s="867">
        <v>175</v>
      </c>
      <c r="C2" s="867" t="s">
        <v>18096</v>
      </c>
      <c r="D2" s="867" t="s">
        <v>18332</v>
      </c>
    </row>
    <row r="3" spans="1:4" s="867" customFormat="1" ht="15" customHeight="1">
      <c r="A3" s="867" t="s">
        <v>14458</v>
      </c>
      <c r="B3" s="867">
        <v>135</v>
      </c>
      <c r="C3" s="867" t="s">
        <v>18096</v>
      </c>
      <c r="D3" s="867" t="s">
        <v>18658</v>
      </c>
    </row>
    <row r="4" spans="1:4" s="867" customFormat="1" ht="15" customHeight="1">
      <c r="A4" s="867" t="s">
        <v>10868</v>
      </c>
      <c r="B4" s="867">
        <v>40</v>
      </c>
      <c r="C4" s="867" t="s">
        <v>7776</v>
      </c>
      <c r="D4" s="867" t="s">
        <v>18659</v>
      </c>
    </row>
    <row r="5" spans="1:4" s="867" customFormat="1" ht="15" customHeight="1">
      <c r="A5" s="867" t="s">
        <v>18674</v>
      </c>
      <c r="B5" s="867">
        <v>275</v>
      </c>
      <c r="C5" s="867" t="s">
        <v>18542</v>
      </c>
      <c r="D5" s="867" t="s">
        <v>18675</v>
      </c>
    </row>
    <row r="6" spans="1:4" s="867" customFormat="1" ht="15" customHeight="1">
      <c r="A6" s="867" t="s">
        <v>18676</v>
      </c>
      <c r="B6" s="867">
        <v>290</v>
      </c>
      <c r="C6" s="867" t="s">
        <v>7776</v>
      </c>
      <c r="D6" s="867" t="s">
        <v>8713</v>
      </c>
    </row>
    <row r="7" spans="1:4" s="867" customFormat="1" ht="15" customHeight="1">
      <c r="A7" s="867" t="s">
        <v>18689</v>
      </c>
      <c r="B7" s="867">
        <v>40</v>
      </c>
      <c r="C7" s="867" t="s">
        <v>7776</v>
      </c>
      <c r="D7" s="867" t="s">
        <v>18659</v>
      </c>
    </row>
    <row r="8" spans="1:4" s="867" customFormat="1" ht="15" customHeight="1">
      <c r="A8" s="867" t="s">
        <v>18698</v>
      </c>
      <c r="B8" s="867">
        <v>70</v>
      </c>
      <c r="C8" s="867" t="s">
        <v>18116</v>
      </c>
      <c r="D8" s="867" t="s">
        <v>18699</v>
      </c>
    </row>
    <row r="9" spans="1:4" s="867" customFormat="1" ht="15" customHeight="1">
      <c r="A9" s="867" t="s">
        <v>14552</v>
      </c>
      <c r="B9" s="867">
        <v>120</v>
      </c>
      <c r="C9" s="867" t="s">
        <v>7776</v>
      </c>
      <c r="D9" s="867" t="s">
        <v>18712</v>
      </c>
    </row>
    <row r="10" spans="1:4" s="867" customFormat="1" ht="15" customHeight="1">
      <c r="A10" s="867" t="s">
        <v>16557</v>
      </c>
      <c r="B10" s="867">
        <v>110</v>
      </c>
      <c r="C10" s="867" t="s">
        <v>7776</v>
      </c>
      <c r="D10" s="867" t="s">
        <v>18713</v>
      </c>
    </row>
    <row r="11" spans="1:4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18714</v>
      </c>
    </row>
    <row r="12" spans="1:4" s="867" customFormat="1" ht="15" customHeight="1">
      <c r="A12" s="867" t="s">
        <v>14554</v>
      </c>
      <c r="B12" s="867">
        <v>220</v>
      </c>
      <c r="C12" s="867" t="s">
        <v>18542</v>
      </c>
      <c r="D12" s="867" t="s">
        <v>18715</v>
      </c>
    </row>
    <row r="13" spans="1:4" s="867" customFormat="1" ht="15" customHeight="1">
      <c r="A13" s="867" t="s">
        <v>18723</v>
      </c>
      <c r="B13" s="867">
        <v>610</v>
      </c>
      <c r="C13" s="867" t="s">
        <v>18116</v>
      </c>
      <c r="D13" s="867" t="s">
        <v>18724</v>
      </c>
    </row>
    <row r="14" spans="1:4" s="867" customFormat="1" ht="15" customHeight="1">
      <c r="A14" s="867" t="s">
        <v>16282</v>
      </c>
      <c r="B14" s="867">
        <v>195</v>
      </c>
      <c r="C14" s="867" t="s">
        <v>7776</v>
      </c>
      <c r="D14" s="867" t="s">
        <v>18729</v>
      </c>
    </row>
    <row r="15" spans="1:4" s="867" customFormat="1" ht="15" customHeight="1">
      <c r="A15" s="867" t="s">
        <v>18730</v>
      </c>
      <c r="B15" s="867">
        <v>200</v>
      </c>
      <c r="C15" s="867" t="s">
        <v>18542</v>
      </c>
      <c r="D15" s="867" t="s">
        <v>8218</v>
      </c>
    </row>
    <row r="16" spans="1:4" s="867" customFormat="1" ht="15" customHeight="1">
      <c r="A16" s="867" t="s">
        <v>18740</v>
      </c>
      <c r="B16" s="867">
        <v>40</v>
      </c>
      <c r="C16" s="867" t="s">
        <v>19005</v>
      </c>
      <c r="D16" s="867" t="s">
        <v>18741</v>
      </c>
    </row>
    <row r="17" spans="1:4" s="867" customFormat="1" ht="15" customHeight="1">
      <c r="A17" s="867" t="s">
        <v>18764</v>
      </c>
      <c r="B17" s="867">
        <v>125</v>
      </c>
      <c r="C17" s="867" t="s">
        <v>18116</v>
      </c>
      <c r="D17" s="867" t="s">
        <v>18765</v>
      </c>
    </row>
    <row r="18" spans="1:4" s="867" customFormat="1" ht="15" customHeight="1">
      <c r="A18" s="867" t="s">
        <v>18766</v>
      </c>
      <c r="B18" s="867">
        <v>135</v>
      </c>
      <c r="C18" s="867" t="s">
        <v>7776</v>
      </c>
      <c r="D18" s="867" t="s">
        <v>18765</v>
      </c>
    </row>
    <row r="19" spans="1:4" s="867" customFormat="1" ht="15" customHeight="1">
      <c r="A19" s="867" t="s">
        <v>18775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18779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18779</v>
      </c>
      <c r="B21" s="867">
        <v>140</v>
      </c>
      <c r="C21" s="867" t="s">
        <v>7776</v>
      </c>
      <c r="D21" s="867" t="s">
        <v>18278</v>
      </c>
    </row>
    <row r="22" spans="1:4" s="867" customFormat="1" ht="15" customHeight="1">
      <c r="A22" s="867" t="s">
        <v>18813</v>
      </c>
      <c r="B22" s="867">
        <v>40</v>
      </c>
      <c r="C22" s="867" t="s">
        <v>7776</v>
      </c>
      <c r="D22" s="867" t="s">
        <v>18815</v>
      </c>
    </row>
    <row r="23" spans="1:4" s="867" customFormat="1" ht="15" customHeight="1">
      <c r="A23" s="867" t="s">
        <v>18838</v>
      </c>
      <c r="B23" s="867">
        <v>229</v>
      </c>
      <c r="C23" s="867" t="s">
        <v>18096</v>
      </c>
      <c r="D23" s="867" t="s">
        <v>18183</v>
      </c>
    </row>
    <row r="24" spans="1:4" s="867" customFormat="1" ht="15" customHeight="1">
      <c r="A24" s="867" t="s">
        <v>18838</v>
      </c>
      <c r="B24" s="867">
        <v>256</v>
      </c>
      <c r="C24" s="867" t="s">
        <v>18542</v>
      </c>
      <c r="D24" s="867" t="s">
        <v>18183</v>
      </c>
    </row>
    <row r="25" spans="1:4" s="867" customFormat="1" ht="15" customHeight="1">
      <c r="A25" s="867" t="s">
        <v>16477</v>
      </c>
      <c r="B25" s="867">
        <v>225</v>
      </c>
      <c r="C25" s="867" t="s">
        <v>18542</v>
      </c>
      <c r="D25" s="867" t="s">
        <v>18844</v>
      </c>
    </row>
    <row r="26" spans="1:4" s="867" customFormat="1" ht="15" customHeight="1">
      <c r="A26" s="867" t="s">
        <v>16477</v>
      </c>
      <c r="B26" s="867">
        <v>239</v>
      </c>
      <c r="C26" s="867" t="s">
        <v>7776</v>
      </c>
      <c r="D26" s="867" t="s">
        <v>18844</v>
      </c>
    </row>
    <row r="27" spans="1:4" s="867" customFormat="1" ht="15" customHeight="1">
      <c r="A27" s="867" t="s">
        <v>16510</v>
      </c>
      <c r="B27" s="867">
        <v>340</v>
      </c>
      <c r="C27" s="867" t="s">
        <v>18116</v>
      </c>
      <c r="D27" s="867" t="s">
        <v>18850</v>
      </c>
    </row>
    <row r="28" spans="1:4" s="867" customFormat="1" ht="15" customHeight="1">
      <c r="A28" s="867" t="s">
        <v>18851</v>
      </c>
      <c r="B28" s="867">
        <v>275</v>
      </c>
      <c r="C28" s="867" t="s">
        <v>18116</v>
      </c>
      <c r="D28" s="867" t="s">
        <v>18852</v>
      </c>
    </row>
    <row r="29" spans="1:4" s="867" customFormat="1" ht="15" customHeight="1">
      <c r="A29" s="867" t="s">
        <v>18860</v>
      </c>
      <c r="B29" s="867">
        <v>235</v>
      </c>
      <c r="C29" s="867" t="s">
        <v>18542</v>
      </c>
      <c r="D29" s="867" t="s">
        <v>18320</v>
      </c>
    </row>
    <row r="30" spans="1:4" s="867" customFormat="1" ht="15" customHeight="1">
      <c r="A30" s="867" t="s">
        <v>18860</v>
      </c>
      <c r="B30" s="867">
        <v>285</v>
      </c>
      <c r="C30" s="867" t="s">
        <v>18542</v>
      </c>
      <c r="D30" s="867" t="s">
        <v>18861</v>
      </c>
    </row>
    <row r="31" spans="1:4" s="867" customFormat="1" ht="15" customHeight="1">
      <c r="A31" s="867" t="s">
        <v>18862</v>
      </c>
      <c r="B31" s="867">
        <v>245</v>
      </c>
      <c r="C31" s="867" t="s">
        <v>18116</v>
      </c>
      <c r="D31" s="867" t="s">
        <v>8396</v>
      </c>
    </row>
    <row r="32" spans="1:4" s="867" customFormat="1" ht="15" customHeight="1">
      <c r="A32" s="867" t="s">
        <v>18863</v>
      </c>
      <c r="B32" s="867">
        <v>235</v>
      </c>
      <c r="C32" s="867" t="s">
        <v>18542</v>
      </c>
      <c r="D32" s="867" t="s">
        <v>8396</v>
      </c>
    </row>
    <row r="33" spans="1:4" s="867" customFormat="1" ht="15" customHeight="1">
      <c r="A33" s="867" t="s">
        <v>18868</v>
      </c>
      <c r="B33" s="867">
        <v>40</v>
      </c>
      <c r="C33" s="867" t="s">
        <v>7776</v>
      </c>
      <c r="D33" s="867" t="s">
        <v>18869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18650</v>
      </c>
      <c r="C35" s="867" t="s">
        <v>7763</v>
      </c>
      <c r="D35" s="868" t="s">
        <v>18651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18680</v>
      </c>
      <c r="C37" s="867" t="s">
        <v>18213</v>
      </c>
      <c r="D37" s="868" t="s">
        <v>18681</v>
      </c>
    </row>
    <row r="38" spans="1:4" s="867" customFormat="1" ht="15" customHeight="1">
      <c r="A38" s="867" t="s">
        <v>18691</v>
      </c>
      <c r="C38" s="867" t="s">
        <v>7763</v>
      </c>
      <c r="D38" s="868" t="s">
        <v>18692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18104</v>
      </c>
      <c r="D40" s="868" t="s">
        <v>18731</v>
      </c>
    </row>
    <row r="41" spans="1:4" s="867" customFormat="1" ht="15" customHeight="1">
      <c r="A41" s="867" t="s">
        <v>18749</v>
      </c>
      <c r="C41" s="867" t="s">
        <v>7763</v>
      </c>
      <c r="D41" s="868" t="s">
        <v>18750</v>
      </c>
    </row>
    <row r="42" spans="1:4" s="867" customFormat="1" ht="15" customHeight="1">
      <c r="A42" s="867" t="s">
        <v>18773</v>
      </c>
      <c r="C42" s="867" t="s">
        <v>18213</v>
      </c>
      <c r="D42" s="868" t="s">
        <v>18774</v>
      </c>
    </row>
    <row r="43" spans="1:4" s="867" customFormat="1" ht="15" customHeight="1">
      <c r="A43" s="867" t="s">
        <v>18799</v>
      </c>
      <c r="C43" s="867" t="s">
        <v>18104</v>
      </c>
      <c r="D43" s="868" t="s">
        <v>18800</v>
      </c>
    </row>
    <row r="44" spans="1:4" s="867" customFormat="1" ht="15" customHeight="1">
      <c r="A44" s="867" t="s">
        <v>18811</v>
      </c>
      <c r="C44" s="867" t="s">
        <v>7763</v>
      </c>
      <c r="D44" s="868" t="s">
        <v>18812</v>
      </c>
    </row>
    <row r="45" spans="1:4" s="867" customFormat="1" ht="15" customHeight="1">
      <c r="A45" s="867" t="s">
        <v>18845</v>
      </c>
      <c r="C45" s="867" t="s">
        <v>18104</v>
      </c>
      <c r="D45" s="868" t="s">
        <v>18848</v>
      </c>
    </row>
    <row r="46" spans="1:4" s="867" customFormat="1" ht="15" customHeight="1">
      <c r="A46" s="867" t="s">
        <v>10942</v>
      </c>
      <c r="C46" s="867" t="s">
        <v>18104</v>
      </c>
      <c r="D46" s="868" t="s">
        <v>18870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18707</v>
      </c>
      <c r="B50" s="867">
        <v>185</v>
      </c>
      <c r="C50" s="867" t="s">
        <v>18107</v>
      </c>
      <c r="D50" s="867" t="s">
        <v>18709</v>
      </c>
    </row>
    <row r="51" spans="1:4" s="867" customFormat="1" ht="15" customHeight="1">
      <c r="A51" s="867" t="s">
        <v>18746</v>
      </c>
      <c r="B51" s="867">
        <v>194</v>
      </c>
      <c r="C51" s="867" t="s">
        <v>18747</v>
      </c>
      <c r="D51" s="867" t="s">
        <v>18748</v>
      </c>
    </row>
    <row r="52" spans="1:4" s="867" customFormat="1" ht="15" customHeight="1">
      <c r="A52" s="867" t="s">
        <v>18798</v>
      </c>
      <c r="B52" s="867">
        <v>185</v>
      </c>
      <c r="C52" s="867" t="s">
        <v>18747</v>
      </c>
      <c r="D52" s="867" t="s">
        <v>18748</v>
      </c>
    </row>
    <row r="53" spans="1:4" s="867" customFormat="1" ht="15" customHeight="1">
      <c r="A53" s="867" t="s">
        <v>18845</v>
      </c>
      <c r="B53" s="867">
        <v>178</v>
      </c>
      <c r="C53" s="867" t="s">
        <v>6937</v>
      </c>
      <c r="D53" s="867" t="s">
        <v>18847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19006</v>
      </c>
      <c r="D55" s="867" t="s">
        <v>19004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18117</v>
      </c>
      <c r="D58" s="867" t="s">
        <v>18262</v>
      </c>
    </row>
    <row r="59" spans="1:4" s="867" customFormat="1" ht="15" customHeight="1">
      <c r="A59" s="867" t="s">
        <v>14513</v>
      </c>
      <c r="B59" s="867">
        <v>18</v>
      </c>
      <c r="C59" s="867" t="s">
        <v>18688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18117</v>
      </c>
      <c r="D60" s="867" t="s">
        <v>18732</v>
      </c>
    </row>
    <row r="61" spans="1:4" s="867" customFormat="1" ht="15" customHeight="1">
      <c r="A61" s="867" t="s">
        <v>18775</v>
      </c>
      <c r="B61" s="867">
        <v>18</v>
      </c>
      <c r="C61" s="867" t="s">
        <v>18049</v>
      </c>
      <c r="D61" s="867" t="s">
        <v>18776</v>
      </c>
    </row>
    <row r="62" spans="1:4" s="867" customFormat="1" ht="15" customHeight="1">
      <c r="A62" s="867" t="s">
        <v>18780</v>
      </c>
      <c r="B62" s="867">
        <v>350</v>
      </c>
      <c r="C62" s="867" t="s">
        <v>18117</v>
      </c>
      <c r="D62" s="867" t="s">
        <v>18783</v>
      </c>
    </row>
    <row r="63" spans="1:4" s="867" customFormat="1" ht="15" customHeight="1">
      <c r="A63" s="867" t="s">
        <v>18793</v>
      </c>
      <c r="B63" s="867">
        <v>110</v>
      </c>
      <c r="C63" s="867" t="s">
        <v>18688</v>
      </c>
      <c r="D63" s="867" t="s">
        <v>7126</v>
      </c>
    </row>
    <row r="64" spans="1:4" s="867" customFormat="1" ht="15" customHeight="1">
      <c r="A64" s="867" t="s">
        <v>18813</v>
      </c>
      <c r="B64" s="867">
        <v>18</v>
      </c>
      <c r="C64" s="867" t="s">
        <v>6913</v>
      </c>
      <c r="D64" s="867" t="s">
        <v>18814</v>
      </c>
    </row>
    <row r="65" spans="1:16" s="867" customFormat="1" ht="15" customHeight="1">
      <c r="A65" s="867" t="s">
        <v>16450</v>
      </c>
      <c r="B65" s="867">
        <v>105</v>
      </c>
      <c r="C65" s="867" t="s">
        <v>18117</v>
      </c>
      <c r="D65" s="867" t="s">
        <v>18835</v>
      </c>
    </row>
    <row r="66" spans="1:16" s="867" customFormat="1" ht="15" customHeight="1">
      <c r="A66" s="867" t="s">
        <v>18866</v>
      </c>
      <c r="B66" s="867">
        <v>18</v>
      </c>
      <c r="C66" s="867" t="s">
        <v>6913</v>
      </c>
      <c r="D66" s="867" t="s">
        <v>18867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18671</v>
      </c>
      <c r="B68" s="867">
        <v>120</v>
      </c>
      <c r="C68" s="867" t="s">
        <v>18672</v>
      </c>
      <c r="D68" s="867" t="s">
        <v>18673</v>
      </c>
    </row>
    <row r="69" spans="1:16" s="869" customFormat="1" ht="15.95" customHeight="1">
      <c r="A69" s="867" t="s">
        <v>14532</v>
      </c>
      <c r="B69" s="867">
        <v>69</v>
      </c>
      <c r="C69" s="867" t="s">
        <v>18128</v>
      </c>
      <c r="D69" s="867" t="s">
        <v>18702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18807</v>
      </c>
      <c r="B70" s="867">
        <v>195</v>
      </c>
      <c r="C70" s="867" t="s">
        <v>18171</v>
      </c>
      <c r="D70" s="867" t="s">
        <v>18808</v>
      </c>
    </row>
    <row r="71" spans="1:16" s="867" customFormat="1" ht="15" customHeight="1">
      <c r="A71" s="867" t="s">
        <v>18816</v>
      </c>
      <c r="B71" s="867">
        <v>263</v>
      </c>
      <c r="C71" s="867" t="s">
        <v>6972</v>
      </c>
      <c r="D71" s="867" t="s">
        <v>18817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18656</v>
      </c>
    </row>
    <row r="75" spans="1:16" s="867" customFormat="1" ht="15" customHeight="1">
      <c r="A75" s="867" t="s">
        <v>14471</v>
      </c>
      <c r="B75" s="867">
        <v>72</v>
      </c>
      <c r="C75" s="867" t="s">
        <v>18633</v>
      </c>
      <c r="D75" s="867" t="s">
        <v>18666</v>
      </c>
    </row>
    <row r="76" spans="1:16" s="867" customFormat="1" ht="15" customHeight="1">
      <c r="A76" s="867" t="s">
        <v>18677</v>
      </c>
      <c r="B76" s="867">
        <v>74</v>
      </c>
      <c r="C76" s="867" t="s">
        <v>18124</v>
      </c>
      <c r="D76" s="867" t="s">
        <v>18678</v>
      </c>
    </row>
    <row r="77" spans="1:16" s="867" customFormat="1" ht="15" customHeight="1">
      <c r="A77" s="867" t="s">
        <v>14508</v>
      </c>
      <c r="B77" s="867">
        <v>60</v>
      </c>
      <c r="C77" s="867" t="s">
        <v>18124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18700</v>
      </c>
    </row>
    <row r="79" spans="1:16" s="867" customFormat="1" ht="15" customHeight="1">
      <c r="A79" s="867" t="s">
        <v>18703</v>
      </c>
      <c r="B79" s="867">
        <v>196</v>
      </c>
      <c r="C79" s="867" t="s">
        <v>18517</v>
      </c>
      <c r="D79" s="867" t="s">
        <v>18704</v>
      </c>
    </row>
    <row r="80" spans="1:16" s="867" customFormat="1" ht="15" customHeight="1">
      <c r="A80" s="867" t="s">
        <v>18706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18710</v>
      </c>
      <c r="B81" s="867">
        <v>44</v>
      </c>
      <c r="C81" s="867" t="s">
        <v>6943</v>
      </c>
      <c r="D81" s="867" t="s">
        <v>18711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18722</v>
      </c>
    </row>
    <row r="83" spans="1:4" s="867" customFormat="1" ht="15" customHeight="1">
      <c r="A83" s="867" t="s">
        <v>18751</v>
      </c>
      <c r="B83" s="867">
        <v>84</v>
      </c>
      <c r="C83" s="867" t="s">
        <v>18124</v>
      </c>
      <c r="D83" s="867" t="s">
        <v>18752</v>
      </c>
    </row>
    <row r="84" spans="1:4" s="867" customFormat="1" ht="15" customHeight="1">
      <c r="A84" s="867" t="s">
        <v>18753</v>
      </c>
      <c r="B84" s="867">
        <v>60</v>
      </c>
      <c r="C84" s="867" t="s">
        <v>6943</v>
      </c>
      <c r="D84" s="867" t="s">
        <v>18754</v>
      </c>
    </row>
    <row r="85" spans="1:4" s="867" customFormat="1" ht="15" customHeight="1">
      <c r="A85" s="867" t="s">
        <v>18762</v>
      </c>
      <c r="B85" s="867">
        <v>28</v>
      </c>
      <c r="C85" s="867" t="s">
        <v>18517</v>
      </c>
      <c r="D85" s="867" t="s">
        <v>18763</v>
      </c>
    </row>
    <row r="86" spans="1:4" s="867" customFormat="1" ht="15" customHeight="1">
      <c r="A86" s="867" t="s">
        <v>18767</v>
      </c>
      <c r="B86" s="867">
        <v>112</v>
      </c>
      <c r="C86" s="867" t="s">
        <v>6943</v>
      </c>
      <c r="D86" s="867" t="s">
        <v>18768</v>
      </c>
    </row>
    <row r="87" spans="1:4" s="867" customFormat="1" ht="15" customHeight="1">
      <c r="A87" s="867" t="s">
        <v>18769</v>
      </c>
      <c r="B87" s="867">
        <v>60</v>
      </c>
      <c r="C87" s="867" t="s">
        <v>18124</v>
      </c>
      <c r="D87" s="867" t="s">
        <v>18770</v>
      </c>
    </row>
    <row r="88" spans="1:4" s="867" customFormat="1" ht="15" customHeight="1">
      <c r="A88" s="867" t="s">
        <v>18771</v>
      </c>
      <c r="B88" s="867">
        <v>44</v>
      </c>
      <c r="C88" s="867" t="s">
        <v>6943</v>
      </c>
      <c r="D88" s="867" t="s">
        <v>18772</v>
      </c>
    </row>
    <row r="89" spans="1:4" s="867" customFormat="1" ht="15" customHeight="1">
      <c r="A89" s="867" t="s">
        <v>10889</v>
      </c>
      <c r="B89" s="867">
        <v>56</v>
      </c>
      <c r="C89" s="867" t="s">
        <v>18124</v>
      </c>
      <c r="D89" s="867" t="s">
        <v>18782</v>
      </c>
    </row>
    <row r="90" spans="1:4" s="867" customFormat="1" ht="15" customHeight="1">
      <c r="A90" s="867" t="s">
        <v>18796</v>
      </c>
      <c r="B90" s="867">
        <v>28</v>
      </c>
      <c r="C90" s="867" t="s">
        <v>6943</v>
      </c>
      <c r="D90" s="867" t="s">
        <v>18797</v>
      </c>
    </row>
    <row r="91" spans="1:4" s="867" customFormat="1" ht="15" customHeight="1">
      <c r="A91" s="867" t="s">
        <v>18809</v>
      </c>
      <c r="B91" s="867">
        <v>558</v>
      </c>
      <c r="C91" s="867" t="s">
        <v>6943</v>
      </c>
      <c r="D91" s="867" t="s">
        <v>18810</v>
      </c>
    </row>
    <row r="92" spans="1:4" s="867" customFormat="1" ht="15" customHeight="1">
      <c r="A92" s="867" t="s">
        <v>18818</v>
      </c>
      <c r="B92" s="867">
        <v>51</v>
      </c>
      <c r="C92" s="867" t="s">
        <v>6943</v>
      </c>
      <c r="D92" s="867" t="s">
        <v>18819</v>
      </c>
    </row>
    <row r="93" spans="1:4" s="867" customFormat="1" ht="15" customHeight="1">
      <c r="A93" s="867" t="s">
        <v>18822</v>
      </c>
      <c r="B93" s="867">
        <v>112</v>
      </c>
      <c r="C93" s="867" t="s">
        <v>6943</v>
      </c>
      <c r="D93" s="867" t="s">
        <v>18823</v>
      </c>
    </row>
    <row r="94" spans="1:4" s="867" customFormat="1" ht="15" customHeight="1">
      <c r="A94" s="867" t="s">
        <v>18836</v>
      </c>
      <c r="B94" s="867">
        <v>36</v>
      </c>
      <c r="C94" s="867" t="s">
        <v>18124</v>
      </c>
      <c r="D94" s="867" t="s">
        <v>18837</v>
      </c>
    </row>
    <row r="95" spans="1:4" s="867" customFormat="1" ht="15" customHeight="1">
      <c r="A95" s="867" t="s">
        <v>18839</v>
      </c>
      <c r="B95" s="867">
        <v>44</v>
      </c>
      <c r="C95" s="867" t="s">
        <v>18052</v>
      </c>
      <c r="D95" s="867" t="s">
        <v>18840</v>
      </c>
    </row>
    <row r="96" spans="1:4" s="867" customFormat="1" ht="15" customHeight="1">
      <c r="A96" s="867" t="s">
        <v>18845</v>
      </c>
      <c r="B96" s="867">
        <v>88</v>
      </c>
      <c r="C96" s="867" t="s">
        <v>6943</v>
      </c>
      <c r="D96" s="867" t="s">
        <v>18846</v>
      </c>
    </row>
    <row r="97" spans="1:16" s="867" customFormat="1" ht="15" customHeight="1">
      <c r="A97" s="867" t="s">
        <v>18853</v>
      </c>
      <c r="B97" s="867">
        <v>28</v>
      </c>
      <c r="C97" s="867" t="s">
        <v>6943</v>
      </c>
      <c r="D97" s="867" t="s">
        <v>18854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18744</v>
      </c>
      <c r="B100" s="867">
        <v>1000</v>
      </c>
      <c r="D100" s="867" t="s">
        <v>18745</v>
      </c>
    </row>
    <row r="101" spans="1:16" s="480" customFormat="1" ht="12.75" customHeight="1"/>
    <row r="102" spans="1:16" s="480" customFormat="1" ht="12.75" customHeight="1"/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16594</v>
      </c>
      <c r="B109" s="739" t="s">
        <v>16596</v>
      </c>
      <c r="C109" s="739" t="s">
        <v>16597</v>
      </c>
      <c r="D109" s="739" t="s">
        <v>16598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18671</v>
      </c>
      <c r="B111" s="741">
        <v>120</v>
      </c>
      <c r="C111" s="739" t="s">
        <v>18672</v>
      </c>
      <c r="D111" s="739" t="s">
        <v>18673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18128</v>
      </c>
      <c r="D112" s="739" t="s">
        <v>18702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18807</v>
      </c>
      <c r="B113" s="741">
        <v>195</v>
      </c>
      <c r="C113" s="739" t="s">
        <v>18171</v>
      </c>
      <c r="D113" s="739" t="s">
        <v>18808</v>
      </c>
    </row>
    <row r="114" spans="1:4" ht="15" customHeight="1">
      <c r="A114" s="739" t="s">
        <v>18816</v>
      </c>
      <c r="B114" s="741">
        <v>263</v>
      </c>
      <c r="C114" s="739" t="s">
        <v>6972</v>
      </c>
      <c r="D114" s="739" t="s">
        <v>18817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18707</v>
      </c>
      <c r="B117" s="741">
        <v>185</v>
      </c>
      <c r="C117" s="741" t="s">
        <v>18107</v>
      </c>
      <c r="D117" s="739" t="s">
        <v>18709</v>
      </c>
    </row>
    <row r="118" spans="1:4" ht="15" customHeight="1">
      <c r="A118" s="739" t="s">
        <v>18746</v>
      </c>
      <c r="B118" s="741">
        <v>194</v>
      </c>
      <c r="C118" s="741" t="s">
        <v>18747</v>
      </c>
      <c r="D118" s="739" t="s">
        <v>18748</v>
      </c>
    </row>
    <row r="119" spans="1:4" ht="15" customHeight="1">
      <c r="A119" s="739" t="s">
        <v>18798</v>
      </c>
      <c r="B119" s="741">
        <v>185</v>
      </c>
      <c r="C119" s="741" t="s">
        <v>18747</v>
      </c>
      <c r="D119" s="739" t="s">
        <v>18748</v>
      </c>
    </row>
    <row r="120" spans="1:4" ht="15" customHeight="1">
      <c r="A120" s="739" t="s">
        <v>18845</v>
      </c>
      <c r="B120" s="741">
        <v>178</v>
      </c>
      <c r="C120" s="741" t="s">
        <v>6937</v>
      </c>
      <c r="D120" s="739" t="s">
        <v>18847</v>
      </c>
    </row>
    <row r="121" spans="1:4" ht="15" customHeight="1">
      <c r="A121" s="739" t="s">
        <v>18657</v>
      </c>
      <c r="B121" s="741">
        <v>175</v>
      </c>
      <c r="C121" s="739" t="s">
        <v>18096</v>
      </c>
      <c r="D121" s="739" t="s">
        <v>18332</v>
      </c>
    </row>
    <row r="122" spans="1:4" ht="15" customHeight="1">
      <c r="A122" s="739" t="s">
        <v>14458</v>
      </c>
      <c r="B122" s="741">
        <v>135</v>
      </c>
      <c r="C122" s="739" t="s">
        <v>18096</v>
      </c>
      <c r="D122" s="739" t="s">
        <v>18658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18659</v>
      </c>
    </row>
    <row r="124" spans="1:4" ht="15" customHeight="1">
      <c r="A124" s="739" t="s">
        <v>18674</v>
      </c>
      <c r="B124" s="741">
        <v>275</v>
      </c>
      <c r="C124" s="739" t="s">
        <v>18542</v>
      </c>
      <c r="D124" s="739" t="s">
        <v>18675</v>
      </c>
    </row>
    <row r="125" spans="1:4" ht="15" customHeight="1">
      <c r="A125" s="739" t="s">
        <v>18676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18689</v>
      </c>
      <c r="B126" s="739">
        <v>40</v>
      </c>
      <c r="C126" s="741" t="s">
        <v>7776</v>
      </c>
      <c r="D126" s="739" t="s">
        <v>18659</v>
      </c>
    </row>
    <row r="127" spans="1:4" ht="15" customHeight="1">
      <c r="A127" s="739" t="s">
        <v>18698</v>
      </c>
      <c r="B127" s="739">
        <v>70</v>
      </c>
      <c r="C127" s="739" t="s">
        <v>18116</v>
      </c>
      <c r="D127" s="739" t="s">
        <v>18699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18712</v>
      </c>
    </row>
    <row r="129" spans="1:4" ht="15" customHeight="1">
      <c r="A129" s="739" t="s">
        <v>16557</v>
      </c>
      <c r="B129" s="739">
        <v>110</v>
      </c>
      <c r="C129" s="739" t="s">
        <v>7776</v>
      </c>
      <c r="D129" s="739" t="s">
        <v>18713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18714</v>
      </c>
    </row>
    <row r="131" spans="1:4" ht="15" customHeight="1">
      <c r="A131" s="739" t="s">
        <v>14554</v>
      </c>
      <c r="B131" s="739">
        <v>220</v>
      </c>
      <c r="C131" s="739" t="s">
        <v>18542</v>
      </c>
      <c r="D131" s="739" t="s">
        <v>18715</v>
      </c>
    </row>
    <row r="132" spans="1:4" ht="15" customHeight="1">
      <c r="A132" s="739" t="s">
        <v>18723</v>
      </c>
      <c r="B132" s="739">
        <v>610</v>
      </c>
      <c r="C132" s="741" t="s">
        <v>18116</v>
      </c>
      <c r="D132" s="739" t="s">
        <v>18724</v>
      </c>
    </row>
    <row r="133" spans="1:4" ht="15" customHeight="1">
      <c r="A133" s="739" t="s">
        <v>16282</v>
      </c>
      <c r="B133" s="739">
        <v>195</v>
      </c>
      <c r="C133" s="739" t="s">
        <v>7776</v>
      </c>
      <c r="D133" s="739" t="s">
        <v>18729</v>
      </c>
    </row>
    <row r="134" spans="1:4" ht="15" customHeight="1">
      <c r="A134" s="739" t="s">
        <v>18730</v>
      </c>
      <c r="B134" s="739">
        <v>200</v>
      </c>
      <c r="C134" s="739" t="s">
        <v>18542</v>
      </c>
      <c r="D134" s="739" t="s">
        <v>8218</v>
      </c>
    </row>
    <row r="135" spans="1:4" ht="15" customHeight="1">
      <c r="A135" s="739" t="s">
        <v>18740</v>
      </c>
      <c r="B135" s="739">
        <v>40</v>
      </c>
      <c r="C135" s="741" t="s">
        <v>19005</v>
      </c>
      <c r="D135" s="739" t="s">
        <v>18741</v>
      </c>
    </row>
    <row r="136" spans="1:4" ht="15" customHeight="1">
      <c r="A136" s="739" t="s">
        <v>18764</v>
      </c>
      <c r="B136" s="739">
        <v>125</v>
      </c>
      <c r="C136" s="739" t="s">
        <v>18116</v>
      </c>
      <c r="D136" s="739" t="s">
        <v>18765</v>
      </c>
    </row>
    <row r="137" spans="1:4" ht="15" customHeight="1">
      <c r="A137" s="739" t="s">
        <v>18766</v>
      </c>
      <c r="B137" s="739">
        <v>135</v>
      </c>
      <c r="C137" s="739" t="s">
        <v>7776</v>
      </c>
      <c r="D137" s="739" t="s">
        <v>18765</v>
      </c>
    </row>
    <row r="138" spans="1:4" ht="15" customHeight="1">
      <c r="A138" s="739" t="s">
        <v>18775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18779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18779</v>
      </c>
      <c r="B140" s="739">
        <v>140</v>
      </c>
      <c r="C140" s="739" t="s">
        <v>7776</v>
      </c>
      <c r="D140" s="739" t="s">
        <v>18278</v>
      </c>
    </row>
    <row r="141" spans="1:4" ht="15" customHeight="1">
      <c r="A141" s="739" t="s">
        <v>18813</v>
      </c>
      <c r="B141" s="741">
        <v>40</v>
      </c>
      <c r="C141" s="741" t="s">
        <v>7776</v>
      </c>
      <c r="D141" s="739" t="s">
        <v>18815</v>
      </c>
    </row>
    <row r="142" spans="1:4" ht="15" customHeight="1">
      <c r="A142" s="739" t="s">
        <v>18838</v>
      </c>
      <c r="B142" s="739">
        <v>229</v>
      </c>
      <c r="C142" s="739" t="s">
        <v>18096</v>
      </c>
      <c r="D142" s="739" t="s">
        <v>18183</v>
      </c>
    </row>
    <row r="143" spans="1:4" ht="15" customHeight="1">
      <c r="A143" s="739" t="s">
        <v>18838</v>
      </c>
      <c r="B143" s="739">
        <v>256</v>
      </c>
      <c r="C143" s="739" t="s">
        <v>18542</v>
      </c>
      <c r="D143" s="739" t="s">
        <v>18183</v>
      </c>
    </row>
    <row r="144" spans="1:4" ht="15" customHeight="1">
      <c r="A144" s="739" t="s">
        <v>16477</v>
      </c>
      <c r="B144" s="741">
        <v>225</v>
      </c>
      <c r="C144" s="739" t="s">
        <v>18542</v>
      </c>
      <c r="D144" s="739" t="s">
        <v>18844</v>
      </c>
    </row>
    <row r="145" spans="1:4" ht="15" customHeight="1">
      <c r="A145" s="739" t="s">
        <v>16477</v>
      </c>
      <c r="B145" s="741">
        <v>239</v>
      </c>
      <c r="C145" s="739" t="s">
        <v>7776</v>
      </c>
      <c r="D145" s="739" t="s">
        <v>18844</v>
      </c>
    </row>
    <row r="146" spans="1:4" ht="15" customHeight="1">
      <c r="A146" s="739" t="s">
        <v>16510</v>
      </c>
      <c r="B146" s="741">
        <v>340</v>
      </c>
      <c r="C146" s="739" t="s">
        <v>18116</v>
      </c>
      <c r="D146" s="739" t="s">
        <v>18850</v>
      </c>
    </row>
    <row r="147" spans="1:4" ht="15" customHeight="1">
      <c r="A147" s="739" t="s">
        <v>18851</v>
      </c>
      <c r="B147" s="741">
        <v>275</v>
      </c>
      <c r="C147" s="739" t="s">
        <v>18116</v>
      </c>
      <c r="D147" s="739" t="s">
        <v>18852</v>
      </c>
    </row>
    <row r="148" spans="1:4" ht="15" customHeight="1">
      <c r="A148" s="739" t="s">
        <v>18860</v>
      </c>
      <c r="B148" s="741">
        <v>235</v>
      </c>
      <c r="C148" s="739" t="s">
        <v>18542</v>
      </c>
      <c r="D148" s="739" t="s">
        <v>18320</v>
      </c>
    </row>
    <row r="149" spans="1:4" ht="15" customHeight="1">
      <c r="A149" s="739" t="s">
        <v>18860</v>
      </c>
      <c r="B149" s="741">
        <v>285</v>
      </c>
      <c r="C149" s="739" t="s">
        <v>18542</v>
      </c>
      <c r="D149" s="739" t="s">
        <v>18861</v>
      </c>
    </row>
    <row r="150" spans="1:4" ht="15" customHeight="1">
      <c r="A150" s="739" t="s">
        <v>18862</v>
      </c>
      <c r="B150" s="741">
        <v>245</v>
      </c>
      <c r="C150" s="739" t="s">
        <v>18116</v>
      </c>
      <c r="D150" s="739" t="s">
        <v>8396</v>
      </c>
    </row>
    <row r="151" spans="1:4" ht="15" customHeight="1">
      <c r="A151" s="739" t="s">
        <v>18863</v>
      </c>
      <c r="B151" s="741">
        <v>235</v>
      </c>
      <c r="C151" s="739" t="s">
        <v>18542</v>
      </c>
      <c r="D151" s="739" t="s">
        <v>8396</v>
      </c>
    </row>
    <row r="152" spans="1:4" ht="15" customHeight="1">
      <c r="A152" s="739" t="s">
        <v>18868</v>
      </c>
      <c r="B152" s="741">
        <v>40</v>
      </c>
      <c r="C152" s="741" t="s">
        <v>7776</v>
      </c>
      <c r="D152" s="739" t="s">
        <v>18869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18656</v>
      </c>
    </row>
    <row r="155" spans="1:4" ht="15" customHeight="1">
      <c r="A155" s="739" t="s">
        <v>14471</v>
      </c>
      <c r="B155" s="739">
        <v>72</v>
      </c>
      <c r="C155" s="739" t="s">
        <v>18633</v>
      </c>
      <c r="D155" s="739" t="s">
        <v>18666</v>
      </c>
    </row>
    <row r="156" spans="1:4" ht="15" customHeight="1">
      <c r="A156" s="739" t="s">
        <v>18677</v>
      </c>
      <c r="B156" s="739">
        <v>74</v>
      </c>
      <c r="C156" s="739" t="s">
        <v>18124</v>
      </c>
      <c r="D156" s="739" t="s">
        <v>18678</v>
      </c>
    </row>
    <row r="157" spans="1:4" ht="15" customHeight="1">
      <c r="A157" s="739" t="s">
        <v>14508</v>
      </c>
      <c r="B157" s="739">
        <v>60</v>
      </c>
      <c r="C157" s="739" t="s">
        <v>18124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18700</v>
      </c>
    </row>
    <row r="159" spans="1:4" ht="15" customHeight="1">
      <c r="A159" s="739" t="s">
        <v>18703</v>
      </c>
      <c r="B159" s="739">
        <v>196</v>
      </c>
      <c r="C159" s="739" t="s">
        <v>18517</v>
      </c>
      <c r="D159" s="739" t="s">
        <v>18704</v>
      </c>
    </row>
    <row r="160" spans="1:4" ht="15" customHeight="1">
      <c r="A160" s="739" t="s">
        <v>18706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18710</v>
      </c>
      <c r="B161" s="739">
        <v>44</v>
      </c>
      <c r="C161" s="739" t="s">
        <v>6943</v>
      </c>
      <c r="D161" s="739" t="s">
        <v>18711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18722</v>
      </c>
    </row>
    <row r="163" spans="1:4" ht="15" customHeight="1">
      <c r="A163" s="739" t="s">
        <v>18751</v>
      </c>
      <c r="B163" s="739">
        <v>84</v>
      </c>
      <c r="C163" s="739" t="s">
        <v>18124</v>
      </c>
      <c r="D163" s="739" t="s">
        <v>18752</v>
      </c>
    </row>
    <row r="164" spans="1:4" ht="15" customHeight="1">
      <c r="A164" s="739" t="s">
        <v>18753</v>
      </c>
      <c r="B164" s="739">
        <v>60</v>
      </c>
      <c r="C164" s="739" t="s">
        <v>6943</v>
      </c>
      <c r="D164" s="739" t="s">
        <v>18754</v>
      </c>
    </row>
    <row r="165" spans="1:4" ht="15" customHeight="1">
      <c r="A165" s="739" t="s">
        <v>18762</v>
      </c>
      <c r="B165" s="739">
        <v>28</v>
      </c>
      <c r="C165" s="739" t="s">
        <v>18517</v>
      </c>
      <c r="D165" s="739" t="s">
        <v>18763</v>
      </c>
    </row>
    <row r="166" spans="1:4" ht="15" customHeight="1">
      <c r="A166" s="739" t="s">
        <v>18767</v>
      </c>
      <c r="B166" s="739">
        <v>112</v>
      </c>
      <c r="C166" s="739" t="s">
        <v>6943</v>
      </c>
      <c r="D166" s="739" t="s">
        <v>18768</v>
      </c>
    </row>
    <row r="167" spans="1:4" ht="15" customHeight="1">
      <c r="A167" s="739" t="s">
        <v>18769</v>
      </c>
      <c r="B167" s="739">
        <v>60</v>
      </c>
      <c r="C167" s="739" t="s">
        <v>18124</v>
      </c>
      <c r="D167" s="739" t="s">
        <v>18770</v>
      </c>
    </row>
    <row r="168" spans="1:4" ht="15" customHeight="1">
      <c r="A168" s="739" t="s">
        <v>18771</v>
      </c>
      <c r="B168" s="739">
        <v>44</v>
      </c>
      <c r="C168" s="739" t="s">
        <v>6943</v>
      </c>
      <c r="D168" s="739" t="s">
        <v>18772</v>
      </c>
    </row>
    <row r="169" spans="1:4" ht="15" customHeight="1">
      <c r="A169" s="739" t="s">
        <v>10889</v>
      </c>
      <c r="B169" s="739">
        <v>56</v>
      </c>
      <c r="C169" s="739" t="s">
        <v>18124</v>
      </c>
      <c r="D169" s="739" t="s">
        <v>18782</v>
      </c>
    </row>
    <row r="170" spans="1:4" ht="15" customHeight="1">
      <c r="A170" s="739" t="s">
        <v>18796</v>
      </c>
      <c r="B170" s="739">
        <v>28</v>
      </c>
      <c r="C170" s="739" t="s">
        <v>6943</v>
      </c>
      <c r="D170" s="739" t="s">
        <v>18797</v>
      </c>
    </row>
    <row r="171" spans="1:4" ht="15" customHeight="1">
      <c r="A171" s="739" t="s">
        <v>18809</v>
      </c>
      <c r="B171" s="739">
        <v>558</v>
      </c>
      <c r="C171" s="739" t="s">
        <v>6943</v>
      </c>
      <c r="D171" s="739" t="s">
        <v>18810</v>
      </c>
    </row>
    <row r="172" spans="1:4" ht="15" customHeight="1">
      <c r="A172" s="739" t="s">
        <v>18818</v>
      </c>
      <c r="B172" s="739">
        <v>51</v>
      </c>
      <c r="C172" s="739" t="s">
        <v>6943</v>
      </c>
      <c r="D172" s="739" t="s">
        <v>18819</v>
      </c>
    </row>
    <row r="173" spans="1:4" ht="15" customHeight="1">
      <c r="A173" s="739" t="s">
        <v>18822</v>
      </c>
      <c r="B173" s="739">
        <v>112</v>
      </c>
      <c r="C173" s="739" t="s">
        <v>6943</v>
      </c>
      <c r="D173" s="739" t="s">
        <v>18823</v>
      </c>
    </row>
    <row r="174" spans="1:4" ht="15" customHeight="1">
      <c r="A174" s="739" t="s">
        <v>18836</v>
      </c>
      <c r="B174" s="739">
        <v>36</v>
      </c>
      <c r="C174" s="739" t="s">
        <v>18124</v>
      </c>
      <c r="D174" s="739" t="s">
        <v>18837</v>
      </c>
    </row>
    <row r="175" spans="1:4" ht="15" customHeight="1">
      <c r="A175" s="739" t="s">
        <v>18839</v>
      </c>
      <c r="B175" s="739">
        <v>44</v>
      </c>
      <c r="C175" s="739" t="s">
        <v>18052</v>
      </c>
      <c r="D175" s="739" t="s">
        <v>18840</v>
      </c>
    </row>
    <row r="176" spans="1:4" ht="15" customHeight="1">
      <c r="A176" s="739" t="s">
        <v>18845</v>
      </c>
      <c r="B176" s="739">
        <v>88</v>
      </c>
      <c r="C176" s="739" t="s">
        <v>6943</v>
      </c>
      <c r="D176" s="739" t="s">
        <v>18846</v>
      </c>
    </row>
    <row r="177" spans="1:4" ht="15" customHeight="1">
      <c r="A177" s="739" t="s">
        <v>18853</v>
      </c>
      <c r="B177" s="739">
        <v>28</v>
      </c>
      <c r="C177" s="739" t="s">
        <v>6943</v>
      </c>
      <c r="D177" s="739" t="s">
        <v>18854</v>
      </c>
    </row>
    <row r="178" spans="1:4" ht="15" customHeight="1">
      <c r="A178" s="739" t="s">
        <v>18650</v>
      </c>
      <c r="C178" s="739" t="s">
        <v>7763</v>
      </c>
      <c r="D178" s="836" t="s">
        <v>18651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18680</v>
      </c>
      <c r="C180" s="739" t="s">
        <v>18213</v>
      </c>
      <c r="D180" s="836" t="s">
        <v>18681</v>
      </c>
    </row>
    <row r="181" spans="1:4" ht="15" customHeight="1">
      <c r="A181" s="739" t="s">
        <v>18691</v>
      </c>
      <c r="C181" s="739" t="s">
        <v>7763</v>
      </c>
      <c r="D181" s="836" t="s">
        <v>18692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18104</v>
      </c>
      <c r="D183" s="836" t="s">
        <v>18731</v>
      </c>
    </row>
    <row r="184" spans="1:4" ht="15" customHeight="1">
      <c r="A184" s="739" t="s">
        <v>18749</v>
      </c>
      <c r="C184" s="739" t="s">
        <v>7763</v>
      </c>
      <c r="D184" s="836" t="s">
        <v>18750</v>
      </c>
    </row>
    <row r="185" spans="1:4" ht="15" customHeight="1">
      <c r="A185" s="739" t="s">
        <v>18773</v>
      </c>
      <c r="C185" s="739" t="s">
        <v>18213</v>
      </c>
      <c r="D185" s="836" t="s">
        <v>18774</v>
      </c>
    </row>
    <row r="186" spans="1:4" ht="15" customHeight="1">
      <c r="A186" s="739" t="s">
        <v>18799</v>
      </c>
      <c r="C186" s="739" t="s">
        <v>18104</v>
      </c>
      <c r="D186" s="836" t="s">
        <v>18800</v>
      </c>
    </row>
    <row r="187" spans="1:4" ht="15" customHeight="1">
      <c r="A187" s="739" t="s">
        <v>18811</v>
      </c>
      <c r="C187" s="739" t="s">
        <v>7763</v>
      </c>
      <c r="D187" s="836" t="s">
        <v>18812</v>
      </c>
    </row>
    <row r="188" spans="1:4" ht="15" customHeight="1">
      <c r="A188" s="739" t="s">
        <v>18845</v>
      </c>
      <c r="C188" s="739" t="s">
        <v>18104</v>
      </c>
      <c r="D188" s="836" t="s">
        <v>18848</v>
      </c>
    </row>
    <row r="189" spans="1:4" ht="15" customHeight="1">
      <c r="A189" s="739" t="s">
        <v>10942</v>
      </c>
      <c r="C189" s="739" t="s">
        <v>18104</v>
      </c>
      <c r="D189" s="836" t="s">
        <v>18870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18117</v>
      </c>
      <c r="D191" s="739" t="s">
        <v>18262</v>
      </c>
    </row>
    <row r="192" spans="1:4" ht="15" customHeight="1">
      <c r="A192" s="739" t="s">
        <v>14513</v>
      </c>
      <c r="B192" s="741">
        <v>18</v>
      </c>
      <c r="C192" s="739" t="s">
        <v>18688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18117</v>
      </c>
      <c r="D193" s="739" t="s">
        <v>18732</v>
      </c>
    </row>
    <row r="194" spans="1:8" ht="15" customHeight="1">
      <c r="A194" s="739" t="s">
        <v>18775</v>
      </c>
      <c r="B194" s="741">
        <v>18</v>
      </c>
      <c r="C194" s="739" t="s">
        <v>18049</v>
      </c>
      <c r="D194" s="739" t="s">
        <v>18776</v>
      </c>
    </row>
    <row r="195" spans="1:8" ht="15" customHeight="1">
      <c r="A195" s="739" t="s">
        <v>18780</v>
      </c>
      <c r="B195" s="741">
        <v>350</v>
      </c>
      <c r="C195" s="739" t="s">
        <v>18117</v>
      </c>
      <c r="D195" s="739" t="s">
        <v>18783</v>
      </c>
    </row>
    <row r="196" spans="1:8" ht="15" customHeight="1">
      <c r="A196" s="739" t="s">
        <v>18793</v>
      </c>
      <c r="B196" s="741">
        <v>110</v>
      </c>
      <c r="C196" s="739" t="s">
        <v>18688</v>
      </c>
      <c r="D196" s="739" t="s">
        <v>7126</v>
      </c>
    </row>
    <row r="197" spans="1:8" ht="15" customHeight="1">
      <c r="A197" s="739" t="s">
        <v>18813</v>
      </c>
      <c r="B197" s="741">
        <v>18</v>
      </c>
      <c r="C197" s="739" t="s">
        <v>6913</v>
      </c>
      <c r="D197" s="739" t="s">
        <v>18814</v>
      </c>
    </row>
    <row r="198" spans="1:8" ht="15" customHeight="1">
      <c r="A198" s="739" t="s">
        <v>16450</v>
      </c>
      <c r="B198" s="741">
        <v>105</v>
      </c>
      <c r="C198" s="739" t="s">
        <v>18117</v>
      </c>
      <c r="D198" s="739" t="s">
        <v>18835</v>
      </c>
    </row>
    <row r="199" spans="1:8" ht="15" customHeight="1">
      <c r="A199" s="739" t="s">
        <v>18866</v>
      </c>
      <c r="B199" s="741">
        <v>18</v>
      </c>
      <c r="C199" s="739" t="s">
        <v>6913</v>
      </c>
      <c r="D199" s="739" t="s">
        <v>18867</v>
      </c>
    </row>
    <row r="200" spans="1:8" ht="16.5">
      <c r="A200" s="739" t="s">
        <v>14467</v>
      </c>
      <c r="B200" s="739">
        <v>324</v>
      </c>
      <c r="C200" s="741" t="s">
        <v>19006</v>
      </c>
      <c r="D200" s="741" t="s">
        <v>19004</v>
      </c>
      <c r="E200" s="741"/>
      <c r="H200" s="741"/>
    </row>
    <row r="201" spans="1:8" ht="15" customHeight="1">
      <c r="A201" s="739" t="s">
        <v>18744</v>
      </c>
      <c r="B201" s="739">
        <v>1000</v>
      </c>
      <c r="D201" s="739" t="s">
        <v>18745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18954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18955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18956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18957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18958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18955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18959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18955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18960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18961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18962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18963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18955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18964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18965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18955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18966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18967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18968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18968</v>
      </c>
      <c r="B40" s="721" t="s">
        <v>18955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18969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18970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18970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18970</v>
      </c>
      <c r="B44" s="721" t="s">
        <v>18961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18971</v>
      </c>
      <c r="C45" s="728">
        <f>SUM(C46:C46)</f>
        <v>612000</v>
      </c>
    </row>
    <row r="46" spans="1:11">
      <c r="A46" s="721" t="s">
        <v>18972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18973</v>
      </c>
      <c r="C47" s="728">
        <f>SUM(C48:C52)</f>
        <v>47150</v>
      </c>
    </row>
    <row r="48" spans="1:11">
      <c r="A48" s="724" t="s">
        <v>18974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18975</v>
      </c>
      <c r="C53" s="862">
        <f>SUM(C54:C58)</f>
        <v>-9150</v>
      </c>
    </row>
    <row r="54" spans="1:11">
      <c r="A54" s="724" t="s">
        <v>18976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18976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18976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18976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18977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18978</v>
      </c>
      <c r="C59" s="730">
        <f>SUM(C60)</f>
        <v>0</v>
      </c>
    </row>
    <row r="60" spans="1:11">
      <c r="A60" s="721" t="s">
        <v>18979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18980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18981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18982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598" activePane="bottomLeft" state="frozen"/>
      <selection pane="bottomLeft" activeCell="A16" sqref="A1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H1" zoomScaleNormal="100" workbookViewId="0">
      <selection activeCell="Z7" sqref="Z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topLeftCell="A42" zoomScaleNormal="100" workbookViewId="0">
      <selection activeCell="D52" sqref="D52:D53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4.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5.6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6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19007</v>
      </c>
      <c r="C1" s="416">
        <f t="shared" ref="C1:V1" si="0">SUM(C3:C19)</f>
        <v>9</v>
      </c>
      <c r="D1" s="416">
        <f t="shared" si="0"/>
        <v>24420.95</v>
      </c>
      <c r="E1" s="416">
        <f t="shared" si="0"/>
        <v>8</v>
      </c>
      <c r="F1" s="416">
        <f t="shared" si="0"/>
        <v>21293.329999999998</v>
      </c>
      <c r="G1" s="416">
        <f t="shared" si="0"/>
        <v>10</v>
      </c>
      <c r="H1" s="416">
        <f t="shared" si="0"/>
        <v>7972.72</v>
      </c>
      <c r="I1" s="416">
        <f t="shared" si="0"/>
        <v>18</v>
      </c>
      <c r="J1" s="416">
        <f t="shared" si="0"/>
        <v>46765.22</v>
      </c>
      <c r="K1" s="416">
        <f t="shared" si="0"/>
        <v>27</v>
      </c>
      <c r="L1" s="416">
        <f t="shared" si="0"/>
        <v>24509.309999999998</v>
      </c>
      <c r="M1" s="416">
        <f t="shared" si="0"/>
        <v>18</v>
      </c>
      <c r="N1" s="416">
        <f t="shared" si="0"/>
        <v>3630.82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8236.67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422"/>
      <c r="AA2" s="422"/>
    </row>
    <row r="3" spans="1:27">
      <c r="A3" s="424">
        <v>43844</v>
      </c>
      <c r="B3" s="412" t="s">
        <v>19039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/>
      <c r="AA3" s="432"/>
    </row>
    <row r="4" spans="1:27">
      <c r="A4" s="424">
        <v>43949</v>
      </c>
      <c r="B4" s="412" t="s">
        <v>19040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/>
      <c r="AA4" s="432"/>
    </row>
    <row r="5" spans="1:27">
      <c r="A5" s="424">
        <v>43962</v>
      </c>
      <c r="B5" s="412" t="s">
        <v>19041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/>
      <c r="AA5" s="432"/>
    </row>
    <row r="6" spans="1:27" ht="15.75" customHeight="1">
      <c r="A6" s="424">
        <v>43977</v>
      </c>
      <c r="B6" s="412" t="s">
        <v>19042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7">
        <f t="shared" si="1"/>
        <v>25234.38</v>
      </c>
      <c r="Y6" s="430" t="s">
        <v>5069</v>
      </c>
      <c r="Z6" s="431"/>
      <c r="AA6" s="432"/>
    </row>
    <row r="7" spans="1:27">
      <c r="A7" s="424">
        <v>43990</v>
      </c>
      <c r="B7" s="412" t="s">
        <v>19043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7">
        <f t="shared" si="1"/>
        <v>4848.1400000000003</v>
      </c>
      <c r="Y7" s="430" t="s">
        <v>5069</v>
      </c>
      <c r="Z7" s="431"/>
      <c r="AA7" s="432"/>
    </row>
    <row r="8" spans="1:27">
      <c r="A8" s="424">
        <v>44048</v>
      </c>
      <c r="B8" s="412" t="s">
        <v>19044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7">
        <f t="shared" si="1"/>
        <v>2925.66</v>
      </c>
      <c r="Y8" s="430" t="s">
        <v>5069</v>
      </c>
      <c r="Z8" s="431"/>
      <c r="AA8" s="432"/>
    </row>
    <row r="9" spans="1:27">
      <c r="A9" s="424">
        <v>44049</v>
      </c>
      <c r="B9" s="412" t="s">
        <v>19045</v>
      </c>
      <c r="C9" s="872">
        <v>1</v>
      </c>
      <c r="D9" s="426">
        <v>1580</v>
      </c>
      <c r="E9" s="872">
        <v>1</v>
      </c>
      <c r="F9" s="426">
        <v>2190</v>
      </c>
      <c r="G9" s="872">
        <v>1</v>
      </c>
      <c r="H9" s="427">
        <v>799</v>
      </c>
      <c r="I9" s="872">
        <v>1</v>
      </c>
      <c r="J9" s="426">
        <v>2550</v>
      </c>
      <c r="K9" s="872">
        <v>2</v>
      </c>
      <c r="L9" s="426">
        <f>278*2</f>
        <v>556</v>
      </c>
      <c r="M9" s="432">
        <v>2</v>
      </c>
      <c r="N9" s="426">
        <f>99*2</f>
        <v>198</v>
      </c>
      <c r="O9" s="432"/>
      <c r="P9" s="426"/>
      <c r="Q9" s="432"/>
      <c r="R9" s="426"/>
      <c r="S9" s="432"/>
      <c r="T9" s="426"/>
      <c r="U9" s="677">
        <f>D9+F9+H9+J9+L9+N9+T9+P9+R9-143</f>
        <v>7730</v>
      </c>
      <c r="V9" s="416">
        <v>386</v>
      </c>
      <c r="X9" s="897">
        <f t="shared" si="1"/>
        <v>8116</v>
      </c>
      <c r="Y9" s="760" t="s">
        <v>19046</v>
      </c>
      <c r="Z9" s="431"/>
      <c r="AA9" s="432"/>
    </row>
    <row r="10" spans="1:27">
      <c r="A10" s="424">
        <v>44049</v>
      </c>
      <c r="B10" s="412" t="s">
        <v>19047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19048</v>
      </c>
      <c r="Z10" s="431"/>
      <c r="AA10" s="432"/>
    </row>
    <row r="11" spans="1:27">
      <c r="A11" s="424">
        <v>44137</v>
      </c>
      <c r="B11" s="412" t="s">
        <v>19049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7">
        <f t="shared" si="1"/>
        <v>6760.08</v>
      </c>
      <c r="Y11" s="430" t="s">
        <v>5069</v>
      </c>
      <c r="Z11" s="431"/>
      <c r="AA11" s="432"/>
    </row>
    <row r="12" spans="1:27">
      <c r="A12" s="424">
        <v>44137</v>
      </c>
      <c r="B12" s="412" t="s">
        <v>19056</v>
      </c>
      <c r="C12" s="872">
        <v>4</v>
      </c>
      <c r="D12" s="426">
        <f>2150*2+3790*2</f>
        <v>11880</v>
      </c>
      <c r="E12" s="872">
        <v>4</v>
      </c>
      <c r="F12" s="426">
        <f>2590*2+3000*2</f>
        <v>11180</v>
      </c>
      <c r="G12" s="872">
        <v>4</v>
      </c>
      <c r="H12" s="427">
        <f>810*4</f>
        <v>3240</v>
      </c>
      <c r="I12" s="872">
        <v>4</v>
      </c>
      <c r="J12" s="426">
        <f>2550*4</f>
        <v>10200</v>
      </c>
      <c r="K12" s="872">
        <v>8</v>
      </c>
      <c r="L12" s="426">
        <f>930*8</f>
        <v>7440</v>
      </c>
      <c r="M12" s="432"/>
      <c r="N12" s="426"/>
      <c r="O12" s="432"/>
      <c r="P12" s="426"/>
      <c r="Q12" s="432"/>
      <c r="R12" s="426"/>
      <c r="S12" s="432">
        <v>4</v>
      </c>
      <c r="T12" s="426">
        <f>1450*4</f>
        <v>5800</v>
      </c>
      <c r="U12" s="677">
        <f>D12+F12+H12+J12+L12+N12+T12+P12+R12-394</f>
        <v>49346</v>
      </c>
      <c r="V12" s="416">
        <v>2467</v>
      </c>
      <c r="X12" s="897">
        <f>U12+V12</f>
        <v>51813</v>
      </c>
      <c r="Y12" s="760" t="s">
        <v>19046</v>
      </c>
      <c r="Z12" s="431"/>
      <c r="AA12" s="432"/>
    </row>
    <row r="13" spans="1:27">
      <c r="A13" s="424">
        <v>44140</v>
      </c>
      <c r="B13" s="412" t="s">
        <v>19057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19058</v>
      </c>
      <c r="Z13" s="431"/>
      <c r="AA13" s="432"/>
    </row>
    <row r="14" spans="1:27">
      <c r="A14" s="424">
        <v>44151</v>
      </c>
      <c r="B14" s="412" t="s">
        <v>19050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/>
      <c r="AA14" s="432"/>
    </row>
    <row r="15" spans="1:27">
      <c r="A15" s="424">
        <v>44165</v>
      </c>
      <c r="B15" s="412" t="s">
        <v>19051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7">
        <f t="shared" si="1"/>
        <v>8420.0499999999993</v>
      </c>
      <c r="Y15" s="430" t="s">
        <v>5069</v>
      </c>
      <c r="Z15" s="431"/>
      <c r="AA15" s="432"/>
    </row>
    <row r="16" spans="1:27">
      <c r="A16" s="424">
        <v>44186</v>
      </c>
      <c r="B16" s="412" t="s">
        <v>19052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8">
        <f t="shared" si="1"/>
        <v>3568.1000000000004</v>
      </c>
      <c r="Y16" s="430" t="s">
        <v>5069</v>
      </c>
      <c r="Z16" s="431"/>
      <c r="AA16" s="432"/>
    </row>
    <row r="17" spans="1:28">
      <c r="A17" s="424">
        <v>44188</v>
      </c>
      <c r="B17" s="412" t="s">
        <v>19053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7">
        <f t="shared" si="1"/>
        <v>1689.52</v>
      </c>
      <c r="Y17" s="430" t="s">
        <v>5069</v>
      </c>
      <c r="Z17" s="431"/>
      <c r="AA17" s="432"/>
    </row>
    <row r="18" spans="1:28">
      <c r="A18" s="424">
        <v>44188</v>
      </c>
      <c r="B18" s="412" t="s">
        <v>19059</v>
      </c>
      <c r="C18" s="872">
        <v>1</v>
      </c>
      <c r="D18" s="426">
        <v>2400</v>
      </c>
      <c r="E18" s="872">
        <v>1</v>
      </c>
      <c r="F18" s="426">
        <v>2990</v>
      </c>
      <c r="G18" s="872">
        <v>1</v>
      </c>
      <c r="H18" s="427">
        <v>888</v>
      </c>
      <c r="I18" s="872"/>
      <c r="J18" s="426"/>
      <c r="K18" s="872">
        <v>2</v>
      </c>
      <c r="L18" s="426">
        <f>930*2</f>
        <v>1860</v>
      </c>
      <c r="M18" s="432"/>
      <c r="N18" s="426"/>
      <c r="O18" s="432"/>
      <c r="P18" s="426"/>
      <c r="Q18" s="432"/>
      <c r="R18" s="426"/>
      <c r="S18" s="432">
        <v>1</v>
      </c>
      <c r="T18" s="426">
        <v>1390</v>
      </c>
      <c r="U18" s="416">
        <f>D18+F18+H18+J18+L18+N18+T18+P18+R18-76</f>
        <v>9452</v>
      </c>
      <c r="V18" s="416">
        <v>473</v>
      </c>
      <c r="X18" s="897">
        <f t="shared" ref="X18" si="4">U18+V18</f>
        <v>9925</v>
      </c>
      <c r="Y18" s="760" t="s">
        <v>9973</v>
      </c>
      <c r="Z18" s="431"/>
      <c r="AA18" s="432"/>
    </row>
    <row r="19" spans="1:28">
      <c r="A19" s="424">
        <v>44190</v>
      </c>
      <c r="B19" s="412" t="s">
        <v>19054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/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6">
        <f>U20+V20</f>
        <v>6812</v>
      </c>
      <c r="Z20" s="437"/>
      <c r="AA20" s="437"/>
    </row>
    <row r="21" spans="1:28">
      <c r="A21" s="914">
        <v>43978</v>
      </c>
      <c r="B21" s="916" t="s">
        <v>19109</v>
      </c>
      <c r="C21" s="444"/>
      <c r="Q21" s="915">
        <v>2</v>
      </c>
      <c r="R21" s="915">
        <v>3196</v>
      </c>
      <c r="U21" s="416">
        <f>D21+F21+H21+J21+L21+N21+T21+P21+R21</f>
        <v>3196</v>
      </c>
      <c r="V21" s="917">
        <v>160</v>
      </c>
      <c r="W21" s="876"/>
      <c r="X21" s="895">
        <f>U21+V21</f>
        <v>3356</v>
      </c>
      <c r="Y21" s="913" t="s">
        <v>19110</v>
      </c>
      <c r="AA21" s="416">
        <v>10</v>
      </c>
      <c r="AB21" s="456" t="s">
        <v>19111</v>
      </c>
    </row>
    <row r="22" spans="1:28">
      <c r="A22" s="440">
        <v>44187</v>
      </c>
      <c r="B22" s="922" t="s">
        <v>19118</v>
      </c>
      <c r="C22" s="444"/>
      <c r="Q22" s="875">
        <v>1</v>
      </c>
      <c r="R22" s="875">
        <v>1646</v>
      </c>
      <c r="U22" s="478">
        <v>1646</v>
      </c>
      <c r="V22" s="917">
        <v>82</v>
      </c>
      <c r="W22" s="876"/>
      <c r="X22" s="895">
        <f t="shared" ref="X22:X23" si="5">U22+V22</f>
        <v>1728</v>
      </c>
      <c r="Y22" s="913" t="s">
        <v>19110</v>
      </c>
      <c r="AA22" s="416">
        <v>10</v>
      </c>
      <c r="AB22" s="456" t="s">
        <v>5011</v>
      </c>
    </row>
    <row r="23" spans="1:28">
      <c r="A23" s="440">
        <v>44187</v>
      </c>
      <c r="B23" s="922" t="s">
        <v>19119</v>
      </c>
      <c r="C23" s="444"/>
      <c r="Q23" s="875">
        <v>1</v>
      </c>
      <c r="R23" s="875">
        <v>1646</v>
      </c>
      <c r="U23" s="478">
        <v>1646</v>
      </c>
      <c r="V23" s="917">
        <v>82</v>
      </c>
      <c r="W23" s="876"/>
      <c r="X23" s="895">
        <f t="shared" si="5"/>
        <v>1728</v>
      </c>
      <c r="Y23" s="913" t="s">
        <v>19110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43825</v>
      </c>
      <c r="B25" s="448" t="s">
        <v>19038</v>
      </c>
      <c r="C25" s="444"/>
      <c r="U25" s="478">
        <v>724</v>
      </c>
      <c r="V25" s="876">
        <v>36</v>
      </c>
      <c r="W25" s="876"/>
      <c r="X25" s="447">
        <f t="shared" ref="X25:X28" si="6">U25+V25</f>
        <v>760</v>
      </c>
      <c r="Y25" s="612"/>
    </row>
    <row r="26" spans="1:28">
      <c r="A26" s="440">
        <v>43866</v>
      </c>
      <c r="B26" s="448" t="s">
        <v>4828</v>
      </c>
      <c r="C26" s="444"/>
      <c r="U26" s="478">
        <f>549+8</f>
        <v>557</v>
      </c>
      <c r="V26" s="876"/>
      <c r="W26" s="876"/>
      <c r="X26" s="447">
        <f t="shared" si="6"/>
        <v>557</v>
      </c>
      <c r="Y26" s="612"/>
    </row>
    <row r="27" spans="1:28">
      <c r="A27" s="440">
        <v>44049</v>
      </c>
      <c r="B27" s="448" t="s">
        <v>4828</v>
      </c>
      <c r="C27" s="444"/>
      <c r="U27" s="478">
        <f>1098+16</f>
        <v>1114</v>
      </c>
      <c r="V27" s="876"/>
      <c r="W27" s="876"/>
      <c r="X27" s="447">
        <f t="shared" si="6"/>
        <v>1114</v>
      </c>
      <c r="Y27" s="612"/>
    </row>
    <row r="28" spans="1:28">
      <c r="A28" s="440">
        <v>44082</v>
      </c>
      <c r="B28" s="448" t="s">
        <v>4423</v>
      </c>
      <c r="C28" s="444"/>
      <c r="U28" s="478">
        <f>2043+31</f>
        <v>2074</v>
      </c>
      <c r="V28" s="876"/>
      <c r="W28" s="876"/>
      <c r="X28" s="447">
        <f t="shared" si="6"/>
        <v>2074</v>
      </c>
      <c r="Y28" s="612"/>
    </row>
    <row r="29" spans="1:28">
      <c r="A29" s="440">
        <v>44132</v>
      </c>
      <c r="B29" s="448" t="s">
        <v>19055</v>
      </c>
      <c r="C29" s="444"/>
      <c r="U29" s="901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19055</v>
      </c>
      <c r="C30" s="444"/>
      <c r="U30" s="901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436"/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19009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19010</v>
      </c>
      <c r="B38" s="448" t="s">
        <v>19011</v>
      </c>
      <c r="C38" s="416"/>
      <c r="D38" s="878">
        <v>760</v>
      </c>
      <c r="F38" s="447">
        <f>X25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19008</v>
      </c>
      <c r="B39" s="448" t="s">
        <v>19012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19013</v>
      </c>
      <c r="B40" s="448" t="s">
        <v>19014</v>
      </c>
      <c r="C40" s="416"/>
      <c r="D40" s="882">
        <v>557</v>
      </c>
      <c r="F40" s="447">
        <f>X26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19015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19016</v>
      </c>
      <c r="B42" s="448" t="s">
        <v>19018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19017</v>
      </c>
      <c r="B43" s="448" t="s">
        <v>19019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19020</v>
      </c>
      <c r="B44" s="448" t="s">
        <v>19021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19022</v>
      </c>
      <c r="C45" s="416"/>
      <c r="D45" s="884"/>
      <c r="F45" s="571"/>
      <c r="G45" s="444"/>
      <c r="H45" s="884"/>
      <c r="I45" s="444"/>
      <c r="J45" s="443"/>
      <c r="K45" s="880"/>
      <c r="L45" s="881"/>
      <c r="N45" s="875"/>
      <c r="O45" s="444"/>
      <c r="V45" s="444"/>
      <c r="W45" s="444"/>
      <c r="X45" s="444"/>
      <c r="Z45" s="415"/>
      <c r="AB45" s="416"/>
    </row>
    <row r="46" spans="1:28">
      <c r="A46" s="870" t="s">
        <v>19023</v>
      </c>
      <c r="B46" s="448" t="s">
        <v>19025</v>
      </c>
      <c r="C46" s="416"/>
      <c r="D46" s="444">
        <v>9324</v>
      </c>
      <c r="F46" s="447">
        <f>X6-4209-4205*4+X7/6+X8-487*5+X9-2705*2+X27</f>
        <v>9324.0633333333353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19024</v>
      </c>
      <c r="B47" s="448" t="s">
        <v>19026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19027</v>
      </c>
      <c r="B48" s="448" t="s">
        <v>19028</v>
      </c>
      <c r="D48" s="882">
        <v>8584</v>
      </c>
      <c r="F48" s="758">
        <f>X6-4209-4205*4+X7/6+X8-491-487*4+X9-2706-2705+X30</f>
        <v>8584.0633333333353</v>
      </c>
      <c r="K48" s="880"/>
      <c r="L48" s="881"/>
    </row>
    <row r="49" spans="1:27">
      <c r="A49" s="569" t="s">
        <v>19027</v>
      </c>
      <c r="B49" s="448" t="s">
        <v>19029</v>
      </c>
      <c r="D49" s="882">
        <v>2474</v>
      </c>
      <c r="F49" s="447">
        <f>X28+X34</f>
        <v>2474</v>
      </c>
      <c r="H49" s="444">
        <f>X20</f>
        <v>6812</v>
      </c>
      <c r="K49" s="880"/>
      <c r="L49" s="881"/>
    </row>
    <row r="50" spans="1:27">
      <c r="A50" s="569" t="s">
        <v>19030</v>
      </c>
      <c r="B50" s="871" t="s">
        <v>19031</v>
      </c>
      <c r="D50" s="882">
        <v>8584</v>
      </c>
      <c r="F50" s="447">
        <f>X6-4209-4205*4+X7/6+X8-491-487*4+X9-2706-2705+X29</f>
        <v>8584.0633333333353</v>
      </c>
      <c r="K50" s="880"/>
      <c r="L50" s="881"/>
    </row>
    <row r="51" spans="1:27">
      <c r="A51" s="569" t="s">
        <v>19032</v>
      </c>
      <c r="B51" s="871" t="s">
        <v>19033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19034</v>
      </c>
      <c r="B52" s="871" t="s">
        <v>19036</v>
      </c>
      <c r="D52" s="882">
        <v>13867</v>
      </c>
      <c r="F52" s="758">
        <f>(X8-491-487*4)+(X11-1130-1126*4)+(X15-1403*5)+(X16-1189*2)+(X17-563*2)+X19+(X12-8638-8635*4)</f>
        <v>13866.51</v>
      </c>
      <c r="K52" s="880"/>
      <c r="L52" s="881"/>
    </row>
    <row r="53" spans="1:27">
      <c r="A53" s="569" t="s">
        <v>19035</v>
      </c>
      <c r="B53" s="871" t="s">
        <v>19037</v>
      </c>
      <c r="D53" s="882">
        <v>400</v>
      </c>
      <c r="F53" s="447">
        <f>X35</f>
        <v>400</v>
      </c>
      <c r="K53" s="880"/>
      <c r="L53" s="881"/>
    </row>
    <row r="54" spans="1:27">
      <c r="D54" s="444">
        <f>SUM(D37:D53)</f>
        <v>99211</v>
      </c>
      <c r="F54" s="459">
        <f>SUM(F37:F53)</f>
        <v>99211.360000000015</v>
      </c>
      <c r="G54" s="885"/>
      <c r="H54" s="459">
        <f>SUM(H49:H49)</f>
        <v>6812</v>
      </c>
    </row>
    <row r="55" spans="1:27">
      <c r="E55" s="886" t="s">
        <v>15249</v>
      </c>
      <c r="F55" s="444">
        <f>X31+X24+X20+X1</f>
        <v>171011.05000000002</v>
      </c>
    </row>
    <row r="56" spans="1:27">
      <c r="F56" s="444">
        <f>D54-F54</f>
        <v>-0.36000000001513399</v>
      </c>
    </row>
    <row r="58" spans="1:27" s="912" customFormat="1">
      <c r="A58" s="903">
        <v>43864</v>
      </c>
      <c r="B58" s="902" t="s">
        <v>19072</v>
      </c>
      <c r="C58" s="904"/>
      <c r="D58" s="905"/>
      <c r="E58" s="906"/>
      <c r="F58" s="904"/>
      <c r="G58" s="904"/>
      <c r="H58" s="907"/>
      <c r="I58" s="904"/>
      <c r="J58" s="907"/>
      <c r="K58" s="904"/>
      <c r="L58" s="907"/>
      <c r="M58" s="904"/>
      <c r="N58" s="907"/>
      <c r="O58" s="907"/>
      <c r="P58" s="907"/>
      <c r="Q58" s="907"/>
      <c r="R58" s="907"/>
      <c r="S58" s="907"/>
      <c r="T58" s="907"/>
      <c r="U58" s="908">
        <v>1604</v>
      </c>
      <c r="V58" s="908">
        <v>80</v>
      </c>
      <c r="W58" s="918">
        <f t="shared" ref="W58:W80" si="7">V58/U58</f>
        <v>4.9875311720698257E-2</v>
      </c>
      <c r="X58" s="909">
        <f t="shared" ref="X58:X110" si="8">U58+V58+W58</f>
        <v>1684.0498753117206</v>
      </c>
      <c r="Y58" s="910"/>
      <c r="Z58" s="911"/>
      <c r="AA58" s="911"/>
    </row>
    <row r="59" spans="1:27">
      <c r="A59" s="468">
        <v>43887</v>
      </c>
      <c r="B59" s="469" t="s">
        <v>19073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7">
        <v>1587</v>
      </c>
      <c r="V59" s="888">
        <v>79</v>
      </c>
      <c r="W59" s="919">
        <f t="shared" si="7"/>
        <v>4.9779458097038438E-2</v>
      </c>
      <c r="X59" s="890">
        <f t="shared" si="8"/>
        <v>1666.049779458097</v>
      </c>
      <c r="Y59" s="658"/>
    </row>
    <row r="60" spans="1:27">
      <c r="A60" s="468">
        <v>43916</v>
      </c>
      <c r="B60" s="469" t="s">
        <v>19074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1">
        <v>1609</v>
      </c>
      <c r="V60" s="891">
        <v>80</v>
      </c>
      <c r="W60" s="919">
        <f t="shared" si="7"/>
        <v>4.9720323182100686E-2</v>
      </c>
      <c r="X60" s="890">
        <f t="shared" si="8"/>
        <v>1689.0497203231821</v>
      </c>
      <c r="Y60" s="658"/>
    </row>
    <row r="61" spans="1:27">
      <c r="A61" s="470">
        <v>43949</v>
      </c>
      <c r="B61" s="469" t="s">
        <v>19075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1">
        <v>1621</v>
      </c>
      <c r="V61" s="891">
        <v>81</v>
      </c>
      <c r="W61" s="919">
        <f t="shared" si="7"/>
        <v>4.9969154842689698E-2</v>
      </c>
      <c r="X61" s="890">
        <f t="shared" si="8"/>
        <v>1702.0499691548428</v>
      </c>
      <c r="Y61" s="658"/>
    </row>
    <row r="62" spans="1:27">
      <c r="A62" s="471">
        <v>43977</v>
      </c>
      <c r="B62" s="469" t="s">
        <v>19076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7">
        <v>1600</v>
      </c>
      <c r="V62" s="892">
        <v>80</v>
      </c>
      <c r="W62" s="919">
        <f t="shared" si="7"/>
        <v>0.05</v>
      </c>
      <c r="X62" s="890">
        <f t="shared" si="8"/>
        <v>1680.05</v>
      </c>
      <c r="Y62" s="658"/>
    </row>
    <row r="63" spans="1:27">
      <c r="A63" s="471">
        <v>44011</v>
      </c>
      <c r="B63" s="469" t="s">
        <v>19077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7">
        <v>1655</v>
      </c>
      <c r="V63" s="889">
        <v>83</v>
      </c>
      <c r="W63" s="919">
        <f t="shared" si="7"/>
        <v>5.0151057401812686E-2</v>
      </c>
      <c r="X63" s="890">
        <f t="shared" si="8"/>
        <v>1738.0501510574018</v>
      </c>
      <c r="Y63" s="658"/>
    </row>
    <row r="64" spans="1:27">
      <c r="A64" s="471">
        <v>44040</v>
      </c>
      <c r="B64" s="469" t="s">
        <v>19078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7">
        <v>1603</v>
      </c>
      <c r="V64" s="889">
        <v>80</v>
      </c>
      <c r="W64" s="919">
        <f t="shared" si="7"/>
        <v>4.9906425452276984E-2</v>
      </c>
      <c r="X64" s="890">
        <f t="shared" si="8"/>
        <v>1683.0499064254523</v>
      </c>
      <c r="Y64" s="658"/>
    </row>
    <row r="65" spans="1:29">
      <c r="A65" s="471">
        <v>44068</v>
      </c>
      <c r="B65" s="469" t="s">
        <v>19079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7">
        <v>1585</v>
      </c>
      <c r="V65" s="888">
        <v>79</v>
      </c>
      <c r="W65" s="919">
        <f t="shared" si="7"/>
        <v>4.9842271293375394E-2</v>
      </c>
      <c r="X65" s="890">
        <f t="shared" si="8"/>
        <v>1664.0498422712933</v>
      </c>
      <c r="Y65" s="658"/>
    </row>
    <row r="66" spans="1:29">
      <c r="A66" s="568">
        <v>44099</v>
      </c>
      <c r="B66" s="469" t="s">
        <v>19080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7">
        <v>1619</v>
      </c>
      <c r="V66" s="888">
        <v>81</v>
      </c>
      <c r="W66" s="919">
        <f t="shared" si="7"/>
        <v>5.0030883261272391E-2</v>
      </c>
      <c r="X66" s="890">
        <f t="shared" si="8"/>
        <v>1700.0500308832613</v>
      </c>
      <c r="Y66" s="658"/>
    </row>
    <row r="67" spans="1:29">
      <c r="A67" s="471">
        <v>44130</v>
      </c>
      <c r="B67" s="469" t="s">
        <v>19081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7">
        <v>1590</v>
      </c>
      <c r="V67" s="889">
        <v>80</v>
      </c>
      <c r="W67" s="919">
        <f t="shared" si="7"/>
        <v>5.0314465408805034E-2</v>
      </c>
      <c r="X67" s="890">
        <f t="shared" si="8"/>
        <v>1670.0503144654087</v>
      </c>
      <c r="Y67" s="658"/>
    </row>
    <row r="68" spans="1:29">
      <c r="A68" s="471">
        <v>44160</v>
      </c>
      <c r="B68" s="469" t="s">
        <v>19082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7">
        <v>1593</v>
      </c>
      <c r="V68" s="889">
        <v>80</v>
      </c>
      <c r="W68" s="919">
        <f t="shared" si="7"/>
        <v>5.0219711236660386E-2</v>
      </c>
      <c r="X68" s="890">
        <f t="shared" si="8"/>
        <v>1673.0502197112367</v>
      </c>
      <c r="Y68" s="658"/>
    </row>
    <row r="69" spans="1:29">
      <c r="A69" s="471">
        <v>44190</v>
      </c>
      <c r="B69" s="469" t="s">
        <v>19083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7">
        <v>1593</v>
      </c>
      <c r="V69" s="889">
        <v>80</v>
      </c>
      <c r="W69" s="919">
        <f t="shared" si="7"/>
        <v>5.0219711236660386E-2</v>
      </c>
      <c r="X69" s="890">
        <f t="shared" si="8"/>
        <v>1673.0502197112367</v>
      </c>
      <c r="Y69" s="658"/>
    </row>
    <row r="70" spans="1:29" s="912" customFormat="1">
      <c r="A70" s="903">
        <v>43864</v>
      </c>
      <c r="B70" s="902" t="s">
        <v>19084</v>
      </c>
      <c r="C70" s="904"/>
      <c r="D70" s="905"/>
      <c r="E70" s="906"/>
      <c r="F70" s="904"/>
      <c r="G70" s="904"/>
      <c r="H70" s="907"/>
      <c r="I70" s="904"/>
      <c r="J70" s="907"/>
      <c r="K70" s="904"/>
      <c r="L70" s="907"/>
      <c r="M70" s="904"/>
      <c r="N70" s="907"/>
      <c r="O70" s="907"/>
      <c r="P70" s="907"/>
      <c r="Q70" s="907"/>
      <c r="R70" s="907"/>
      <c r="S70" s="907"/>
      <c r="T70" s="907"/>
      <c r="U70" s="908">
        <v>2042</v>
      </c>
      <c r="V70" s="908">
        <v>102</v>
      </c>
      <c r="W70" s="918">
        <f t="shared" si="7"/>
        <v>4.9951028403525957E-2</v>
      </c>
      <c r="X70" s="909">
        <f t="shared" si="8"/>
        <v>2144.0499510284035</v>
      </c>
      <c r="Y70" s="910"/>
      <c r="Z70" s="911"/>
      <c r="AA70" s="911"/>
    </row>
    <row r="71" spans="1:29">
      <c r="A71" s="468">
        <v>43887</v>
      </c>
      <c r="B71" s="469" t="s">
        <v>19085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7">
        <v>1966</v>
      </c>
      <c r="V71" s="888">
        <v>98</v>
      </c>
      <c r="W71" s="919">
        <f t="shared" si="7"/>
        <v>4.9847405900305189E-2</v>
      </c>
      <c r="X71" s="890">
        <f t="shared" si="8"/>
        <v>2064.0498474059004</v>
      </c>
      <c r="Y71" s="658"/>
    </row>
    <row r="72" spans="1:29">
      <c r="A72" s="468">
        <v>43916</v>
      </c>
      <c r="B72" s="469" t="s">
        <v>19086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7">
        <v>1881</v>
      </c>
      <c r="V72" s="888">
        <v>94</v>
      </c>
      <c r="W72" s="919">
        <f t="shared" si="7"/>
        <v>4.9973418394471024E-2</v>
      </c>
      <c r="X72" s="890">
        <f t="shared" si="8"/>
        <v>1975.0499734183945</v>
      </c>
      <c r="Y72" s="658"/>
    </row>
    <row r="73" spans="1:29" s="416" customFormat="1">
      <c r="A73" s="470">
        <v>43949</v>
      </c>
      <c r="B73" s="469" t="s">
        <v>19087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7">
        <v>1919</v>
      </c>
      <c r="V73" s="888">
        <v>96</v>
      </c>
      <c r="W73" s="919">
        <f t="shared" si="7"/>
        <v>5.0026055237102657E-2</v>
      </c>
      <c r="X73" s="890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19088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7">
        <v>2016</v>
      </c>
      <c r="V74" s="892">
        <v>101</v>
      </c>
      <c r="W74" s="919">
        <f t="shared" si="7"/>
        <v>5.0099206349206352E-2</v>
      </c>
      <c r="X74" s="890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19089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7">
        <v>1902</v>
      </c>
      <c r="V75" s="889">
        <v>95</v>
      </c>
      <c r="W75" s="919">
        <f t="shared" si="7"/>
        <v>4.9947423764458466E-2</v>
      </c>
      <c r="X75" s="890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19090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7">
        <v>1942</v>
      </c>
      <c r="V76" s="889">
        <v>97</v>
      </c>
      <c r="W76" s="919">
        <f t="shared" si="7"/>
        <v>4.9948506694129764E-2</v>
      </c>
      <c r="X76" s="890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19091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7">
        <v>1916</v>
      </c>
      <c r="V77" s="888">
        <v>96</v>
      </c>
      <c r="W77" s="919">
        <f t="shared" si="7"/>
        <v>5.0104384133611693E-2</v>
      </c>
      <c r="X77" s="890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19092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7">
        <v>1896</v>
      </c>
      <c r="V78" s="888">
        <v>95</v>
      </c>
      <c r="W78" s="919">
        <f t="shared" si="7"/>
        <v>5.0105485232067509E-2</v>
      </c>
      <c r="X78" s="890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19093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7">
        <v>2050</v>
      </c>
      <c r="V79" s="889">
        <v>103</v>
      </c>
      <c r="W79" s="919">
        <f t="shared" si="7"/>
        <v>5.0243902439024393E-2</v>
      </c>
      <c r="X79" s="890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19094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7">
        <v>1916</v>
      </c>
      <c r="V80" s="889">
        <v>96</v>
      </c>
      <c r="W80" s="919">
        <f t="shared" si="7"/>
        <v>5.0104384133611693E-2</v>
      </c>
      <c r="X80" s="890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19095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7">
        <v>1896</v>
      </c>
      <c r="V81" s="889">
        <v>95</v>
      </c>
      <c r="W81" s="919">
        <f>V81/U81</f>
        <v>5.0105485232067509E-2</v>
      </c>
      <c r="X81" s="890">
        <f t="shared" si="8"/>
        <v>1991.0501054852321</v>
      </c>
      <c r="Y81" s="658"/>
      <c r="AB81" s="415"/>
      <c r="AC81" s="415"/>
    </row>
    <row r="82" spans="1:29" s="912" customFormat="1">
      <c r="A82" s="903">
        <v>43864</v>
      </c>
      <c r="B82" s="902" t="s">
        <v>19096</v>
      </c>
      <c r="C82" s="904"/>
      <c r="D82" s="905"/>
      <c r="E82" s="906"/>
      <c r="F82" s="904"/>
      <c r="G82" s="904"/>
      <c r="H82" s="907"/>
      <c r="I82" s="904"/>
      <c r="J82" s="907"/>
      <c r="K82" s="904"/>
      <c r="L82" s="907"/>
      <c r="M82" s="904"/>
      <c r="N82" s="907"/>
      <c r="O82" s="907"/>
      <c r="P82" s="907"/>
      <c r="Q82" s="907"/>
      <c r="R82" s="907"/>
      <c r="S82" s="907"/>
      <c r="T82" s="907"/>
      <c r="U82" s="908">
        <v>1170</v>
      </c>
      <c r="V82" s="908">
        <v>58</v>
      </c>
      <c r="W82" s="918">
        <f t="shared" ref="W82:W93" si="9">V82/U82</f>
        <v>4.957264957264957E-2</v>
      </c>
      <c r="X82" s="909">
        <f t="shared" si="8"/>
        <v>1228.0495726495726</v>
      </c>
      <c r="Y82" s="910"/>
      <c r="Z82" s="911"/>
      <c r="AA82" s="911"/>
    </row>
    <row r="83" spans="1:29">
      <c r="A83" s="468">
        <v>43887</v>
      </c>
      <c r="B83" s="469" t="s">
        <v>19097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7">
        <v>1171</v>
      </c>
      <c r="V83" s="888">
        <v>59</v>
      </c>
      <c r="W83" s="919">
        <f t="shared" si="9"/>
        <v>5.0384286934244238E-2</v>
      </c>
      <c r="X83" s="890">
        <f t="shared" si="8"/>
        <v>1230.0503842869343</v>
      </c>
      <c r="Y83" s="658"/>
    </row>
    <row r="84" spans="1:29">
      <c r="A84" s="468">
        <v>43916</v>
      </c>
      <c r="B84" s="469" t="s">
        <v>19098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7">
        <v>1171</v>
      </c>
      <c r="V84" s="888">
        <v>59</v>
      </c>
      <c r="W84" s="919">
        <f t="shared" si="9"/>
        <v>5.0384286934244238E-2</v>
      </c>
      <c r="X84" s="890">
        <f t="shared" si="8"/>
        <v>1230.0503842869343</v>
      </c>
      <c r="Y84" s="658"/>
    </row>
    <row r="85" spans="1:29">
      <c r="A85" s="470">
        <v>43949</v>
      </c>
      <c r="B85" s="469" t="s">
        <v>19099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7">
        <v>1170</v>
      </c>
      <c r="V85" s="888">
        <v>58</v>
      </c>
      <c r="W85" s="919">
        <f t="shared" si="9"/>
        <v>4.957264957264957E-2</v>
      </c>
      <c r="X85" s="890">
        <f t="shared" si="8"/>
        <v>1228.0495726495726</v>
      </c>
      <c r="Y85" s="658"/>
    </row>
    <row r="86" spans="1:29">
      <c r="A86" s="471">
        <v>43977</v>
      </c>
      <c r="B86" s="469" t="s">
        <v>19100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7">
        <v>1164</v>
      </c>
      <c r="V86" s="892">
        <v>58</v>
      </c>
      <c r="W86" s="919">
        <f t="shared" si="9"/>
        <v>4.9828178694158079E-2</v>
      </c>
      <c r="X86" s="890">
        <f t="shared" si="8"/>
        <v>1222.0498281786943</v>
      </c>
      <c r="Y86" s="658"/>
    </row>
    <row r="87" spans="1:29">
      <c r="A87" s="471">
        <v>44011</v>
      </c>
      <c r="B87" s="469" t="s">
        <v>19101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7">
        <v>1164</v>
      </c>
      <c r="V87" s="889">
        <v>58</v>
      </c>
      <c r="W87" s="919">
        <f t="shared" si="9"/>
        <v>4.9828178694158079E-2</v>
      </c>
      <c r="X87" s="890">
        <f t="shared" si="8"/>
        <v>1222.0498281786943</v>
      </c>
      <c r="Y87" s="658"/>
    </row>
    <row r="88" spans="1:29">
      <c r="A88" s="471">
        <v>44040</v>
      </c>
      <c r="B88" s="469" t="s">
        <v>19102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7">
        <v>1162</v>
      </c>
      <c r="V88" s="889">
        <v>58</v>
      </c>
      <c r="W88" s="919">
        <f t="shared" si="9"/>
        <v>4.9913941480206538E-2</v>
      </c>
      <c r="X88" s="890">
        <f t="shared" si="8"/>
        <v>1220.0499139414801</v>
      </c>
      <c r="Y88" s="658"/>
    </row>
    <row r="89" spans="1:29">
      <c r="A89" s="471">
        <v>44068</v>
      </c>
      <c r="B89" s="469" t="s">
        <v>19103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7">
        <v>1164</v>
      </c>
      <c r="V89" s="888">
        <v>58</v>
      </c>
      <c r="W89" s="919">
        <f t="shared" si="9"/>
        <v>4.9828178694158079E-2</v>
      </c>
      <c r="X89" s="890">
        <f t="shared" si="8"/>
        <v>1222.0498281786943</v>
      </c>
      <c r="Y89" s="658"/>
    </row>
    <row r="90" spans="1:29">
      <c r="A90" s="568">
        <v>44099</v>
      </c>
      <c r="B90" s="469" t="s">
        <v>19104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7">
        <v>1170</v>
      </c>
      <c r="V90" s="888">
        <v>58</v>
      </c>
      <c r="W90" s="919">
        <f t="shared" si="9"/>
        <v>4.957264957264957E-2</v>
      </c>
      <c r="X90" s="890">
        <f t="shared" si="8"/>
        <v>1228.0495726495726</v>
      </c>
      <c r="Y90" s="658"/>
    </row>
    <row r="91" spans="1:29">
      <c r="A91" s="471">
        <v>44130</v>
      </c>
      <c r="B91" s="469" t="s">
        <v>19105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7">
        <v>1162</v>
      </c>
      <c r="V91" s="889">
        <v>58</v>
      </c>
      <c r="W91" s="919">
        <f t="shared" si="9"/>
        <v>4.9913941480206538E-2</v>
      </c>
      <c r="X91" s="890">
        <f t="shared" si="8"/>
        <v>1220.0499139414801</v>
      </c>
      <c r="Y91" s="658"/>
    </row>
    <row r="92" spans="1:29">
      <c r="A92" s="471">
        <v>44160</v>
      </c>
      <c r="B92" s="469" t="s">
        <v>19106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7">
        <v>1262</v>
      </c>
      <c r="V92" s="889">
        <v>63</v>
      </c>
      <c r="W92" s="919">
        <f t="shared" si="9"/>
        <v>4.992076069730586E-2</v>
      </c>
      <c r="X92" s="890">
        <f t="shared" si="8"/>
        <v>1325.0499207606972</v>
      </c>
      <c r="Y92" s="658"/>
    </row>
    <row r="93" spans="1:29">
      <c r="A93" s="471">
        <v>44190</v>
      </c>
      <c r="B93" s="469" t="s">
        <v>19107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7">
        <v>1164</v>
      </c>
      <c r="V93" s="889">
        <v>58</v>
      </c>
      <c r="W93" s="919">
        <f t="shared" si="9"/>
        <v>4.9828178694158079E-2</v>
      </c>
      <c r="X93" s="890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7">
        <f>SUM(U58:U93)</f>
        <v>56695</v>
      </c>
      <c r="V94" s="887">
        <f>SUM(V58:V93)</f>
        <v>2834</v>
      </c>
      <c r="W94" s="920">
        <f>SUM(W58:W93)</f>
        <v>1.7990333400677612</v>
      </c>
      <c r="X94" s="890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19060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7">
        <v>158</v>
      </c>
      <c r="V95" s="892">
        <v>8</v>
      </c>
      <c r="W95" s="893">
        <v>33</v>
      </c>
      <c r="X95" s="890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19061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7">
        <v>158</v>
      </c>
      <c r="V96" s="888">
        <v>8</v>
      </c>
      <c r="W96" s="888">
        <v>33</v>
      </c>
      <c r="X96" s="890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19062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7">
        <v>150</v>
      </c>
      <c r="V97" s="889">
        <v>7</v>
      </c>
      <c r="W97" s="889">
        <v>28</v>
      </c>
      <c r="X97" s="890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19063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7">
        <v>153</v>
      </c>
      <c r="V98" s="888">
        <v>8</v>
      </c>
      <c r="W98" s="888">
        <v>33</v>
      </c>
      <c r="X98" s="890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19064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7">
        <v>150</v>
      </c>
      <c r="V99" s="888">
        <v>7</v>
      </c>
      <c r="W99" s="888">
        <v>28</v>
      </c>
      <c r="X99" s="890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19065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7">
        <v>149</v>
      </c>
      <c r="V100" s="889">
        <v>7</v>
      </c>
      <c r="W100" s="889">
        <v>22</v>
      </c>
      <c r="X100" s="890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7">
        <f>SUM(U95:U100)</f>
        <v>918</v>
      </c>
      <c r="V101" s="887">
        <f>SUM(V95:V100)</f>
        <v>45</v>
      </c>
      <c r="W101" s="887">
        <f>SUM(W95:W100)</f>
        <v>177</v>
      </c>
      <c r="X101" s="890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19066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7">
        <v>1618</v>
      </c>
      <c r="V102" s="892">
        <v>81</v>
      </c>
      <c r="W102" s="893"/>
      <c r="X102" s="890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19067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7">
        <v>1521</v>
      </c>
      <c r="V103" s="888">
        <v>76</v>
      </c>
      <c r="W103" s="888"/>
      <c r="X103" s="890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19068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7">
        <v>1571</v>
      </c>
      <c r="V104" s="889">
        <v>79</v>
      </c>
      <c r="W104" s="889"/>
      <c r="X104" s="890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19069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7">
        <v>1973</v>
      </c>
      <c r="V105" s="888">
        <v>99</v>
      </c>
      <c r="W105" s="888"/>
      <c r="X105" s="890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19070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7">
        <v>1577</v>
      </c>
      <c r="V106" s="888">
        <v>79</v>
      </c>
      <c r="W106" s="888"/>
      <c r="X106" s="890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19071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7">
        <v>1710</v>
      </c>
      <c r="V107" s="889">
        <v>85</v>
      </c>
      <c r="W107" s="889"/>
      <c r="X107" s="890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7">
        <f>SUM(U102:U107)</f>
        <v>9970</v>
      </c>
      <c r="V108" s="887">
        <f>SUM(V102:V107)</f>
        <v>499</v>
      </c>
      <c r="W108" s="887">
        <f>SUM(W102:W107)</f>
        <v>0</v>
      </c>
      <c r="X108" s="890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90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19108</v>
      </c>
      <c r="U110" s="416">
        <f>U109+U20+U1</f>
        <v>223916.05</v>
      </c>
      <c r="V110" s="416">
        <f>V109+V20+V1</f>
        <v>11193</v>
      </c>
      <c r="X110" s="894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F10" sqref="F10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2713.4444444444443</v>
      </c>
      <c r="E3" s="505">
        <v>24421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2661.625</v>
      </c>
      <c r="E4" s="505">
        <v>21293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797.3</v>
      </c>
      <c r="E5" s="505">
        <v>7973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2598.0555555555557</v>
      </c>
      <c r="E6" s="505">
        <v>46765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907.74074074074076</v>
      </c>
      <c r="E7" s="505">
        <v>24509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201.72222222222223</v>
      </c>
      <c r="E8" s="921">
        <v>3631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1176.7142857142858</v>
      </c>
      <c r="E11" s="761">
        <v>8237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156945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35" t="s">
        <v>19113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35" t="s">
        <v>15220</v>
      </c>
      <c r="B13" s="936"/>
      <c r="C13" s="936"/>
      <c r="D13" s="936"/>
      <c r="E13" s="936"/>
      <c r="F13" s="936"/>
      <c r="G13" s="936"/>
      <c r="H13" s="936"/>
      <c r="I13" s="936"/>
      <c r="J13" s="936"/>
      <c r="K13" s="936"/>
      <c r="L13" s="936"/>
      <c r="M13" s="936"/>
      <c r="N13" s="936"/>
      <c r="O13" s="936"/>
      <c r="P13" s="936"/>
      <c r="Q13" s="936"/>
      <c r="R13" s="936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35" t="s">
        <v>10086</v>
      </c>
      <c r="B25" s="936"/>
      <c r="C25" s="936"/>
      <c r="D25" s="936"/>
      <c r="E25" s="936"/>
      <c r="F25" s="936"/>
      <c r="G25" s="936"/>
      <c r="H25" s="936"/>
      <c r="I25" s="936"/>
      <c r="J25" s="936"/>
      <c r="K25" s="936"/>
      <c r="L25" s="936"/>
      <c r="M25" s="936"/>
      <c r="N25" s="936"/>
      <c r="O25" s="936"/>
      <c r="P25" s="936"/>
      <c r="Q25" s="936"/>
      <c r="R25" s="936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35" t="s">
        <v>5673</v>
      </c>
      <c r="B37" s="936"/>
      <c r="C37" s="936"/>
      <c r="D37" s="936"/>
      <c r="E37" s="936"/>
      <c r="F37" s="936"/>
      <c r="G37" s="936"/>
      <c r="H37" s="936"/>
      <c r="I37" s="936"/>
      <c r="J37" s="936"/>
      <c r="K37" s="936"/>
      <c r="L37" s="936"/>
      <c r="M37" s="936"/>
      <c r="N37" s="936"/>
      <c r="O37" s="936"/>
      <c r="P37" s="936"/>
      <c r="Q37" s="936"/>
      <c r="R37" s="936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35" t="s">
        <v>4830</v>
      </c>
      <c r="B49" s="936"/>
      <c r="C49" s="936"/>
      <c r="D49" s="936"/>
      <c r="E49" s="936"/>
      <c r="F49" s="936"/>
      <c r="G49" s="936"/>
      <c r="H49" s="936"/>
      <c r="I49" s="936"/>
      <c r="J49" s="936"/>
      <c r="K49" s="936"/>
      <c r="L49" s="936"/>
      <c r="M49" s="936"/>
      <c r="N49" s="936"/>
      <c r="O49" s="936"/>
      <c r="P49" s="936"/>
      <c r="Q49" s="936"/>
      <c r="R49" s="936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35" t="s">
        <v>4450</v>
      </c>
      <c r="B61" s="936"/>
      <c r="C61" s="936"/>
      <c r="D61" s="936"/>
      <c r="E61" s="936"/>
      <c r="F61" s="936"/>
      <c r="G61" s="936"/>
      <c r="H61" s="936"/>
      <c r="I61" s="936"/>
      <c r="J61" s="936"/>
      <c r="K61" s="936"/>
      <c r="L61" s="936"/>
      <c r="M61" s="936"/>
      <c r="N61" s="936"/>
      <c r="O61" s="936"/>
      <c r="P61" s="936"/>
      <c r="Q61" s="936"/>
      <c r="R61" s="936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6" t="s">
        <v>2153</v>
      </c>
      <c r="B73" s="936"/>
      <c r="C73" s="936"/>
      <c r="D73" s="936"/>
      <c r="E73" s="936"/>
      <c r="F73" s="936"/>
      <c r="G73" s="936"/>
      <c r="H73" s="936"/>
      <c r="I73" s="936"/>
      <c r="J73" s="936"/>
      <c r="K73" s="936"/>
      <c r="L73" s="936"/>
      <c r="M73" s="936"/>
      <c r="N73" s="936"/>
      <c r="O73" s="936"/>
      <c r="P73" s="936"/>
      <c r="Q73" s="936"/>
      <c r="R73" s="936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3" t="s">
        <v>1446</v>
      </c>
      <c r="B85" s="933"/>
      <c r="C85" s="933"/>
      <c r="D85" s="933"/>
      <c r="E85" s="933"/>
      <c r="F85" s="933"/>
      <c r="G85" s="933"/>
      <c r="H85" s="933"/>
      <c r="I85" s="933"/>
      <c r="J85" s="933"/>
      <c r="K85" s="933"/>
      <c r="L85" s="933"/>
      <c r="M85" s="933"/>
      <c r="N85" s="933"/>
      <c r="O85" s="933"/>
      <c r="P85" s="933"/>
      <c r="Q85" s="933"/>
      <c r="R85" s="933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7" t="s">
        <v>2785</v>
      </c>
      <c r="B97" s="937"/>
      <c r="C97" s="937"/>
      <c r="D97" s="937"/>
      <c r="E97" s="937"/>
      <c r="F97" s="937"/>
      <c r="G97" s="937"/>
      <c r="H97" s="937"/>
      <c r="I97" s="937"/>
      <c r="J97" s="937"/>
      <c r="K97" s="937"/>
      <c r="L97" s="937"/>
      <c r="M97" s="937"/>
      <c r="N97" s="937"/>
      <c r="O97" s="937"/>
      <c r="P97" s="937"/>
      <c r="Q97" s="937"/>
      <c r="R97" s="937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8" t="s">
        <v>2674</v>
      </c>
      <c r="B109" s="938"/>
      <c r="C109" s="938"/>
      <c r="D109" s="938"/>
      <c r="E109" s="938"/>
      <c r="F109" s="938"/>
      <c r="G109" s="938"/>
      <c r="H109" s="938"/>
      <c r="I109" s="938"/>
      <c r="J109" s="938"/>
      <c r="K109" s="938"/>
      <c r="L109" s="938"/>
      <c r="M109" s="938"/>
      <c r="N109" s="938"/>
      <c r="O109" s="938"/>
      <c r="P109" s="938"/>
      <c r="Q109" s="938"/>
      <c r="R109" s="938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9" t="s">
        <v>2673</v>
      </c>
      <c r="B121" s="939"/>
      <c r="C121" s="939"/>
      <c r="D121" s="939"/>
      <c r="E121" s="939"/>
      <c r="F121" s="939"/>
      <c r="G121" s="939"/>
      <c r="H121" s="939"/>
      <c r="I121" s="939"/>
      <c r="J121" s="939"/>
      <c r="K121" s="939"/>
      <c r="L121" s="939"/>
      <c r="M121" s="939"/>
      <c r="N121" s="939"/>
      <c r="O121" s="939"/>
      <c r="P121" s="939"/>
      <c r="Q121" s="939"/>
      <c r="R121" s="939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40" t="s">
        <v>2854</v>
      </c>
      <c r="B133" s="940"/>
      <c r="C133" s="940"/>
      <c r="D133" s="940"/>
      <c r="E133" s="940"/>
      <c r="F133" s="940"/>
      <c r="G133" s="940"/>
      <c r="H133" s="940"/>
      <c r="I133" s="940"/>
      <c r="J133" s="940"/>
      <c r="K133" s="940"/>
      <c r="L133" s="940"/>
      <c r="M133" s="940"/>
      <c r="N133" s="940"/>
      <c r="O133" s="940"/>
      <c r="P133" s="940"/>
      <c r="Q133" s="940"/>
      <c r="R133" s="940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6" t="s">
        <v>343</v>
      </c>
      <c r="B145" s="936"/>
      <c r="C145" s="936"/>
      <c r="D145" s="936"/>
      <c r="E145" s="936"/>
      <c r="F145" s="936"/>
      <c r="G145" s="936"/>
      <c r="H145" s="936"/>
      <c r="I145" s="936"/>
      <c r="J145" s="936"/>
      <c r="K145" s="936"/>
      <c r="L145" s="936"/>
      <c r="M145" s="936"/>
      <c r="N145" s="936"/>
      <c r="O145" s="936"/>
      <c r="P145" s="936"/>
      <c r="Q145" s="936"/>
      <c r="R145" s="936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7" t="s">
        <v>3826</v>
      </c>
      <c r="B157" s="937"/>
      <c r="C157" s="937"/>
      <c r="D157" s="937"/>
      <c r="E157" s="937"/>
      <c r="F157" s="937"/>
      <c r="G157" s="937"/>
      <c r="H157" s="937"/>
      <c r="I157" s="937"/>
      <c r="J157" s="937"/>
      <c r="K157" s="937"/>
      <c r="L157" s="937"/>
      <c r="M157" s="937"/>
      <c r="N157" s="937"/>
      <c r="O157" s="937"/>
      <c r="P157" s="937"/>
      <c r="Q157" s="937"/>
      <c r="R157" s="937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4" t="s">
        <v>838</v>
      </c>
      <c r="B169" s="934"/>
      <c r="C169" s="934"/>
      <c r="D169" s="934"/>
      <c r="E169" s="934"/>
      <c r="F169" s="934"/>
      <c r="G169" s="934"/>
      <c r="H169" s="934"/>
      <c r="I169" s="934"/>
      <c r="J169" s="934"/>
      <c r="K169" s="934"/>
      <c r="L169" s="934"/>
      <c r="M169" s="934"/>
      <c r="N169" s="934"/>
      <c r="O169" s="934"/>
      <c r="P169" s="934"/>
      <c r="Q169" s="934"/>
      <c r="R169" s="934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3" t="s">
        <v>3397</v>
      </c>
      <c r="B183" s="933"/>
      <c r="C183" s="933"/>
      <c r="D183" s="933"/>
      <c r="E183" s="933"/>
      <c r="F183" s="933"/>
      <c r="G183" s="933"/>
      <c r="H183" s="933"/>
      <c r="I183" s="933"/>
      <c r="J183" s="933"/>
      <c r="K183" s="933"/>
      <c r="L183" s="933"/>
      <c r="M183" s="933"/>
      <c r="N183" s="933"/>
      <c r="O183" s="933"/>
      <c r="P183" s="933"/>
      <c r="Q183" s="933"/>
      <c r="R183" s="933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2" t="s">
        <v>2963</v>
      </c>
      <c r="B197" s="932"/>
      <c r="C197" s="932"/>
      <c r="D197" s="932"/>
      <c r="E197" s="932"/>
      <c r="F197" s="932"/>
      <c r="G197" s="932"/>
      <c r="H197" s="932"/>
      <c r="I197" s="932"/>
      <c r="J197" s="932"/>
      <c r="K197" s="932"/>
      <c r="L197" s="932"/>
      <c r="M197" s="932"/>
      <c r="N197" s="932"/>
      <c r="O197" s="932"/>
      <c r="P197" s="932"/>
      <c r="Q197" s="932"/>
      <c r="R197" s="932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1" t="s">
        <v>2962</v>
      </c>
      <c r="B211" s="931"/>
      <c r="C211" s="931"/>
      <c r="D211" s="931"/>
      <c r="E211" s="931"/>
      <c r="F211" s="931"/>
      <c r="G211" s="931"/>
      <c r="H211" s="931"/>
      <c r="I211" s="931"/>
      <c r="J211" s="931"/>
      <c r="K211" s="931"/>
      <c r="L211" s="931"/>
      <c r="M211" s="931"/>
      <c r="N211" s="931"/>
      <c r="O211" s="931"/>
      <c r="P211" s="931"/>
      <c r="Q211" s="931"/>
      <c r="R211" s="931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1:R1"/>
    <mergeCell ref="A37:R37"/>
    <mergeCell ref="A49:R49"/>
    <mergeCell ref="A13:R13"/>
    <mergeCell ref="A25:R25"/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19114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19115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19116</v>
      </c>
      <c r="C5" s="105"/>
      <c r="D5" s="899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19117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900"/>
      <c r="B7" s="900"/>
      <c r="C7" s="900"/>
      <c r="D7" s="900"/>
      <c r="E7" s="130"/>
      <c r="F7" s="900"/>
      <c r="G7" s="900"/>
      <c r="H7" s="900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41" t="s">
        <v>5637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41" t="s">
        <v>5638</v>
      </c>
      <c r="I12" s="941"/>
      <c r="J12" s="941"/>
      <c r="K12" s="941"/>
      <c r="M12" s="941" t="s">
        <v>5736</v>
      </c>
      <c r="N12" s="942"/>
      <c r="O12" s="942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41" t="s">
        <v>5639</v>
      </c>
      <c r="N20" s="942"/>
      <c r="O20" s="942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41" t="s">
        <v>5734</v>
      </c>
      <c r="N26" s="941"/>
      <c r="O26" s="941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41" t="s">
        <v>5640</v>
      </c>
      <c r="N32" s="942"/>
      <c r="O32" s="942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70" activePane="bottomLeft" state="frozen"/>
      <selection pane="bottomLeft" activeCell="G685" sqref="G685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16048</v>
      </c>
      <c r="I634" s="621" t="s">
        <v>16056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16058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16059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16060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18983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18984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16024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15883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18985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15884</v>
      </c>
    </row>
    <row r="686" spans="1:16" s="827" customFormat="1">
      <c r="A686" s="183">
        <v>20200204</v>
      </c>
      <c r="B686" s="183" t="s">
        <v>15885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15886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16036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15887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16037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15888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16032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15889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15890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16033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15891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18986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15892</v>
      </c>
    </row>
    <row r="693" spans="1:16" s="827" customFormat="1">
      <c r="A693" s="183">
        <v>20200210</v>
      </c>
      <c r="B693" s="183" t="s">
        <v>15893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16039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15894</v>
      </c>
      <c r="C694" s="199" t="s">
        <v>15895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18987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15896</v>
      </c>
    </row>
    <row r="695" spans="1:16" s="827" customFormat="1">
      <c r="A695" s="183">
        <v>20200302</v>
      </c>
      <c r="B695" s="183" t="s">
        <v>15897</v>
      </c>
      <c r="C695" s="183" t="s">
        <v>15898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16025</v>
      </c>
      <c r="I695" s="829" t="s">
        <v>18988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15899</v>
      </c>
    </row>
    <row r="696" spans="1:16" s="827" customFormat="1">
      <c r="A696" s="183">
        <v>20200302</v>
      </c>
      <c r="B696" s="183" t="s">
        <v>15900</v>
      </c>
      <c r="C696" s="199" t="s">
        <v>15901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18989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15902</v>
      </c>
    </row>
    <row r="697" spans="1:16" s="827" customFormat="1">
      <c r="A697" s="183">
        <v>20200302</v>
      </c>
      <c r="B697" s="183" t="s">
        <v>15903</v>
      </c>
      <c r="C697" s="199" t="s">
        <v>15904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16042</v>
      </c>
      <c r="I697" s="829" t="s">
        <v>16043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15905</v>
      </c>
    </row>
    <row r="698" spans="1:16" s="827" customFormat="1">
      <c r="A698" s="183">
        <v>20200406</v>
      </c>
      <c r="B698" s="183" t="s">
        <v>15906</v>
      </c>
      <c r="C698" s="199" t="s">
        <v>15907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18990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15908</v>
      </c>
    </row>
    <row r="699" spans="1:16" s="827" customFormat="1">
      <c r="A699" s="183">
        <v>20200406</v>
      </c>
      <c r="B699" s="183" t="s">
        <v>15909</v>
      </c>
      <c r="C699" s="199" t="s">
        <v>15907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18991</v>
      </c>
      <c r="I699" s="829" t="s">
        <v>18992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15910</v>
      </c>
    </row>
    <row r="700" spans="1:16" s="827" customFormat="1">
      <c r="A700" s="183">
        <v>20200511</v>
      </c>
      <c r="B700" s="183" t="s">
        <v>15911</v>
      </c>
      <c r="C700" s="183" t="s">
        <v>15912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15913</v>
      </c>
    </row>
    <row r="701" spans="1:16" s="827" customFormat="1">
      <c r="A701" s="183">
        <v>20200511</v>
      </c>
      <c r="B701" s="183" t="s">
        <v>15914</v>
      </c>
      <c r="C701" s="199" t="s">
        <v>15915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15916</v>
      </c>
    </row>
    <row r="702" spans="1:16" s="827" customFormat="1">
      <c r="A702" s="183">
        <v>20200511</v>
      </c>
      <c r="B702" s="183" t="s">
        <v>15917</v>
      </c>
      <c r="C702" s="199" t="s">
        <v>15915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15918</v>
      </c>
      <c r="C703" s="199" t="s">
        <v>15919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15920</v>
      </c>
    </row>
    <row r="704" spans="1:16" s="827" customFormat="1">
      <c r="A704" s="183">
        <v>20200511</v>
      </c>
      <c r="B704" s="183" t="s">
        <v>15921</v>
      </c>
      <c r="C704" s="199" t="s">
        <v>15922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15923</v>
      </c>
    </row>
    <row r="705" spans="1:16" s="827" customFormat="1">
      <c r="A705" s="183">
        <v>20200511</v>
      </c>
      <c r="B705" s="183" t="s">
        <v>15924</v>
      </c>
      <c r="C705" s="199" t="s">
        <v>15925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16040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15926</v>
      </c>
    </row>
    <row r="706" spans="1:16" s="827" customFormat="1">
      <c r="A706" s="183">
        <v>20200511</v>
      </c>
      <c r="B706" s="183" t="s">
        <v>15927</v>
      </c>
      <c r="C706" s="199" t="s">
        <v>15928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16057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15929</v>
      </c>
    </row>
    <row r="707" spans="1:16" s="827" customFormat="1">
      <c r="A707" s="183">
        <v>20200511</v>
      </c>
      <c r="B707" s="183" t="s">
        <v>15930</v>
      </c>
      <c r="C707" s="199" t="s">
        <v>15931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16032</v>
      </c>
      <c r="I707" s="829" t="s">
        <v>16034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15932</v>
      </c>
    </row>
    <row r="708" spans="1:16" s="827" customFormat="1">
      <c r="A708" s="183">
        <v>20200526</v>
      </c>
      <c r="B708" s="183" t="s">
        <v>15933</v>
      </c>
      <c r="C708" s="199" t="s">
        <v>15934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18993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15935</v>
      </c>
    </row>
    <row r="709" spans="1:16" s="827" customFormat="1">
      <c r="A709" s="183">
        <v>20200526</v>
      </c>
      <c r="B709" s="183" t="s">
        <v>15936</v>
      </c>
      <c r="C709" s="199" t="s">
        <v>15937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16025</v>
      </c>
      <c r="I709" s="829" t="s">
        <v>18994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15935</v>
      </c>
    </row>
    <row r="710" spans="1:16" s="827" customFormat="1">
      <c r="A710" s="183"/>
      <c r="B710" s="183" t="s">
        <v>15938</v>
      </c>
      <c r="C710" s="199" t="s">
        <v>15939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15940</v>
      </c>
      <c r="C711" s="199" t="s">
        <v>15941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16025</v>
      </c>
      <c r="I711" s="829" t="s">
        <v>18995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15942</v>
      </c>
    </row>
    <row r="712" spans="1:16" s="827" customFormat="1">
      <c r="A712" s="183">
        <v>20200601</v>
      </c>
      <c r="B712" s="183" t="s">
        <v>15943</v>
      </c>
      <c r="C712" s="199" t="s">
        <v>15944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18996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15945</v>
      </c>
    </row>
    <row r="713" spans="1:16" s="827" customFormat="1">
      <c r="A713" s="183">
        <v>20200609</v>
      </c>
      <c r="B713" s="183" t="s">
        <v>15946</v>
      </c>
      <c r="C713" s="199" t="s">
        <v>15922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15923</v>
      </c>
    </row>
    <row r="714" spans="1:16" s="827" customFormat="1">
      <c r="A714" s="183">
        <v>20200609</v>
      </c>
      <c r="B714" s="183" t="s">
        <v>15947</v>
      </c>
      <c r="C714" s="199" t="s">
        <v>15948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16026</v>
      </c>
      <c r="I714" s="829" t="s">
        <v>18997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15949</v>
      </c>
    </row>
    <row r="715" spans="1:16" s="827" customFormat="1">
      <c r="A715" s="183">
        <v>20200609</v>
      </c>
      <c r="B715" s="183" t="s">
        <v>15950</v>
      </c>
      <c r="C715" s="199" t="s">
        <v>15951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16031</v>
      </c>
      <c r="I715" s="829" t="s">
        <v>18998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15952</v>
      </c>
    </row>
    <row r="716" spans="1:16" s="827" customFormat="1">
      <c r="A716" s="183">
        <v>20200609</v>
      </c>
      <c r="B716" s="183" t="s">
        <v>15953</v>
      </c>
      <c r="C716" s="199" t="s">
        <v>15954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16044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15955</v>
      </c>
    </row>
    <row r="717" spans="1:16" s="827" customFormat="1">
      <c r="A717" s="183">
        <v>20200804</v>
      </c>
      <c r="B717" s="183" t="s">
        <v>15956</v>
      </c>
      <c r="C717" s="183" t="s">
        <v>15957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16045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15958</v>
      </c>
      <c r="C718" s="199" t="s">
        <v>15959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16041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15960</v>
      </c>
    </row>
    <row r="719" spans="1:16" s="827" customFormat="1">
      <c r="A719" s="183">
        <v>20200804</v>
      </c>
      <c r="B719" s="183" t="s">
        <v>15961</v>
      </c>
      <c r="C719" s="199" t="s">
        <v>15962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16035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15963</v>
      </c>
    </row>
    <row r="720" spans="1:16" s="827" customFormat="1">
      <c r="A720" s="183">
        <v>20200804</v>
      </c>
      <c r="B720" s="183" t="s">
        <v>15964</v>
      </c>
      <c r="C720" s="199" t="s">
        <v>15965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18999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15966</v>
      </c>
    </row>
    <row r="721" spans="1:16" s="827" customFormat="1">
      <c r="A721" s="183">
        <v>20200810</v>
      </c>
      <c r="B721" s="183" t="s">
        <v>15967</v>
      </c>
      <c r="C721" s="199" t="s">
        <v>15968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16049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15969</v>
      </c>
    </row>
    <row r="722" spans="1:16" s="827" customFormat="1">
      <c r="A722" s="183">
        <v>20200817</v>
      </c>
      <c r="B722" s="183" t="s">
        <v>15970</v>
      </c>
      <c r="C722" s="199" t="s">
        <v>15971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15972</v>
      </c>
    </row>
    <row r="723" spans="1:16" s="827" customFormat="1">
      <c r="A723" s="183">
        <v>20200817</v>
      </c>
      <c r="B723" s="183" t="s">
        <v>15973</v>
      </c>
      <c r="C723" s="199" t="s">
        <v>15974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15975</v>
      </c>
    </row>
    <row r="724" spans="1:16" s="827" customFormat="1">
      <c r="A724" s="183">
        <v>20200817</v>
      </c>
      <c r="B724" s="183" t="s">
        <v>15976</v>
      </c>
      <c r="C724" s="199" t="s">
        <v>15977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16031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15978</v>
      </c>
    </row>
    <row r="725" spans="1:16" s="827" customFormat="1">
      <c r="A725" s="183">
        <v>20200817</v>
      </c>
      <c r="B725" s="183" t="s">
        <v>15979</v>
      </c>
      <c r="C725" s="199" t="s">
        <v>15980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15981</v>
      </c>
    </row>
    <row r="726" spans="1:16" s="827" customFormat="1">
      <c r="A726" s="183">
        <v>20200817</v>
      </c>
      <c r="B726" s="183" t="s">
        <v>15982</v>
      </c>
      <c r="C726" s="199" t="s">
        <v>15983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15984</v>
      </c>
      <c r="C727" s="199" t="s">
        <v>15985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16027</v>
      </c>
      <c r="I727" s="829" t="s">
        <v>19000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15986</v>
      </c>
    </row>
    <row r="728" spans="1:16" s="827" customFormat="1">
      <c r="A728" s="183">
        <v>20200819</v>
      </c>
      <c r="B728" s="183" t="s">
        <v>15987</v>
      </c>
      <c r="C728" s="199" t="s">
        <v>15988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16028</v>
      </c>
      <c r="I728" s="829" t="s">
        <v>19001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15989</v>
      </c>
    </row>
    <row r="729" spans="1:16" s="827" customFormat="1">
      <c r="A729" s="183">
        <v>20200831</v>
      </c>
      <c r="B729" s="183" t="s">
        <v>15990</v>
      </c>
      <c r="C729" s="199" t="s">
        <v>15971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16050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15991</v>
      </c>
      <c r="C730" s="199" t="s">
        <v>15974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16052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15992</v>
      </c>
      <c r="C731" s="199" t="s">
        <v>15993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16051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15972</v>
      </c>
    </row>
    <row r="732" spans="1:16" s="827" customFormat="1">
      <c r="A732" s="183">
        <v>20200831</v>
      </c>
      <c r="B732" s="183" t="s">
        <v>15994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16053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15995</v>
      </c>
    </row>
    <row r="733" spans="1:16" s="827" customFormat="1">
      <c r="A733" s="183">
        <v>20201022</v>
      </c>
      <c r="B733" s="183" t="s">
        <v>15996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15997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16038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15998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15999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16000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16054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16001</v>
      </c>
      <c r="C738" s="199" t="s">
        <v>16002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16003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16055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16004</v>
      </c>
      <c r="C740" s="183" t="s">
        <v>16005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16006</v>
      </c>
    </row>
    <row r="741" spans="1:16" s="827" customFormat="1">
      <c r="A741" s="183">
        <v>20201105</v>
      </c>
      <c r="B741" s="183" t="s">
        <v>16007</v>
      </c>
      <c r="C741" s="199" t="s">
        <v>16008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16046</v>
      </c>
      <c r="I741" s="829" t="s">
        <v>16047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16009</v>
      </c>
    </row>
    <row r="742" spans="1:16" s="827" customFormat="1">
      <c r="A742" s="183">
        <v>20201105</v>
      </c>
      <c r="B742" s="183" t="s">
        <v>16010</v>
      </c>
      <c r="C742" s="199" t="s">
        <v>16011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19002</v>
      </c>
      <c r="I742" s="866"/>
      <c r="M742" s="350">
        <f t="shared" si="64"/>
        <v>0</v>
      </c>
      <c r="O742" s="351">
        <f t="shared" si="65"/>
        <v>13500</v>
      </c>
      <c r="P742" s="828" t="s">
        <v>16012</v>
      </c>
    </row>
    <row r="743" spans="1:16" s="827" customFormat="1">
      <c r="A743" s="183">
        <v>20201105</v>
      </c>
      <c r="B743" s="183" t="s">
        <v>16013</v>
      </c>
      <c r="C743" s="199" t="s">
        <v>16014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16015</v>
      </c>
    </row>
    <row r="744" spans="1:16" s="827" customFormat="1">
      <c r="A744" s="183">
        <v>20201120</v>
      </c>
      <c r="B744" s="183" t="s">
        <v>16016</v>
      </c>
      <c r="C744" s="199" t="s">
        <v>16017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16029</v>
      </c>
      <c r="I744" s="829" t="s">
        <v>19003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16018</v>
      </c>
    </row>
    <row r="745" spans="1:16" s="827" customFormat="1">
      <c r="A745" s="183">
        <v>20201125</v>
      </c>
      <c r="B745" s="183" t="s">
        <v>16019</v>
      </c>
      <c r="C745" s="199" t="s">
        <v>16020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16030</v>
      </c>
      <c r="I745" s="866"/>
      <c r="M745" s="350">
        <f t="shared" si="64"/>
        <v>0</v>
      </c>
      <c r="O745" s="351">
        <f t="shared" si="65"/>
        <v>95760</v>
      </c>
      <c r="P745" s="828" t="s">
        <v>16021</v>
      </c>
    </row>
    <row r="746" spans="1:16" s="827" customFormat="1">
      <c r="A746" s="183">
        <v>20201125</v>
      </c>
      <c r="B746" s="183" t="s">
        <v>16022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16023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41" t="s">
        <v>5782</v>
      </c>
      <c r="I13" s="941"/>
      <c r="J13" s="941"/>
      <c r="K13" s="941"/>
      <c r="M13" s="941" t="s">
        <v>5783</v>
      </c>
      <c r="N13" s="942"/>
      <c r="O13" s="942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41" t="s">
        <v>5790</v>
      </c>
      <c r="N22" s="942"/>
      <c r="O22" s="942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41" t="s">
        <v>5797</v>
      </c>
      <c r="N28" s="941"/>
      <c r="O28" s="941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41" t="s">
        <v>5798</v>
      </c>
      <c r="N34" s="941"/>
      <c r="O34" s="941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41" t="s">
        <v>5800</v>
      </c>
      <c r="N38" s="941"/>
      <c r="O38" s="941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41" t="s">
        <v>5801</v>
      </c>
      <c r="N44" s="941"/>
      <c r="O44" s="941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6" activePane="bottomLeft" state="frozen"/>
      <selection pane="bottomLeft" activeCell="E2" sqref="E2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41" t="s">
        <v>5782</v>
      </c>
      <c r="J12" s="941"/>
      <c r="K12" s="941"/>
      <c r="M12" s="941" t="s">
        <v>5783</v>
      </c>
      <c r="N12" s="942"/>
      <c r="O12" s="942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41" t="s">
        <v>5790</v>
      </c>
      <c r="N21" s="942"/>
      <c r="O21" s="942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41" t="s">
        <v>5797</v>
      </c>
      <c r="N27" s="941"/>
      <c r="O27" s="941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41" t="s">
        <v>5798</v>
      </c>
      <c r="N33" s="941"/>
      <c r="O33" s="941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41" t="s">
        <v>5800</v>
      </c>
      <c r="N37" s="941"/>
      <c r="O37" s="941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41" t="s">
        <v>5801</v>
      </c>
      <c r="N43" s="941"/>
      <c r="O43" s="941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2" activePane="bottomLeft" state="frozen"/>
      <selection pane="bottomLeft" activeCell="E117" sqref="E1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41" t="s">
        <v>5782</v>
      </c>
      <c r="J11" s="941"/>
      <c r="K11" s="941"/>
      <c r="M11" s="941" t="s">
        <v>5783</v>
      </c>
      <c r="N11" s="942"/>
      <c r="O11" s="942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41" t="s">
        <v>5790</v>
      </c>
      <c r="N20" s="942"/>
      <c r="O20" s="942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41" t="s">
        <v>5797</v>
      </c>
      <c r="N26" s="941"/>
      <c r="O26" s="941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41" t="s">
        <v>5798</v>
      </c>
      <c r="N32" s="941"/>
      <c r="O32" s="941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41" t="s">
        <v>5800</v>
      </c>
      <c r="N36" s="941"/>
      <c r="O36" s="941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41" t="s">
        <v>5801</v>
      </c>
      <c r="N42" s="941"/>
      <c r="O42" s="941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S181"/>
  <sheetViews>
    <sheetView zoomScaleNormal="100" workbookViewId="0">
      <pane ySplit="1" topLeftCell="A2" activePane="bottomLeft" state="frozen"/>
      <selection pane="bottomLeft" activeCell="F33" sqref="F33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.625" style="61" customWidth="1"/>
    <col min="5" max="5" width="14.875" style="234" bestFit="1" customWidth="1"/>
    <col min="6" max="6" width="13.875" style="771" customWidth="1"/>
    <col min="7" max="7" width="4.625" style="77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3.375" style="77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 hidden="1">
      <c r="A2" s="812" t="s">
        <v>19120</v>
      </c>
      <c r="B2" s="811">
        <v>1111</v>
      </c>
      <c r="C2" t="s">
        <v>876</v>
      </c>
      <c r="D2" s="799" t="s">
        <v>19179</v>
      </c>
      <c r="E2" s="236">
        <f>余額!G2</f>
        <v>5075</v>
      </c>
      <c r="F2" s="229"/>
      <c r="H2" s="584"/>
      <c r="I2" s="941" t="s">
        <v>5785</v>
      </c>
      <c r="J2" s="941"/>
      <c r="K2" s="941"/>
      <c r="L2" s="941"/>
      <c r="M2" s="941"/>
      <c r="N2" s="941"/>
      <c r="O2" s="941"/>
      <c r="P2" s="803"/>
    </row>
    <row r="3" spans="1:16" s="187" customFormat="1" hidden="1">
      <c r="A3" s="812" t="s">
        <v>19120</v>
      </c>
      <c r="B3" s="811">
        <v>1112</v>
      </c>
      <c r="C3" s="61" t="s">
        <v>246</v>
      </c>
      <c r="D3" s="799" t="s">
        <v>19179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 t="shared" ref="K3:K9" si="0">(SUMIF($B$2:$B$203,I3,$E$2:$E$203)-SUMIF($B$2:$B$203,I3,$F$2:$F$203))</f>
        <v>2809</v>
      </c>
      <c r="M3" s="578">
        <v>2123</v>
      </c>
      <c r="N3" s="300" t="s">
        <v>1214</v>
      </c>
      <c r="O3" s="643">
        <f t="shared" ref="O3:O8" si="1">-(SUMIF($B$2:$B$203,M3,$E$2:$E$203)-SUMIF($B$2:$B$203,M3,$F$2:$F$203))</f>
        <v>31906.003999999724</v>
      </c>
      <c r="P3" s="803"/>
    </row>
    <row r="4" spans="1:16" s="187" customFormat="1" hidden="1">
      <c r="A4" s="812" t="s">
        <v>19120</v>
      </c>
      <c r="B4" s="811">
        <v>1112</v>
      </c>
      <c r="C4" s="166" t="s">
        <v>247</v>
      </c>
      <c r="D4" s="799" t="s">
        <v>19179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 t="shared" si="0"/>
        <v>253681</v>
      </c>
      <c r="M4" s="579">
        <v>2131</v>
      </c>
      <c r="N4" s="299" t="s">
        <v>4887</v>
      </c>
      <c r="O4" s="643">
        <f t="shared" si="1"/>
        <v>229320</v>
      </c>
      <c r="P4" s="803"/>
    </row>
    <row r="5" spans="1:16" s="187" customFormat="1" hidden="1">
      <c r="A5" s="812" t="s">
        <v>19120</v>
      </c>
      <c r="B5" s="811">
        <v>1112</v>
      </c>
      <c r="C5" s="175" t="s">
        <v>4958</v>
      </c>
      <c r="D5" s="799" t="s">
        <v>19179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 t="shared" si="0"/>
        <v>1418910</v>
      </c>
      <c r="M5" s="647">
        <v>2192</v>
      </c>
      <c r="N5" s="314" t="s">
        <v>18</v>
      </c>
      <c r="O5" s="643">
        <f t="shared" si="1"/>
        <v>136528.99600000004</v>
      </c>
    </row>
    <row r="6" spans="1:16">
      <c r="A6" s="812" t="s">
        <v>19120</v>
      </c>
      <c r="B6" s="811">
        <v>1121</v>
      </c>
      <c r="C6" s="61" t="s">
        <v>2917</v>
      </c>
      <c r="D6" s="799" t="s">
        <v>19208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 t="shared" si="0"/>
        <v>446626</v>
      </c>
      <c r="L6" s="187"/>
      <c r="M6" s="579">
        <v>2194</v>
      </c>
      <c r="N6" s="648" t="s">
        <v>1216</v>
      </c>
      <c r="O6" s="643">
        <f t="shared" si="1"/>
        <v>2142</v>
      </c>
      <c r="P6" s="187"/>
    </row>
    <row r="7" spans="1:16" hidden="1">
      <c r="A7" s="812" t="s">
        <v>19120</v>
      </c>
      <c r="B7" s="577">
        <v>1123</v>
      </c>
      <c r="C7" s="311" t="s">
        <v>3638</v>
      </c>
      <c r="D7" s="799" t="s">
        <v>19179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 t="shared" si="0"/>
        <v>721544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 hidden="1">
      <c r="A8" s="812" t="s">
        <v>19120</v>
      </c>
      <c r="B8" s="578">
        <v>1130</v>
      </c>
      <c r="C8" s="300" t="s">
        <v>3889</v>
      </c>
      <c r="D8" s="799" t="s">
        <v>19179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 t="shared" si="0"/>
        <v>-7764</v>
      </c>
      <c r="L8" s="187"/>
      <c r="M8" s="579">
        <v>3432</v>
      </c>
      <c r="N8" s="648" t="s">
        <v>10184</v>
      </c>
      <c r="O8" s="643">
        <f t="shared" si="1"/>
        <v>-1580382</v>
      </c>
    </row>
    <row r="9" spans="1:16" hidden="1">
      <c r="A9" s="812" t="s">
        <v>19120</v>
      </c>
      <c r="B9" s="578">
        <v>1901</v>
      </c>
      <c r="C9" s="300" t="s">
        <v>4856</v>
      </c>
      <c r="D9" s="799" t="s">
        <v>19179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-715</v>
      </c>
    </row>
    <row r="10" spans="1:16" hidden="1">
      <c r="A10" s="812" t="s">
        <v>19120</v>
      </c>
      <c r="B10" s="578">
        <v>2123</v>
      </c>
      <c r="C10" s="300" t="s">
        <v>595</v>
      </c>
      <c r="D10" s="799" t="s">
        <v>19179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2865806</v>
      </c>
      <c r="L10" s="187"/>
      <c r="M10" s="336">
        <v>9000</v>
      </c>
      <c r="N10" s="648" t="s">
        <v>5789</v>
      </c>
      <c r="O10" s="643">
        <f>SUM(O3:O9)</f>
        <v>3818800</v>
      </c>
      <c r="P10" s="581">
        <f>K10-O10</f>
        <v>-952994</v>
      </c>
    </row>
    <row r="11" spans="1:16" hidden="1">
      <c r="A11" s="812" t="s">
        <v>19120</v>
      </c>
      <c r="B11" s="578">
        <v>2194</v>
      </c>
      <c r="C11" s="311" t="s">
        <v>244</v>
      </c>
      <c r="D11" s="799" t="s">
        <v>19179</v>
      </c>
      <c r="E11" s="236"/>
      <c r="F11" s="236">
        <f>余額!G48</f>
        <v>43064</v>
      </c>
      <c r="I11" s="941" t="s">
        <v>5782</v>
      </c>
      <c r="J11" s="941"/>
      <c r="K11" s="941"/>
      <c r="M11" s="941" t="s">
        <v>5783</v>
      </c>
      <c r="N11" s="942"/>
      <c r="O11" s="942"/>
    </row>
    <row r="12" spans="1:16" hidden="1">
      <c r="A12" s="812" t="s">
        <v>19120</v>
      </c>
      <c r="B12" s="578">
        <v>3110</v>
      </c>
      <c r="C12" s="311" t="s">
        <v>4882</v>
      </c>
      <c r="D12" s="799" t="s">
        <v>19179</v>
      </c>
      <c r="E12" s="236"/>
      <c r="F12" s="235">
        <v>5000000</v>
      </c>
      <c r="I12" s="583">
        <v>4201</v>
      </c>
      <c r="J12" s="582" t="s">
        <v>5756</v>
      </c>
      <c r="K12" s="643">
        <f>-(SUMIF($B$2:$B$203,I12,$E$2:$E$203)-SUMIF($B$2:$B$203,I12,$F$2:$F$203))</f>
        <v>2768257</v>
      </c>
      <c r="M12" s="583"/>
      <c r="N12" s="582" t="s">
        <v>5752</v>
      </c>
      <c r="O12" s="643">
        <f>K12</f>
        <v>2768257</v>
      </c>
    </row>
    <row r="13" spans="1:16" hidden="1">
      <c r="A13" s="812" t="s">
        <v>19120</v>
      </c>
      <c r="B13" s="578">
        <v>3432</v>
      </c>
      <c r="C13" s="311" t="s">
        <v>4883</v>
      </c>
      <c r="D13" s="799" t="s">
        <v>19179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-(SUMIF($B$2:$B$203,I13,$E$2:$E$203)-SUMIF($B$2:$B$203,I13,$F$2:$F$203))</f>
        <v>0</v>
      </c>
      <c r="M13" s="583"/>
      <c r="N13" s="582" t="s">
        <v>5757</v>
      </c>
      <c r="O13" s="643">
        <f>F16</f>
        <v>2768257</v>
      </c>
    </row>
    <row r="14" spans="1:16" hidden="1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-(SUMIF($B$2:$B$203,I14,$E$2:$E$203)-SUMIF($B$2:$B$203,I14,$F$2:$F$203))</f>
        <v>0</v>
      </c>
      <c r="M14" s="583"/>
      <c r="N14" s="582" t="s">
        <v>5784</v>
      </c>
      <c r="O14" s="187">
        <f>SUM(O15:O18)</f>
        <v>35000</v>
      </c>
    </row>
    <row r="15" spans="1:16" hidden="1">
      <c r="A15" s="812" t="s">
        <v>19121</v>
      </c>
      <c r="B15" s="811">
        <v>1123</v>
      </c>
      <c r="C15" t="s">
        <v>3638</v>
      </c>
      <c r="D15" s="799" t="s">
        <v>19122</v>
      </c>
      <c r="E15" s="575">
        <v>2906670</v>
      </c>
      <c r="F15" s="229"/>
      <c r="I15" s="583"/>
      <c r="J15" s="582" t="s">
        <v>5755</v>
      </c>
      <c r="K15" s="643">
        <f>K12-K13-K14</f>
        <v>2768257</v>
      </c>
      <c r="M15" s="583" t="s">
        <v>5740</v>
      </c>
      <c r="N15" s="582" t="s">
        <v>10165</v>
      </c>
      <c r="O15" s="803">
        <f>-'6正'!O19</f>
        <v>0</v>
      </c>
    </row>
    <row r="16" spans="1:16" hidden="1">
      <c r="A16" s="812" t="s">
        <v>19121</v>
      </c>
      <c r="B16" s="811">
        <v>4201</v>
      </c>
      <c r="C16" s="175" t="s">
        <v>337</v>
      </c>
      <c r="D16" s="799" t="s">
        <v>19122</v>
      </c>
      <c r="E16" s="229"/>
      <c r="F16" s="236">
        <v>2768257</v>
      </c>
      <c r="I16" s="583"/>
      <c r="J16" s="582" t="s">
        <v>5762</v>
      </c>
      <c r="K16" s="644">
        <f>O24</f>
        <v>130247</v>
      </c>
      <c r="M16" s="583" t="s">
        <v>5740</v>
      </c>
      <c r="N16" s="582" t="s">
        <v>10166</v>
      </c>
      <c r="O16" s="649">
        <v>465000</v>
      </c>
    </row>
    <row r="17" spans="1:16" hidden="1">
      <c r="A17" s="812" t="s">
        <v>19121</v>
      </c>
      <c r="B17" s="811">
        <v>2194</v>
      </c>
      <c r="C17" s="175" t="s">
        <v>244</v>
      </c>
      <c r="D17" s="799" t="s">
        <v>19122</v>
      </c>
      <c r="E17" s="229"/>
      <c r="F17" s="236">
        <v>138413</v>
      </c>
      <c r="I17" s="583"/>
      <c r="J17" s="582" t="s">
        <v>5763</v>
      </c>
      <c r="K17" s="644">
        <f>K15-K16</f>
        <v>2638010</v>
      </c>
      <c r="M17" s="583" t="s">
        <v>5741</v>
      </c>
      <c r="N17" s="582" t="s">
        <v>10164</v>
      </c>
      <c r="O17" s="650"/>
    </row>
    <row r="18" spans="1:16" hidden="1">
      <c r="A18" s="812" t="s">
        <v>19121</v>
      </c>
      <c r="B18" s="811">
        <v>4201</v>
      </c>
      <c r="C18" s="313" t="s">
        <v>1309</v>
      </c>
      <c r="D18" t="s">
        <v>19180</v>
      </c>
      <c r="E18" s="172"/>
      <c r="F18" s="162"/>
      <c r="G18" s="187"/>
      <c r="I18" s="583"/>
      <c r="J18" s="582" t="s">
        <v>5764</v>
      </c>
      <c r="K18" s="606">
        <f>K17/K$15</f>
        <v>0.95294981643684096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-35000</v>
      </c>
    </row>
    <row r="19" spans="1:16" hidden="1">
      <c r="A19" s="812" t="s">
        <v>19121</v>
      </c>
      <c r="B19" s="577">
        <v>2131</v>
      </c>
      <c r="C19" s="560" t="s">
        <v>4953</v>
      </c>
      <c r="D19" t="s">
        <v>19180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2638769</v>
      </c>
    </row>
    <row r="20" spans="1:16" hidden="1">
      <c r="A20" s="812" t="s">
        <v>19121</v>
      </c>
      <c r="B20" s="811">
        <v>2131</v>
      </c>
      <c r="C20" s="310" t="s">
        <v>1308</v>
      </c>
      <c r="D20" t="s">
        <v>19123</v>
      </c>
      <c r="E20" s="172"/>
      <c r="F20" s="162"/>
      <c r="G20" s="233"/>
      <c r="I20" s="583"/>
      <c r="J20" s="582" t="s">
        <v>5766</v>
      </c>
      <c r="K20" s="606">
        <f>K19/K$15</f>
        <v>0.95322399618243536</v>
      </c>
      <c r="M20" s="941" t="s">
        <v>5790</v>
      </c>
      <c r="N20" s="942"/>
      <c r="O20" s="942"/>
    </row>
    <row r="21" spans="1:16" hidden="1">
      <c r="A21" s="812" t="s">
        <v>19121</v>
      </c>
      <c r="B21" s="811">
        <v>4201</v>
      </c>
      <c r="C21" s="259" t="s">
        <v>337</v>
      </c>
      <c r="D21" t="s">
        <v>19123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(SUMIF($B$2:$B$203,I21,$E$2:$E$203)-SUMIF($B$2:$B$203,I21,$F$2:$F$203))</f>
        <v>1916600</v>
      </c>
      <c r="M21" s="583"/>
      <c r="N21" s="582" t="s">
        <v>5791</v>
      </c>
      <c r="O21" s="771">
        <f>E8</f>
        <v>694846</v>
      </c>
    </row>
    <row r="22" spans="1:16" hidden="1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771">
        <f>SUMIF($B$2:$B$203,M22,$E$2:$E$203)</f>
        <v>156945</v>
      </c>
    </row>
    <row r="23" spans="1:16">
      <c r="A23" s="812" t="s">
        <v>19124</v>
      </c>
      <c r="B23" s="578">
        <v>1121</v>
      </c>
      <c r="C23" s="61" t="s">
        <v>2917</v>
      </c>
      <c r="D23" s="799" t="s">
        <v>19209</v>
      </c>
      <c r="E23" s="235">
        <v>1544205</v>
      </c>
      <c r="F23" s="803"/>
      <c r="I23" s="583">
        <v>6203</v>
      </c>
      <c r="J23" s="582" t="s">
        <v>5769</v>
      </c>
      <c r="K23" s="643">
        <f t="shared" si="2"/>
        <v>637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19124</v>
      </c>
      <c r="B24" s="578">
        <v>1121</v>
      </c>
      <c r="C24" s="61" t="s">
        <v>2917</v>
      </c>
      <c r="D24" s="799" t="s">
        <v>19210</v>
      </c>
      <c r="E24" s="235">
        <v>544635</v>
      </c>
      <c r="F24" s="803"/>
      <c r="I24" s="583">
        <v>6205</v>
      </c>
      <c r="J24" s="582" t="s">
        <v>5770</v>
      </c>
      <c r="K24" s="771">
        <f t="shared" si="2"/>
        <v>5944</v>
      </c>
      <c r="N24" s="582" t="s">
        <v>5794</v>
      </c>
      <c r="O24" s="771">
        <f>SUM(O21:O23)</f>
        <v>130247</v>
      </c>
    </row>
    <row r="25" spans="1:16" hidden="1">
      <c r="A25" s="812" t="s">
        <v>19124</v>
      </c>
      <c r="B25" s="578">
        <v>2131</v>
      </c>
      <c r="C25" s="61" t="s">
        <v>1308</v>
      </c>
      <c r="D25" s="799" t="s">
        <v>15121</v>
      </c>
      <c r="E25" s="924">
        <v>335790</v>
      </c>
      <c r="F25" s="803"/>
      <c r="I25" s="583">
        <v>6207</v>
      </c>
      <c r="J25" s="582" t="s">
        <v>5771</v>
      </c>
      <c r="K25" s="771">
        <f t="shared" si="2"/>
        <v>61919</v>
      </c>
    </row>
    <row r="26" spans="1:16" hidden="1">
      <c r="A26" s="812" t="s">
        <v>19124</v>
      </c>
      <c r="B26" s="811">
        <v>1123</v>
      </c>
      <c r="C26" s="806" t="s">
        <v>242</v>
      </c>
      <c r="D26" s="799" t="s">
        <v>19126</v>
      </c>
      <c r="E26" s="803"/>
      <c r="F26" s="924">
        <v>81900</v>
      </c>
      <c r="I26" s="583">
        <v>6209</v>
      </c>
      <c r="J26" s="582" t="s">
        <v>5772</v>
      </c>
      <c r="K26" s="771">
        <f t="shared" si="2"/>
        <v>3745</v>
      </c>
      <c r="M26" s="941" t="s">
        <v>5797</v>
      </c>
      <c r="N26" s="941"/>
      <c r="O26" s="941"/>
    </row>
    <row r="27" spans="1:16" hidden="1">
      <c r="A27" s="812" t="s">
        <v>19124</v>
      </c>
      <c r="B27" s="811">
        <v>1123</v>
      </c>
      <c r="C27" s="806" t="s">
        <v>242</v>
      </c>
      <c r="D27" s="799" t="s">
        <v>19127</v>
      </c>
      <c r="E27" s="803"/>
      <c r="F27" s="924">
        <v>1544205</v>
      </c>
      <c r="H27" s="580"/>
      <c r="I27" s="583">
        <v>6213</v>
      </c>
      <c r="J27" s="582" t="s">
        <v>5773</v>
      </c>
      <c r="K27" s="771">
        <f t="shared" si="2"/>
        <v>11065</v>
      </c>
      <c r="M27" s="230">
        <v>6215</v>
      </c>
      <c r="N27" s="582" t="s">
        <v>1220</v>
      </c>
      <c r="O27" s="771">
        <f>(SUMIF($B$2:$B$203,M27,$E$2:$E$203)-SUMIF($B$2:$B$203,M27,$F$2:$F$203))</f>
        <v>2082</v>
      </c>
    </row>
    <row r="28" spans="1:16" hidden="1">
      <c r="A28" s="812" t="s">
        <v>19124</v>
      </c>
      <c r="B28" s="811">
        <v>1123</v>
      </c>
      <c r="C28" s="806" t="s">
        <v>242</v>
      </c>
      <c r="D28" s="799" t="s">
        <v>19128</v>
      </c>
      <c r="E28" s="803"/>
      <c r="F28" s="924">
        <v>315315</v>
      </c>
      <c r="I28" s="583">
        <v>6214</v>
      </c>
      <c r="J28" s="582" t="s">
        <v>5774</v>
      </c>
      <c r="K28" s="771">
        <f t="shared" si="2"/>
        <v>255338</v>
      </c>
      <c r="M28" s="230">
        <v>6230</v>
      </c>
      <c r="N28" s="582" t="s">
        <v>1221</v>
      </c>
      <c r="O28" s="771">
        <f>(SUMIF($B$2:$B$203,M28,$E$2:$E$203)-SUMIF($B$2:$B$203,M28,$F$2:$F$203))</f>
        <v>4249</v>
      </c>
    </row>
    <row r="29" spans="1:16" hidden="1">
      <c r="A29" s="812" t="s">
        <v>19124</v>
      </c>
      <c r="B29" s="578">
        <v>2131</v>
      </c>
      <c r="C29" s="806" t="s">
        <v>423</v>
      </c>
      <c r="D29" s="799" t="s">
        <v>19129</v>
      </c>
      <c r="E29" s="803"/>
      <c r="F29" s="924">
        <v>565110</v>
      </c>
      <c r="G29" s="233"/>
      <c r="I29" s="583">
        <v>6219</v>
      </c>
      <c r="J29" s="582" t="s">
        <v>5775</v>
      </c>
      <c r="K29" s="771">
        <f t="shared" si="2"/>
        <v>115200</v>
      </c>
      <c r="M29" s="230">
        <v>6232</v>
      </c>
      <c r="N29" s="582" t="s">
        <v>1218</v>
      </c>
      <c r="O29" s="771">
        <f>(SUMIF($B$2:$B$203,M29,$E$2:$E$203)-SUMIF($B$2:$B$203,M29,$F$2:$F$203))</f>
        <v>21990</v>
      </c>
    </row>
    <row r="30" spans="1:16">
      <c r="A30" s="812" t="s">
        <v>19124</v>
      </c>
      <c r="B30" s="578">
        <v>1121</v>
      </c>
      <c r="C30" s="61" t="s">
        <v>2917</v>
      </c>
      <c r="D30" s="799" t="s">
        <v>19211</v>
      </c>
      <c r="E30" s="235">
        <v>81900</v>
      </c>
      <c r="F30" s="803"/>
      <c r="G30" s="679"/>
      <c r="I30" s="583"/>
      <c r="J30" s="582" t="s">
        <v>5776</v>
      </c>
      <c r="K30" s="771">
        <f>O30</f>
        <v>28321</v>
      </c>
      <c r="N30" s="582" t="s">
        <v>2684</v>
      </c>
      <c r="O30" s="771">
        <f>SUM(O27:O29)</f>
        <v>28321</v>
      </c>
      <c r="P30" s="581">
        <f>K30-O30</f>
        <v>0</v>
      </c>
    </row>
    <row r="31" spans="1:16" hidden="1">
      <c r="A31" s="812" t="s">
        <v>19124</v>
      </c>
      <c r="B31" s="811">
        <v>1123</v>
      </c>
      <c r="C31" s="806" t="s">
        <v>242</v>
      </c>
      <c r="D31" s="799" t="s">
        <v>19126</v>
      </c>
      <c r="E31" s="803"/>
      <c r="F31" s="574">
        <f>E30</f>
        <v>81900</v>
      </c>
      <c r="J31" s="582" t="s">
        <v>5777</v>
      </c>
      <c r="K31" s="771">
        <f>K17-K19</f>
        <v>-759</v>
      </c>
      <c r="N31" s="582"/>
      <c r="O31" s="233"/>
    </row>
    <row r="32" spans="1:16" hidden="1">
      <c r="A32" s="812" t="s">
        <v>19124</v>
      </c>
      <c r="B32" s="577" t="s">
        <v>4859</v>
      </c>
      <c r="C32" s="61" t="s">
        <v>246</v>
      </c>
      <c r="D32" s="299" t="s">
        <v>19206</v>
      </c>
      <c r="E32" s="236">
        <v>1959945</v>
      </c>
      <c r="F32" s="187"/>
      <c r="J32" s="582" t="s">
        <v>5778</v>
      </c>
      <c r="K32" s="606">
        <f>K31/K$15</f>
        <v>-2.7417974559442999E-4</v>
      </c>
      <c r="M32" s="941" t="s">
        <v>5798</v>
      </c>
      <c r="N32" s="941"/>
      <c r="O32" s="941"/>
    </row>
    <row r="33" spans="1:16">
      <c r="A33" s="812" t="s">
        <v>19124</v>
      </c>
      <c r="B33" s="577" t="s">
        <v>4860</v>
      </c>
      <c r="C33" s="231" t="s">
        <v>243</v>
      </c>
      <c r="D33" s="299" t="s">
        <v>19214</v>
      </c>
      <c r="E33" s="229"/>
      <c r="F33" s="575">
        <f>E32</f>
        <v>1959945</v>
      </c>
      <c r="G33" s="581">
        <f>SUM(E23:E33)-SUM(F23:F33)</f>
        <v>-81900</v>
      </c>
      <c r="I33" s="583">
        <v>7101</v>
      </c>
      <c r="J33" s="582" t="s">
        <v>5779</v>
      </c>
      <c r="K33" s="771">
        <f>-(SUMIF($B$2:$B$203,I33,$E$2:$E$203)-SUMIF($B$2:$B$203,I33,$F$2:$F$203))</f>
        <v>44</v>
      </c>
      <c r="N33" s="582" t="s">
        <v>5795</v>
      </c>
      <c r="O33" s="771">
        <f>4*12</f>
        <v>48</v>
      </c>
    </row>
    <row r="34" spans="1:16" hidden="1">
      <c r="B34" s="577"/>
      <c r="C34" s="231"/>
      <c r="D34" s="299"/>
      <c r="E34" s="229"/>
      <c r="F34" s="229"/>
      <c r="G34" s="229"/>
      <c r="J34" s="582" t="s">
        <v>5780</v>
      </c>
      <c r="K34" s="771">
        <f>K31+K33</f>
        <v>-715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 hidden="1">
      <c r="A35" s="812" t="s">
        <v>19130</v>
      </c>
      <c r="B35" s="578">
        <v>1112</v>
      </c>
      <c r="C35" s="61" t="s">
        <v>246</v>
      </c>
      <c r="D35" s="299" t="s">
        <v>19131</v>
      </c>
      <c r="E35" s="923">
        <v>902427</v>
      </c>
      <c r="F35" s="187"/>
      <c r="J35" s="582" t="s">
        <v>5781</v>
      </c>
      <c r="K35" s="606">
        <f>K34/(K$15+K$33)</f>
        <v>-2.5828116234470166E-4</v>
      </c>
      <c r="M35" s="579"/>
      <c r="N35" s="220"/>
    </row>
    <row r="36" spans="1:16" hidden="1">
      <c r="A36" s="812" t="s">
        <v>19130</v>
      </c>
      <c r="B36" s="577">
        <v>1112</v>
      </c>
      <c r="C36" s="61" t="s">
        <v>247</v>
      </c>
      <c r="D36" s="299" t="s">
        <v>19131</v>
      </c>
      <c r="E36" s="923">
        <v>39690</v>
      </c>
      <c r="F36" s="236"/>
      <c r="M36" s="941" t="s">
        <v>5800</v>
      </c>
      <c r="N36" s="941"/>
      <c r="O36" s="941"/>
    </row>
    <row r="37" spans="1:16" hidden="1">
      <c r="A37" s="812" t="s">
        <v>19130</v>
      </c>
      <c r="B37" s="578">
        <v>6230</v>
      </c>
      <c r="C37" s="61" t="s">
        <v>1221</v>
      </c>
      <c r="D37" s="299" t="s">
        <v>19132</v>
      </c>
      <c r="E37" s="923">
        <v>182</v>
      </c>
      <c r="F37" s="187"/>
      <c r="N37" s="582" t="s">
        <v>5747</v>
      </c>
      <c r="O37" s="187">
        <v>1799750</v>
      </c>
    </row>
    <row r="38" spans="1:16" hidden="1">
      <c r="A38" s="812" t="s">
        <v>19130</v>
      </c>
      <c r="B38" s="578">
        <v>1123</v>
      </c>
      <c r="C38" s="806" t="s">
        <v>242</v>
      </c>
      <c r="D38" s="299" t="s">
        <v>19131</v>
      </c>
      <c r="E38" s="229"/>
      <c r="F38" s="600">
        <f>SUM(E35:E37)</f>
        <v>942299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 hidden="1">
      <c r="M39" s="583" t="s">
        <v>5740</v>
      </c>
      <c r="N39" s="582" t="s">
        <v>1397</v>
      </c>
      <c r="O39" s="187">
        <v>47150</v>
      </c>
    </row>
    <row r="40" spans="1:16" hidden="1">
      <c r="A40" s="812" t="s">
        <v>19133</v>
      </c>
      <c r="B40" s="579">
        <v>6201</v>
      </c>
      <c r="C40" s="134" t="s">
        <v>2919</v>
      </c>
      <c r="D40" s="134" t="s">
        <v>19181</v>
      </c>
      <c r="E40" s="925">
        <v>1954600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 hidden="1">
      <c r="A41" s="812" t="s">
        <v>19133</v>
      </c>
      <c r="B41" s="579">
        <v>6201</v>
      </c>
      <c r="C41" s="134" t="s">
        <v>2919</v>
      </c>
      <c r="D41" s="554" t="s">
        <v>19134</v>
      </c>
      <c r="E41" s="925">
        <v>141350</v>
      </c>
      <c r="F41" s="236"/>
      <c r="N41" s="582"/>
    </row>
    <row r="42" spans="1:16" hidden="1">
      <c r="A42" s="812" t="s">
        <v>19133</v>
      </c>
      <c r="B42" s="579">
        <v>6201</v>
      </c>
      <c r="C42" s="134" t="s">
        <v>605</v>
      </c>
      <c r="D42" s="554" t="s">
        <v>15126</v>
      </c>
      <c r="E42" s="239"/>
      <c r="F42" s="925">
        <v>179350</v>
      </c>
      <c r="M42" s="941" t="s">
        <v>5801</v>
      </c>
      <c r="N42" s="941"/>
      <c r="O42" s="941"/>
    </row>
    <row r="43" spans="1:16" hidden="1">
      <c r="A43" s="812" t="s">
        <v>19133</v>
      </c>
      <c r="B43" s="578">
        <v>2123</v>
      </c>
      <c r="C43" s="61" t="s">
        <v>595</v>
      </c>
      <c r="D43" s="134" t="s">
        <v>19135</v>
      </c>
      <c r="E43" s="237"/>
      <c r="F43" s="589">
        <f>E40+E41-F42</f>
        <v>1916600</v>
      </c>
      <c r="N43" s="582" t="s">
        <v>15253</v>
      </c>
      <c r="O43" s="187">
        <v>240000</v>
      </c>
    </row>
    <row r="44" spans="1:16" hidden="1">
      <c r="A44" s="812" t="s">
        <v>19133</v>
      </c>
      <c r="B44" s="579">
        <v>6219</v>
      </c>
      <c r="C44" s="134" t="s">
        <v>2920</v>
      </c>
      <c r="D44" s="134" t="s">
        <v>19136</v>
      </c>
      <c r="E44" s="923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 hidden="1">
      <c r="A45" s="812" t="s">
        <v>19133</v>
      </c>
      <c r="B45" s="578">
        <v>2123</v>
      </c>
      <c r="C45" s="61" t="s">
        <v>595</v>
      </c>
      <c r="D45" s="134" t="s">
        <v>19136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 hidden="1">
      <c r="A46" s="812" t="s">
        <v>19133</v>
      </c>
      <c r="B46" s="579">
        <v>6219</v>
      </c>
      <c r="C46" s="134" t="s">
        <v>2920</v>
      </c>
      <c r="D46" s="134" t="s">
        <v>19137</v>
      </c>
      <c r="E46" s="923">
        <f>2400*12*2</f>
        <v>57600</v>
      </c>
      <c r="F46" s="236"/>
      <c r="N46" s="582" t="s">
        <v>5802</v>
      </c>
      <c r="O46" s="771">
        <f>SUM(O43:O45)</f>
        <v>240000</v>
      </c>
      <c r="P46" s="581">
        <f>K22-O46</f>
        <v>0</v>
      </c>
    </row>
    <row r="47" spans="1:16" hidden="1">
      <c r="A47" s="812" t="s">
        <v>19133</v>
      </c>
      <c r="B47" s="578">
        <v>2123</v>
      </c>
      <c r="C47" s="61" t="s">
        <v>595</v>
      </c>
      <c r="D47" s="134" t="s">
        <v>19137</v>
      </c>
      <c r="E47" s="237"/>
      <c r="F47" s="588">
        <f>E46</f>
        <v>57600</v>
      </c>
    </row>
    <row r="48" spans="1:16" hidden="1">
      <c r="A48" s="812" t="s">
        <v>19133</v>
      </c>
      <c r="B48" s="578">
        <v>2123</v>
      </c>
      <c r="C48" s="61" t="s">
        <v>1214</v>
      </c>
      <c r="D48" s="134" t="s">
        <v>19138</v>
      </c>
      <c r="E48" s="589">
        <f>F49+F50</f>
        <v>1338135</v>
      </c>
      <c r="F48" s="233"/>
    </row>
    <row r="49" spans="1:19" s="584" customFormat="1" hidden="1">
      <c r="A49" s="812" t="s">
        <v>19133</v>
      </c>
      <c r="B49" s="578">
        <v>1112</v>
      </c>
      <c r="C49" s="61" t="s">
        <v>251</v>
      </c>
      <c r="D49" s="134" t="s">
        <v>19138</v>
      </c>
      <c r="E49" s="237"/>
      <c r="F49" s="926">
        <v>1324905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 hidden="1">
      <c r="A50" s="812" t="s">
        <v>19133</v>
      </c>
      <c r="B50" s="578">
        <v>1112</v>
      </c>
      <c r="C50" s="300" t="s">
        <v>249</v>
      </c>
      <c r="D50" s="134" t="s">
        <v>19138</v>
      </c>
      <c r="E50" s="237"/>
      <c r="F50" s="926">
        <v>13230</v>
      </c>
      <c r="G50" s="581">
        <f>SUM(E40:E50)-SUM(F40:F50)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 hidden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 hidden="1">
      <c r="A52" s="812" t="s">
        <v>19139</v>
      </c>
      <c r="B52" s="579">
        <v>6202</v>
      </c>
      <c r="C52" s="220" t="s">
        <v>2918</v>
      </c>
      <c r="D52" s="300" t="s">
        <v>19140</v>
      </c>
      <c r="E52" s="923">
        <v>240000</v>
      </c>
      <c r="F52" s="187"/>
      <c r="G52" s="771"/>
      <c r="I52" s="771"/>
      <c r="J52" s="763" t="s">
        <v>15230</v>
      </c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 hidden="1">
      <c r="A53" s="812" t="s">
        <v>19139</v>
      </c>
      <c r="B53" s="578">
        <v>6230</v>
      </c>
      <c r="C53" s="61" t="s">
        <v>1221</v>
      </c>
      <c r="D53" s="582" t="s">
        <v>19141</v>
      </c>
      <c r="E53" s="923">
        <v>120</v>
      </c>
      <c r="F53" s="771"/>
      <c r="G53" s="771"/>
      <c r="I53" s="771"/>
      <c r="J53" s="771"/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 hidden="1">
      <c r="A54" s="812" t="s">
        <v>19139</v>
      </c>
      <c r="B54" s="578">
        <v>1112</v>
      </c>
      <c r="C54" s="61" t="s">
        <v>251</v>
      </c>
      <c r="D54" s="300" t="s">
        <v>19140</v>
      </c>
      <c r="E54" s="229"/>
      <c r="F54" s="927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 hidden="1">
      <c r="A55" s="812" t="s">
        <v>19139</v>
      </c>
      <c r="B55" s="577">
        <v>1112</v>
      </c>
      <c r="C55" s="61" t="s">
        <v>247</v>
      </c>
      <c r="D55" s="300" t="s">
        <v>19142</v>
      </c>
      <c r="E55" s="923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 hidden="1">
      <c r="A56" s="812" t="s">
        <v>19139</v>
      </c>
      <c r="B56" s="578">
        <v>7101</v>
      </c>
      <c r="C56" s="771" t="s">
        <v>2787</v>
      </c>
      <c r="D56" s="300" t="s">
        <v>19142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 hidden="1">
      <c r="A57" s="812" t="s">
        <v>19139</v>
      </c>
      <c r="B57" s="577">
        <v>1112</v>
      </c>
      <c r="C57" s="61" t="s">
        <v>247</v>
      </c>
      <c r="D57" s="300" t="s">
        <v>19143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 hidden="1">
      <c r="A58" s="812" t="s">
        <v>19139</v>
      </c>
      <c r="B58" s="578">
        <v>7101</v>
      </c>
      <c r="C58" s="771" t="s">
        <v>2787</v>
      </c>
      <c r="D58" s="300" t="s">
        <v>19143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 hidden="1">
      <c r="A59" s="812" t="s">
        <v>19139</v>
      </c>
      <c r="B59" s="578">
        <v>1112</v>
      </c>
      <c r="C59" s="61" t="s">
        <v>246</v>
      </c>
      <c r="D59" s="300" t="s">
        <v>19144</v>
      </c>
      <c r="E59" s="923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 hidden="1">
      <c r="A60" s="812" t="s">
        <v>19139</v>
      </c>
      <c r="B60" s="578">
        <v>7101</v>
      </c>
      <c r="C60" s="771" t="s">
        <v>2787</v>
      </c>
      <c r="D60" s="300" t="s">
        <v>19144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 hidden="1">
      <c r="A61" s="812" t="s">
        <v>19139</v>
      </c>
      <c r="B61" s="578">
        <v>1112</v>
      </c>
      <c r="C61" s="61" t="s">
        <v>246</v>
      </c>
      <c r="D61" s="300" t="s">
        <v>19145</v>
      </c>
      <c r="E61" s="923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 hidden="1">
      <c r="A62" s="812" t="s">
        <v>19139</v>
      </c>
      <c r="B62" s="578">
        <v>7101</v>
      </c>
      <c r="C62" s="771" t="s">
        <v>2787</v>
      </c>
      <c r="D62" s="300" t="s">
        <v>19145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 hidden="1">
      <c r="A63" s="812" t="s">
        <v>19139</v>
      </c>
      <c r="B63" s="579">
        <v>6214</v>
      </c>
      <c r="C63" s="220" t="s">
        <v>2789</v>
      </c>
      <c r="D63" s="299" t="s">
        <v>19182</v>
      </c>
      <c r="E63" s="923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 hidden="1">
      <c r="A64" s="812" t="s">
        <v>19139</v>
      </c>
      <c r="B64" s="579">
        <v>6214</v>
      </c>
      <c r="C64" s="220" t="s">
        <v>2789</v>
      </c>
      <c r="D64" s="299" t="s">
        <v>19190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 hidden="1">
      <c r="A65" s="812" t="s">
        <v>19139</v>
      </c>
      <c r="B65" s="578">
        <v>1112</v>
      </c>
      <c r="C65" s="220" t="s">
        <v>251</v>
      </c>
      <c r="D65" s="299" t="s">
        <v>19182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 hidden="1">
      <c r="A66" s="812" t="s">
        <v>19139</v>
      </c>
      <c r="B66" s="579">
        <v>6214</v>
      </c>
      <c r="C66" s="220" t="s">
        <v>2790</v>
      </c>
      <c r="D66" s="300" t="s">
        <v>19183</v>
      </c>
      <c r="E66" s="923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 hidden="1">
      <c r="A67" s="812" t="s">
        <v>19139</v>
      </c>
      <c r="B67" s="578">
        <v>1112</v>
      </c>
      <c r="C67" s="61" t="s">
        <v>251</v>
      </c>
      <c r="D67" s="300" t="s">
        <v>19183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 hidden="1">
      <c r="A68" s="812" t="s">
        <v>19139</v>
      </c>
      <c r="B68" s="579">
        <v>6214</v>
      </c>
      <c r="C68" s="220" t="s">
        <v>2791</v>
      </c>
      <c r="D68" s="300" t="s">
        <v>19184</v>
      </c>
      <c r="E68" s="923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 hidden="1">
      <c r="A69" s="812" t="s">
        <v>19139</v>
      </c>
      <c r="B69" s="578">
        <v>1112</v>
      </c>
      <c r="C69" s="61" t="s">
        <v>251</v>
      </c>
      <c r="D69" s="300" t="s">
        <v>19184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 hidden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 hidden="1">
      <c r="A71" s="812" t="s">
        <v>19146</v>
      </c>
      <c r="B71" s="579">
        <v>6207</v>
      </c>
      <c r="C71" s="134" t="s">
        <v>1215</v>
      </c>
      <c r="D71" s="134" t="s">
        <v>19147</v>
      </c>
      <c r="E71" s="925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 hidden="1">
      <c r="A72" s="812" t="s">
        <v>19146</v>
      </c>
      <c r="B72" s="579">
        <v>1194</v>
      </c>
      <c r="C72" s="134" t="s">
        <v>3798</v>
      </c>
      <c r="D72" s="134" t="s">
        <v>19147</v>
      </c>
      <c r="E72" s="923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 hidden="1">
      <c r="A73" s="812" t="s">
        <v>19146</v>
      </c>
      <c r="B73" s="578">
        <v>1112</v>
      </c>
      <c r="C73" s="61" t="s">
        <v>251</v>
      </c>
      <c r="D73" s="134" t="s">
        <v>19147</v>
      </c>
      <c r="E73" s="237"/>
      <c r="F73" s="925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 hidden="1">
      <c r="A74" s="812" t="s">
        <v>19146</v>
      </c>
      <c r="B74" s="579">
        <v>6213</v>
      </c>
      <c r="C74" s="134" t="s">
        <v>877</v>
      </c>
      <c r="D74" s="134" t="s">
        <v>19148</v>
      </c>
      <c r="E74" s="925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 hidden="1">
      <c r="A75" s="812" t="s">
        <v>19146</v>
      </c>
      <c r="B75" s="579">
        <v>1194</v>
      </c>
      <c r="C75" s="134" t="s">
        <v>3798</v>
      </c>
      <c r="D75" s="134" t="s">
        <v>19148</v>
      </c>
      <c r="E75" s="923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 hidden="1">
      <c r="A76" s="812" t="s">
        <v>19146</v>
      </c>
      <c r="B76" s="578">
        <v>1112</v>
      </c>
      <c r="C76" s="61" t="s">
        <v>251</v>
      </c>
      <c r="D76" s="134" t="s">
        <v>19148</v>
      </c>
      <c r="E76" s="237"/>
      <c r="F76" s="925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 hidden="1">
      <c r="A77" s="812" t="s">
        <v>19146</v>
      </c>
      <c r="B77" s="579">
        <v>1111</v>
      </c>
      <c r="C77" s="134" t="s">
        <v>463</v>
      </c>
      <c r="D77" s="134" t="s">
        <v>19149</v>
      </c>
      <c r="E77" s="923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 hidden="1">
      <c r="A78" s="812" t="s">
        <v>19146</v>
      </c>
      <c r="B78" s="578">
        <v>1112</v>
      </c>
      <c r="C78" s="61" t="s">
        <v>251</v>
      </c>
      <c r="D78" s="134" t="s">
        <v>19149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 hidden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 hidden="1">
      <c r="A80" s="812" t="s">
        <v>19150</v>
      </c>
      <c r="B80" s="579">
        <v>6213</v>
      </c>
      <c r="C80" s="61" t="s">
        <v>1217</v>
      </c>
      <c r="D80" s="807" t="s">
        <v>19151</v>
      </c>
      <c r="E80" s="923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 hidden="1">
      <c r="A81" s="812" t="s">
        <v>19150</v>
      </c>
      <c r="B81" s="579">
        <v>1194</v>
      </c>
      <c r="C81" s="61" t="s">
        <v>3798</v>
      </c>
      <c r="D81" s="807" t="s">
        <v>19151</v>
      </c>
      <c r="E81" s="923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 hidden="1">
      <c r="A82" s="812" t="s">
        <v>19150</v>
      </c>
      <c r="B82" s="579">
        <v>6213</v>
      </c>
      <c r="C82" s="61" t="s">
        <v>1217</v>
      </c>
      <c r="D82" s="134" t="s">
        <v>19152</v>
      </c>
      <c r="E82" s="923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 hidden="1">
      <c r="A83" s="812" t="s">
        <v>19150</v>
      </c>
      <c r="B83" s="579">
        <v>1111</v>
      </c>
      <c r="C83" s="61" t="s">
        <v>602</v>
      </c>
      <c r="D83" s="807" t="s">
        <v>19153</v>
      </c>
      <c r="E83" s="237"/>
      <c r="F83" s="928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 hidden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 hidden="1">
      <c r="A85" s="812" t="s">
        <v>19154</v>
      </c>
      <c r="B85" s="579">
        <v>6205</v>
      </c>
      <c r="C85" s="134" t="s">
        <v>1224</v>
      </c>
      <c r="D85" s="134" t="s">
        <v>598</v>
      </c>
      <c r="E85" s="925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 hidden="1">
      <c r="A86" s="812" t="s">
        <v>19154</v>
      </c>
      <c r="B86" s="579">
        <v>6203</v>
      </c>
      <c r="C86" s="61" t="s">
        <v>1223</v>
      </c>
      <c r="D86" s="134" t="s">
        <v>2615</v>
      </c>
      <c r="E86" s="923">
        <v>637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 hidden="1">
      <c r="A87" s="812" t="s">
        <v>19154</v>
      </c>
      <c r="B87" s="578">
        <v>6232</v>
      </c>
      <c r="C87" s="61" t="s">
        <v>1218</v>
      </c>
      <c r="D87" s="245" t="s">
        <v>19155</v>
      </c>
      <c r="E87" s="929">
        <v>4374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 hidden="1">
      <c r="A88" s="812" t="s">
        <v>19154</v>
      </c>
      <c r="B88" s="578">
        <v>6207</v>
      </c>
      <c r="C88" s="61" t="s">
        <v>1222</v>
      </c>
      <c r="D88" s="807" t="s">
        <v>600</v>
      </c>
      <c r="E88" s="929">
        <v>3624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 hidden="1">
      <c r="A89" s="812" t="s">
        <v>19154</v>
      </c>
      <c r="B89" s="578">
        <v>6230</v>
      </c>
      <c r="C89" s="61" t="s">
        <v>1221</v>
      </c>
      <c r="D89" s="807" t="s">
        <v>5717</v>
      </c>
      <c r="E89" s="929">
        <v>3497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 hidden="1">
      <c r="A90" s="812" t="s">
        <v>19154</v>
      </c>
      <c r="B90" s="578">
        <v>6230</v>
      </c>
      <c r="C90" s="61" t="s">
        <v>1221</v>
      </c>
      <c r="D90" s="807" t="s">
        <v>15246</v>
      </c>
      <c r="E90" s="929">
        <f>250+200</f>
        <v>450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 hidden="1">
      <c r="A91" s="812" t="s">
        <v>19154</v>
      </c>
      <c r="B91" s="579">
        <v>6215</v>
      </c>
      <c r="C91" s="61" t="s">
        <v>1220</v>
      </c>
      <c r="D91" s="807" t="s">
        <v>5750</v>
      </c>
      <c r="E91" s="929">
        <v>600</v>
      </c>
      <c r="F91" s="233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 hidden="1">
      <c r="A92" s="812" t="s">
        <v>19156</v>
      </c>
      <c r="B92" s="579">
        <v>2192</v>
      </c>
      <c r="C92" s="299" t="s">
        <v>10137</v>
      </c>
      <c r="D92" s="807" t="s">
        <v>10157</v>
      </c>
      <c r="E92" s="236"/>
      <c r="F92" s="771"/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 hidden="1">
      <c r="A93" s="812" t="s">
        <v>19154</v>
      </c>
      <c r="B93" s="579">
        <v>1111</v>
      </c>
      <c r="C93" s="61" t="s">
        <v>602</v>
      </c>
      <c r="D93" s="807" t="s">
        <v>603</v>
      </c>
      <c r="E93" s="237"/>
      <c r="F93" s="589">
        <f>SUM(E85:E92)</f>
        <v>19126</v>
      </c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 hidden="1">
      <c r="A94" s="812" t="s">
        <v>19154</v>
      </c>
      <c r="B94" s="578">
        <v>6232</v>
      </c>
      <c r="C94" s="61" t="s">
        <v>1218</v>
      </c>
      <c r="D94" s="245" t="s">
        <v>19191</v>
      </c>
      <c r="E94" s="929">
        <v>17616</v>
      </c>
      <c r="F94" s="233"/>
      <c r="G94" s="771"/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 hidden="1">
      <c r="A95" s="812" t="s">
        <v>19157</v>
      </c>
      <c r="B95" s="578">
        <v>1112</v>
      </c>
      <c r="C95" s="61" t="s">
        <v>251</v>
      </c>
      <c r="D95" s="300" t="s">
        <v>19185</v>
      </c>
      <c r="E95" s="229"/>
      <c r="F95" s="589">
        <f>SUM(E94)</f>
        <v>17616</v>
      </c>
      <c r="G95" s="581">
        <f>SUM(E85:E95)-SUM(F85:F95)</f>
        <v>0</v>
      </c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 hidden="1">
      <c r="A96" s="583"/>
      <c r="B96" s="263"/>
      <c r="C96" s="151"/>
      <c r="D96" s="61"/>
      <c r="E96" s="234"/>
      <c r="F96" s="771"/>
      <c r="G96" s="771"/>
      <c r="I96" s="771"/>
      <c r="J96" s="233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 hidden="1">
      <c r="A97" s="812" t="s">
        <v>19157</v>
      </c>
      <c r="B97" s="578">
        <v>2194</v>
      </c>
      <c r="C97" s="61" t="s">
        <v>1216</v>
      </c>
      <c r="D97" s="245" t="s">
        <v>19158</v>
      </c>
      <c r="E97" s="589">
        <f>F99-E98</f>
        <v>18957</v>
      </c>
      <c r="F97" s="803"/>
      <c r="G97" s="771"/>
      <c r="I97" s="771"/>
      <c r="J97" s="771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 hidden="1">
      <c r="A98" s="812" t="s">
        <v>19157</v>
      </c>
      <c r="B98" s="579">
        <v>1194</v>
      </c>
      <c r="C98" s="300" t="s">
        <v>3798</v>
      </c>
      <c r="D98" s="245" t="s">
        <v>19159</v>
      </c>
      <c r="E98" s="803">
        <v>0</v>
      </c>
      <c r="F98" s="803"/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 hidden="1">
      <c r="A99" s="812" t="s">
        <v>19157</v>
      </c>
      <c r="B99" s="579">
        <v>1194</v>
      </c>
      <c r="C99" s="61" t="s">
        <v>596</v>
      </c>
      <c r="D99" s="245" t="s">
        <v>19160</v>
      </c>
      <c r="E99" s="236"/>
      <c r="F99" s="928">
        <v>18957</v>
      </c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 hidden="1">
      <c r="A100" s="812" t="s">
        <v>19157</v>
      </c>
      <c r="B100" s="577">
        <v>2194</v>
      </c>
      <c r="C100" s="300" t="s">
        <v>1216</v>
      </c>
      <c r="D100" s="300" t="s">
        <v>19186</v>
      </c>
      <c r="E100" s="589">
        <f>SUM(F101:F102)</f>
        <v>160378</v>
      </c>
      <c r="F100" s="187"/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 hidden="1">
      <c r="A101" s="812" t="s">
        <v>19157</v>
      </c>
      <c r="B101" s="578">
        <v>1112</v>
      </c>
      <c r="C101" s="61" t="s">
        <v>251</v>
      </c>
      <c r="D101" s="300" t="s">
        <v>19185</v>
      </c>
      <c r="E101" s="229"/>
      <c r="F101" s="923">
        <v>160378</v>
      </c>
      <c r="G101" s="771"/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 hidden="1">
      <c r="A102" s="812" t="s">
        <v>19157</v>
      </c>
      <c r="B102" s="578">
        <v>1112</v>
      </c>
      <c r="C102" s="300" t="s">
        <v>249</v>
      </c>
      <c r="D102" s="300" t="s">
        <v>19161</v>
      </c>
      <c r="E102" s="237"/>
      <c r="F102" s="233"/>
      <c r="G102" s="581">
        <f>SUM(E97:E102)-SUM(F97:F102)</f>
        <v>0</v>
      </c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 hidden="1">
      <c r="A103" s="583"/>
      <c r="B103" s="263"/>
      <c r="C103" s="151"/>
      <c r="D103" s="61"/>
      <c r="E103" s="234"/>
      <c r="F103" s="771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 hidden="1">
      <c r="A104" s="812" t="s">
        <v>19162</v>
      </c>
      <c r="B104" s="579">
        <v>5201</v>
      </c>
      <c r="C104" s="134" t="s">
        <v>1219</v>
      </c>
      <c r="D104" s="134" t="s">
        <v>19163</v>
      </c>
      <c r="E104" s="923">
        <v>156945</v>
      </c>
      <c r="F104" s="236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 hidden="1">
      <c r="A105" s="812" t="s">
        <v>19162</v>
      </c>
      <c r="B105" s="579">
        <v>1194</v>
      </c>
      <c r="C105" s="61" t="s">
        <v>3798</v>
      </c>
      <c r="D105" s="134" t="s">
        <v>19163</v>
      </c>
      <c r="E105" s="923">
        <v>7815</v>
      </c>
      <c r="F105" s="239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 hidden="1">
      <c r="A106" s="812" t="s">
        <v>19162</v>
      </c>
      <c r="B106" s="816">
        <v>6209</v>
      </c>
      <c r="C106" s="299" t="s">
        <v>597</v>
      </c>
      <c r="D106" s="807" t="s">
        <v>19164</v>
      </c>
      <c r="E106" s="309">
        <v>0</v>
      </c>
      <c r="F106" s="237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 hidden="1">
      <c r="A107" s="812" t="s">
        <v>19162</v>
      </c>
      <c r="B107" s="579">
        <v>1194</v>
      </c>
      <c r="C107" s="61" t="s">
        <v>3798</v>
      </c>
      <c r="D107" s="807" t="s">
        <v>19164</v>
      </c>
      <c r="E107" s="236">
        <v>0</v>
      </c>
      <c r="F107" s="239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 hidden="1">
      <c r="A108" s="812" t="s">
        <v>19162</v>
      </c>
      <c r="B108" s="579">
        <v>6209</v>
      </c>
      <c r="C108" s="220" t="s">
        <v>597</v>
      </c>
      <c r="D108" s="807" t="s">
        <v>19165</v>
      </c>
      <c r="E108" s="923">
        <v>3745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 hidden="1">
      <c r="A109" s="812" t="s">
        <v>19162</v>
      </c>
      <c r="B109" s="579">
        <v>6215</v>
      </c>
      <c r="C109" s="61" t="s">
        <v>1220</v>
      </c>
      <c r="D109" s="807" t="s">
        <v>15250</v>
      </c>
      <c r="E109" s="923">
        <v>1482</v>
      </c>
      <c r="F109" s="237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 hidden="1">
      <c r="A110" s="812" t="s">
        <v>19162</v>
      </c>
      <c r="B110" s="579">
        <v>6207</v>
      </c>
      <c r="C110" s="61" t="s">
        <v>1215</v>
      </c>
      <c r="D110" s="807" t="s">
        <v>15239</v>
      </c>
      <c r="E110" s="923">
        <v>1600</v>
      </c>
      <c r="F110" s="233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 hidden="1">
      <c r="A111" s="812" t="s">
        <v>19162</v>
      </c>
      <c r="B111" s="578">
        <v>2123</v>
      </c>
      <c r="C111" s="166" t="s">
        <v>4455</v>
      </c>
      <c r="D111" s="807" t="s">
        <v>19187</v>
      </c>
      <c r="E111" s="925">
        <v>32760</v>
      </c>
      <c r="F111" s="239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 hidden="1">
      <c r="A112" s="812" t="s">
        <v>19162</v>
      </c>
      <c r="B112" s="579">
        <v>2192</v>
      </c>
      <c r="C112" s="299" t="s">
        <v>10137</v>
      </c>
      <c r="D112" s="807" t="s">
        <v>10138</v>
      </c>
      <c r="E112" s="309">
        <v>0</v>
      </c>
      <c r="F112" s="771"/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 hidden="1">
      <c r="A113" s="812" t="s">
        <v>19162</v>
      </c>
      <c r="B113" s="578">
        <v>2123</v>
      </c>
      <c r="C113" s="61" t="s">
        <v>595</v>
      </c>
      <c r="D113" s="807" t="s">
        <v>19166</v>
      </c>
      <c r="E113" s="229"/>
      <c r="F113" s="925">
        <v>14267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 hidden="1">
      <c r="A114" s="812" t="s">
        <v>19162</v>
      </c>
      <c r="B114" s="577">
        <v>1112</v>
      </c>
      <c r="C114" s="61" t="s">
        <v>251</v>
      </c>
      <c r="D114" s="807" t="s">
        <v>19167</v>
      </c>
      <c r="E114" s="236"/>
      <c r="F114" s="926">
        <v>117704</v>
      </c>
      <c r="G114" s="771"/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 hidden="1">
      <c r="A115" s="812" t="s">
        <v>19162</v>
      </c>
      <c r="B115" s="577">
        <v>1112</v>
      </c>
      <c r="C115" s="300" t="s">
        <v>251</v>
      </c>
      <c r="D115" s="807" t="s">
        <v>19168</v>
      </c>
      <c r="E115" s="309"/>
      <c r="F115" s="926">
        <v>6842</v>
      </c>
      <c r="G115" s="581">
        <f>SUM(E104:E115)-SUM(F104:F115)</f>
        <v>65534</v>
      </c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 hidden="1">
      <c r="A116" s="583"/>
      <c r="B116" s="263"/>
      <c r="C116" s="151"/>
      <c r="D116" s="61"/>
      <c r="E116" s="234"/>
      <c r="F116" s="233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 hidden="1">
      <c r="A117" s="812" t="s">
        <v>19169</v>
      </c>
      <c r="B117" s="578">
        <v>5901</v>
      </c>
      <c r="C117" s="592" t="s">
        <v>3895</v>
      </c>
      <c r="D117" s="166" t="s">
        <v>15251</v>
      </c>
      <c r="E117" s="930">
        <v>130247</v>
      </c>
      <c r="F117" s="106"/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 hidden="1">
      <c r="A118" s="812" t="s">
        <v>19169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130247</v>
      </c>
      <c r="G118" s="771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 hidden="1">
      <c r="A119" s="812" t="s">
        <v>19169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 hidden="1">
      <c r="A120" s="812" t="s">
        <v>19169</v>
      </c>
      <c r="B120" s="578">
        <v>1130</v>
      </c>
      <c r="C120" s="593" t="s">
        <v>3891</v>
      </c>
      <c r="D120" s="166" t="s">
        <v>19192</v>
      </c>
      <c r="E120" s="929">
        <v>156945</v>
      </c>
      <c r="F120" s="16"/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 hidden="1">
      <c r="A121" s="812" t="s">
        <v>19169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771"/>
      <c r="I121" s="771"/>
      <c r="J121" s="233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 hidden="1">
      <c r="A122" s="812" t="s">
        <v>19169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156945</v>
      </c>
      <c r="G122" s="581">
        <f>SUM(E117:E122)-SUM(F117:F122)</f>
        <v>0</v>
      </c>
      <c r="I122" s="771"/>
      <c r="J122" s="771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 hidden="1">
      <c r="A123" s="583"/>
      <c r="B123" s="578"/>
      <c r="C123" s="231"/>
      <c r="D123" s="220"/>
      <c r="E123" s="236"/>
      <c r="F123" s="236"/>
      <c r="G123" s="771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 hidden="1">
      <c r="A124" s="812" t="s">
        <v>19156</v>
      </c>
      <c r="B124" s="579">
        <v>2192</v>
      </c>
      <c r="C124" s="220" t="s">
        <v>18</v>
      </c>
      <c r="D124" t="s">
        <v>19193</v>
      </c>
      <c r="E124" s="923">
        <v>8888</v>
      </c>
      <c r="F124" s="237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 hidden="1">
      <c r="A125" s="812" t="s">
        <v>19156</v>
      </c>
      <c r="B125" s="579">
        <v>2192</v>
      </c>
      <c r="C125" s="220" t="s">
        <v>18</v>
      </c>
      <c r="D125" t="s">
        <v>19194</v>
      </c>
      <c r="E125" s="923">
        <v>62100</v>
      </c>
      <c r="F125" s="237"/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 hidden="1">
      <c r="A126" s="812" t="s">
        <v>19156</v>
      </c>
      <c r="B126" s="579">
        <v>2192</v>
      </c>
      <c r="C126" s="220" t="s">
        <v>18</v>
      </c>
      <c r="D126" t="s">
        <v>19195</v>
      </c>
      <c r="E126" s="923">
        <v>9999</v>
      </c>
      <c r="F126" s="237"/>
      <c r="G126" s="771"/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 hidden="1">
      <c r="A127" s="812" t="s">
        <v>19156</v>
      </c>
      <c r="B127" s="579">
        <v>2192</v>
      </c>
      <c r="C127" s="220" t="s">
        <v>18</v>
      </c>
      <c r="D127" t="s">
        <v>19196</v>
      </c>
      <c r="E127" s="923">
        <v>52920</v>
      </c>
      <c r="F127" s="237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 hidden="1">
      <c r="A128" s="812" t="s">
        <v>19156</v>
      </c>
      <c r="B128" s="579">
        <v>2192</v>
      </c>
      <c r="C128" s="220" t="s">
        <v>18</v>
      </c>
      <c r="D128" t="s">
        <v>19197</v>
      </c>
      <c r="E128" s="923">
        <v>111740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 hidden="1">
      <c r="A129" s="812" t="s">
        <v>19156</v>
      </c>
      <c r="B129" s="579">
        <v>2192</v>
      </c>
      <c r="C129" s="220" t="s">
        <v>18</v>
      </c>
      <c r="D129" t="s">
        <v>19198</v>
      </c>
      <c r="E129" s="923">
        <v>170000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 hidden="1">
      <c r="A130" s="812" t="s">
        <v>19156</v>
      </c>
      <c r="B130" s="579">
        <v>2192</v>
      </c>
      <c r="C130" s="220" t="s">
        <v>18</v>
      </c>
      <c r="D130" t="s">
        <v>19199</v>
      </c>
      <c r="E130" s="923">
        <v>73040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 hidden="1">
      <c r="A131" s="812" t="s">
        <v>19156</v>
      </c>
      <c r="B131" s="579">
        <v>2192</v>
      </c>
      <c r="C131" s="220" t="s">
        <v>18</v>
      </c>
      <c r="D131" t="s">
        <v>19200</v>
      </c>
      <c r="E131" s="923">
        <v>96960</v>
      </c>
      <c r="F131" s="237"/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 hidden="1">
      <c r="A132" s="812" t="s">
        <v>19156</v>
      </c>
      <c r="B132" s="578">
        <v>1112</v>
      </c>
      <c r="C132" s="799" t="s">
        <v>4460</v>
      </c>
      <c r="D132" s="314" t="s">
        <v>5810</v>
      </c>
      <c r="E132" s="236"/>
      <c r="F132" s="596">
        <f>SUM(E124:E131)</f>
        <v>585647</v>
      </c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 hidden="1">
      <c r="A133" s="812" t="s">
        <v>19156</v>
      </c>
      <c r="B133" s="579">
        <v>2192</v>
      </c>
      <c r="C133" s="220" t="s">
        <v>18</v>
      </c>
      <c r="D133" t="s">
        <v>19201</v>
      </c>
      <c r="E133" s="923">
        <v>1000</v>
      </c>
      <c r="F133" s="237"/>
      <c r="G133" s="771"/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 hidden="1">
      <c r="A134" s="812" t="s">
        <v>19154</v>
      </c>
      <c r="B134" s="579">
        <v>1111</v>
      </c>
      <c r="C134" s="61" t="s">
        <v>602</v>
      </c>
      <c r="D134" s="314" t="s">
        <v>15254</v>
      </c>
      <c r="E134" s="237"/>
      <c r="F134" s="589">
        <f>SUM(E133)</f>
        <v>1000</v>
      </c>
      <c r="G134" s="581">
        <f>SUM(E124:E134)-SUM(F124:F134)</f>
        <v>0</v>
      </c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 hidden="1">
      <c r="A135" s="583"/>
      <c r="B135" s="263"/>
      <c r="C135" s="151"/>
      <c r="D135" s="61"/>
      <c r="E135" s="234"/>
      <c r="F135" s="771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 hidden="1">
      <c r="A136" s="812" t="s">
        <v>19170</v>
      </c>
      <c r="B136" s="578">
        <v>2123</v>
      </c>
      <c r="C136" s="220" t="s">
        <v>1214</v>
      </c>
      <c r="D136" s="807" t="s">
        <v>10178</v>
      </c>
      <c r="E136" s="923">
        <f>51583.333*12</f>
        <v>618999.99600000004</v>
      </c>
      <c r="F136" s="803"/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 hidden="1">
      <c r="A137" s="812" t="s">
        <v>19170</v>
      </c>
      <c r="B137" s="579">
        <v>2192</v>
      </c>
      <c r="C137" s="220" t="s">
        <v>599</v>
      </c>
      <c r="D137" s="807" t="s">
        <v>10178</v>
      </c>
      <c r="E137" s="236"/>
      <c r="F137" s="588">
        <f>E136</f>
        <v>618999.99600000004</v>
      </c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 hidden="1">
      <c r="A138" s="812" t="s">
        <v>19170</v>
      </c>
      <c r="B138" s="578">
        <v>2123</v>
      </c>
      <c r="C138" s="220" t="s">
        <v>1214</v>
      </c>
      <c r="D138" s="807" t="s">
        <v>10179</v>
      </c>
      <c r="E138" s="923">
        <f>2400*12*2</f>
        <v>57600</v>
      </c>
      <c r="F138" s="803"/>
      <c r="G138" s="771"/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 hidden="1">
      <c r="A139" s="812" t="s">
        <v>19170</v>
      </c>
      <c r="B139" s="579">
        <v>2192</v>
      </c>
      <c r="C139" s="220" t="s">
        <v>599</v>
      </c>
      <c r="D139" s="807" t="s">
        <v>10179</v>
      </c>
      <c r="E139" s="236"/>
      <c r="F139" s="588">
        <f>E138</f>
        <v>57600</v>
      </c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 hidden="1">
      <c r="A140" s="812" t="s">
        <v>19170</v>
      </c>
      <c r="B140" s="579">
        <v>2192</v>
      </c>
      <c r="C140" s="799" t="s">
        <v>18</v>
      </c>
      <c r="D140" s="807" t="s">
        <v>19188</v>
      </c>
      <c r="E140" s="928">
        <v>132200</v>
      </c>
      <c r="F140" s="233"/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 hidden="1">
      <c r="A141" s="812" t="s">
        <v>19170</v>
      </c>
      <c r="B141" s="578">
        <v>2123</v>
      </c>
      <c r="C141" s="799" t="s">
        <v>595</v>
      </c>
      <c r="D141" s="807" t="s">
        <v>19188</v>
      </c>
      <c r="E141" s="309"/>
      <c r="F141" s="594">
        <f>E140</f>
        <v>132200</v>
      </c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 hidden="1">
      <c r="A142" s="812" t="s">
        <v>19156</v>
      </c>
      <c r="B142" s="578">
        <v>2123</v>
      </c>
      <c r="C142" s="799" t="s">
        <v>1214</v>
      </c>
      <c r="D142" s="807" t="s">
        <v>19171</v>
      </c>
      <c r="E142" s="923">
        <v>132200</v>
      </c>
      <c r="F142" s="803"/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 hidden="1">
      <c r="A143" s="812" t="s">
        <v>19156</v>
      </c>
      <c r="B143" s="579">
        <v>2192</v>
      </c>
      <c r="C143" s="799" t="s">
        <v>599</v>
      </c>
      <c r="D143" s="807" t="s">
        <v>19171</v>
      </c>
      <c r="E143" s="236"/>
      <c r="F143" s="588">
        <f>E142</f>
        <v>132200</v>
      </c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 hidden="1">
      <c r="A144" s="812" t="s">
        <v>19170</v>
      </c>
      <c r="B144" s="579">
        <v>2192</v>
      </c>
      <c r="C144" s="799" t="s">
        <v>18</v>
      </c>
      <c r="D144" s="807" t="s">
        <v>19172</v>
      </c>
      <c r="E144" s="146">
        <f>-'9薪'!C60</f>
        <v>0</v>
      </c>
      <c r="F144" s="233"/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 hidden="1">
      <c r="A145" s="812" t="s">
        <v>19170</v>
      </c>
      <c r="B145" s="578">
        <v>2123</v>
      </c>
      <c r="C145" s="799" t="s">
        <v>595</v>
      </c>
      <c r="D145" s="807" t="s">
        <v>19172</v>
      </c>
      <c r="E145" s="309"/>
      <c r="F145" s="594">
        <f>E144</f>
        <v>0</v>
      </c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 hidden="1">
      <c r="A146" s="812" t="s">
        <v>19170</v>
      </c>
      <c r="B146" s="578">
        <v>2123</v>
      </c>
      <c r="C146" s="299" t="s">
        <v>1214</v>
      </c>
      <c r="D146" s="807" t="s">
        <v>19173</v>
      </c>
      <c r="E146" s="236">
        <v>46576</v>
      </c>
      <c r="F146" s="803"/>
      <c r="G146" s="771"/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 hidden="1">
      <c r="A147" s="812" t="s">
        <v>19170</v>
      </c>
      <c r="B147" s="579">
        <v>2192</v>
      </c>
      <c r="C147" s="299" t="s">
        <v>599</v>
      </c>
      <c r="D147" s="807" t="s">
        <v>19173</v>
      </c>
      <c r="E147" s="236"/>
      <c r="F147" s="588">
        <f>E146</f>
        <v>46576</v>
      </c>
      <c r="G147" s="581">
        <f>SUM(E136:E147)-SUM(F136:F147)</f>
        <v>0</v>
      </c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 hidden="1">
      <c r="A148" s="812"/>
      <c r="B148" s="263"/>
      <c r="C148" s="151"/>
      <c r="D148" s="61"/>
      <c r="E148" s="234"/>
      <c r="F148" s="771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hidden="1">
      <c r="A149" s="812" t="s">
        <v>19174</v>
      </c>
      <c r="B149" s="811">
        <v>4201</v>
      </c>
      <c r="C149" s="259" t="s">
        <v>1309</v>
      </c>
      <c r="D149" s="807" t="s">
        <v>19189</v>
      </c>
      <c r="E149" s="237"/>
      <c r="F149" s="233"/>
    </row>
    <row r="150" spans="1:19" hidden="1">
      <c r="A150" s="812" t="s">
        <v>19174</v>
      </c>
      <c r="B150" s="579">
        <v>2192</v>
      </c>
      <c r="C150" s="799" t="s">
        <v>599</v>
      </c>
      <c r="D150" s="807" t="s">
        <v>19189</v>
      </c>
      <c r="E150" s="309"/>
      <c r="F150" s="594">
        <f>E149</f>
        <v>0</v>
      </c>
      <c r="J150" s="233"/>
    </row>
    <row r="151" spans="1:19" hidden="1">
      <c r="A151" s="812" t="s">
        <v>19174</v>
      </c>
      <c r="B151" s="579">
        <v>2192</v>
      </c>
      <c r="C151" s="799" t="s">
        <v>18</v>
      </c>
      <c r="D151" s="807" t="s">
        <v>19175</v>
      </c>
      <c r="E151" s="146"/>
      <c r="F151" s="233"/>
    </row>
    <row r="152" spans="1:19" hidden="1">
      <c r="A152" s="812" t="s">
        <v>19174</v>
      </c>
      <c r="B152" s="811">
        <v>4201</v>
      </c>
      <c r="C152" s="259" t="s">
        <v>337</v>
      </c>
      <c r="D152" s="807" t="s">
        <v>19175</v>
      </c>
      <c r="E152" s="309"/>
      <c r="F152" s="594">
        <f>E151</f>
        <v>0</v>
      </c>
    </row>
    <row r="153" spans="1:19" hidden="1">
      <c r="A153" s="812" t="s">
        <v>19174</v>
      </c>
      <c r="B153" s="579">
        <v>2192</v>
      </c>
      <c r="C153" s="799" t="s">
        <v>18</v>
      </c>
      <c r="D153" s="807" t="s">
        <v>19176</v>
      </c>
      <c r="E153" s="146"/>
      <c r="F153" s="233"/>
    </row>
    <row r="154" spans="1:19" hidden="1">
      <c r="A154" s="812" t="s">
        <v>19174</v>
      </c>
      <c r="B154" s="579">
        <v>2131</v>
      </c>
      <c r="C154" s="299" t="s">
        <v>5744</v>
      </c>
      <c r="D154" s="807" t="s">
        <v>19176</v>
      </c>
      <c r="E154" s="309"/>
      <c r="F154" s="594">
        <f>E153</f>
        <v>0</v>
      </c>
    </row>
    <row r="155" spans="1:19" hidden="1">
      <c r="A155" s="812" t="s">
        <v>19174</v>
      </c>
      <c r="B155" s="579">
        <v>2131</v>
      </c>
      <c r="C155" s="299" t="s">
        <v>4887</v>
      </c>
      <c r="D155" s="807" t="s">
        <v>15214</v>
      </c>
      <c r="E155" s="237"/>
      <c r="F155" s="233"/>
    </row>
    <row r="156" spans="1:19" hidden="1">
      <c r="A156" s="812" t="s">
        <v>19174</v>
      </c>
      <c r="B156" s="579">
        <v>2192</v>
      </c>
      <c r="C156" s="799" t="s">
        <v>599</v>
      </c>
      <c r="D156" s="807" t="s">
        <v>15214</v>
      </c>
      <c r="E156" s="309"/>
      <c r="F156" s="594">
        <f>E155</f>
        <v>0</v>
      </c>
    </row>
    <row r="157" spans="1:19" hidden="1">
      <c r="A157" s="812" t="s">
        <v>19174</v>
      </c>
      <c r="B157" s="579">
        <v>2192</v>
      </c>
      <c r="C157" s="799" t="s">
        <v>18</v>
      </c>
      <c r="D157" s="807" t="s">
        <v>19177</v>
      </c>
      <c r="E157" s="146"/>
      <c r="F157" s="233"/>
    </row>
    <row r="158" spans="1:19" hidden="1">
      <c r="A158" s="812" t="s">
        <v>19174</v>
      </c>
      <c r="B158" s="811">
        <v>1111</v>
      </c>
      <c r="C158" t="s">
        <v>15259</v>
      </c>
      <c r="D158" s="807" t="s">
        <v>19177</v>
      </c>
      <c r="E158" s="309"/>
      <c r="F158" s="594">
        <f>E157</f>
        <v>0</v>
      </c>
    </row>
    <row r="159" spans="1:19" hidden="1">
      <c r="A159" s="812" t="s">
        <v>19174</v>
      </c>
      <c r="B159" s="579">
        <v>2192</v>
      </c>
      <c r="C159" s="799" t="s">
        <v>18</v>
      </c>
      <c r="D159" s="807" t="s">
        <v>19178</v>
      </c>
      <c r="E159" s="146"/>
      <c r="F159" s="233"/>
    </row>
    <row r="160" spans="1:19">
      <c r="A160" s="812" t="s">
        <v>19174</v>
      </c>
      <c r="B160" s="578">
        <v>1121</v>
      </c>
      <c r="C160" s="560" t="s">
        <v>243</v>
      </c>
      <c r="D160" s="807" t="s">
        <v>19178</v>
      </c>
      <c r="E160" s="309"/>
      <c r="F160" s="146">
        <v>936628</v>
      </c>
    </row>
    <row r="161" spans="1:19" s="584" customFormat="1">
      <c r="A161" s="812" t="s">
        <v>19174</v>
      </c>
      <c r="B161" s="578">
        <v>1121</v>
      </c>
      <c r="C161" s="560" t="s">
        <v>2917</v>
      </c>
      <c r="D161" s="807" t="s">
        <v>15203</v>
      </c>
      <c r="E161" s="146"/>
      <c r="F161" s="146"/>
      <c r="G161" s="771"/>
      <c r="I161" s="771"/>
      <c r="J161" s="771"/>
      <c r="K161" s="771"/>
      <c r="L161" s="771"/>
      <c r="M161" s="771"/>
      <c r="N161" s="771"/>
      <c r="O161" s="771"/>
      <c r="P161" s="771"/>
      <c r="Q161" s="187"/>
      <c r="R161" s="187"/>
      <c r="S161" s="187"/>
    </row>
    <row r="162" spans="1:19" s="584" customFormat="1" hidden="1">
      <c r="A162" s="812" t="s">
        <v>19174</v>
      </c>
      <c r="B162" s="579">
        <v>2192</v>
      </c>
      <c r="C162" s="799" t="s">
        <v>599</v>
      </c>
      <c r="D162" s="807" t="s">
        <v>15203</v>
      </c>
      <c r="E162" s="309"/>
      <c r="F162" s="594">
        <f>E161</f>
        <v>0</v>
      </c>
      <c r="G162" s="581">
        <f>SUM(E149:E162)-SUM(F149:F162)</f>
        <v>-936628</v>
      </c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 hidden="1">
      <c r="A163" s="583"/>
      <c r="B163" s="230"/>
      <c r="C163" s="771"/>
      <c r="D163" s="61"/>
      <c r="E163" s="234"/>
      <c r="F163" s="771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 hidden="1">
      <c r="A164" s="583"/>
      <c r="B164" s="230"/>
      <c r="C164" s="771"/>
      <c r="D164" s="61"/>
      <c r="E164" s="234"/>
      <c r="F164" s="771"/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 hidden="1">
      <c r="A165" s="583"/>
      <c r="B165" s="230"/>
      <c r="C165" s="771"/>
      <c r="D165" s="61"/>
      <c r="E165" s="234"/>
      <c r="F165" s="771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 hidden="1">
      <c r="A166" s="583"/>
      <c r="B166" s="230"/>
      <c r="C166" s="771"/>
      <c r="D166" s="61"/>
      <c r="E166" s="234"/>
      <c r="F166" s="771"/>
      <c r="G166" s="771"/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 hidden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 hidden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 hidden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 hidden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hidden="1"/>
    <row r="172" spans="1:19">
      <c r="F172" s="771">
        <v>1418910</v>
      </c>
    </row>
    <row r="173" spans="1:19">
      <c r="F173" s="233"/>
    </row>
    <row r="174" spans="1:19">
      <c r="D174" s="61" t="s">
        <v>19179</v>
      </c>
      <c r="E174" s="234">
        <v>82</v>
      </c>
    </row>
    <row r="175" spans="1:19">
      <c r="D175" s="61" t="s">
        <v>19125</v>
      </c>
      <c r="E175" s="234">
        <v>105</v>
      </c>
    </row>
    <row r="176" spans="1:19">
      <c r="D176" s="61" t="s">
        <v>19212</v>
      </c>
      <c r="E176" s="234">
        <v>28</v>
      </c>
    </row>
    <row r="177" spans="4:5">
      <c r="D177" s="61" t="s">
        <v>19213</v>
      </c>
      <c r="E177" s="234">
        <v>4</v>
      </c>
    </row>
    <row r="178" spans="4:5">
      <c r="D178" s="61" t="s">
        <v>19215</v>
      </c>
      <c r="E178" s="234">
        <v>-123</v>
      </c>
    </row>
    <row r="179" spans="4:5">
      <c r="D179" s="61" t="s">
        <v>19217</v>
      </c>
      <c r="E179" s="234">
        <v>-22</v>
      </c>
    </row>
    <row r="180" spans="4:5">
      <c r="D180" s="61" t="s">
        <v>19219</v>
      </c>
      <c r="E180" s="234">
        <v>-90</v>
      </c>
    </row>
    <row r="181" spans="4:5">
      <c r="E181" s="234">
        <f>SUBTOTAL(9,E174:E180)</f>
        <v>-16</v>
      </c>
    </row>
  </sheetData>
  <autoFilter ref="A1:S171">
    <filterColumn colId="1">
      <filters>
        <filter val="1121"/>
      </filters>
    </filterColumn>
  </autoFilter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4" zoomScale="90" zoomScaleNormal="90" workbookViewId="0">
      <selection activeCell="E19" sqref="E19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19203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2809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2266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253681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-91328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19202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1418910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19216</v>
      </c>
      <c r="C13" s="146">
        <v>285705</v>
      </c>
      <c r="D13" s="69">
        <v>21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19204</v>
      </c>
      <c r="C14" s="146">
        <v>0</v>
      </c>
      <c r="D14" s="146">
        <v>61</v>
      </c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19218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19205</v>
      </c>
      <c r="C16" s="146">
        <v>0</v>
      </c>
      <c r="D16" s="69">
        <v>-22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>
        <v>-90</v>
      </c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195120</v>
      </c>
      <c r="D18" s="69">
        <v>177120</v>
      </c>
      <c r="E18" s="955">
        <f>C18-D18</f>
        <v>18000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446626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10101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799" t="s">
        <v>2422</v>
      </c>
      <c r="C21" s="633">
        <v>13230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2019</v>
      </c>
      <c r="B22" s="799" t="s">
        <v>15195</v>
      </c>
      <c r="C22" s="633">
        <v>113400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2019</v>
      </c>
      <c r="B23" s="199" t="s">
        <v>4339</v>
      </c>
      <c r="C23" s="633">
        <v>14175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2019</v>
      </c>
      <c r="B24" s="799" t="s">
        <v>4315</v>
      </c>
      <c r="C24" s="633">
        <v>16380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2019</v>
      </c>
      <c r="B25" s="199" t="s">
        <v>15198</v>
      </c>
      <c r="C25" s="633">
        <f>20475*4</f>
        <v>81900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2019</v>
      </c>
      <c r="B26" s="199" t="s">
        <v>5377</v>
      </c>
      <c r="C26" s="633">
        <v>90720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2019</v>
      </c>
      <c r="B27" s="199" t="s">
        <v>5194</v>
      </c>
      <c r="C27" s="633">
        <v>90720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58949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31906.003999999724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31000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58000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v>32760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48003.996000000276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229320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-229320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5"/>
  <sheetViews>
    <sheetView tabSelected="1" topLeftCell="A105" workbookViewId="0">
      <selection activeCell="G115" sqref="G115:G118"/>
    </sheetView>
  </sheetViews>
  <sheetFormatPr defaultRowHeight="16.5"/>
  <cols>
    <col min="1" max="6" width="9" style="339"/>
    <col min="7" max="7" width="17.375" style="339" bestFit="1" customWidth="1"/>
    <col min="8" max="16384" width="9" style="339"/>
  </cols>
  <sheetData>
    <row r="1" spans="2:8" s="273" customFormat="1">
      <c r="B1" s="273" t="s">
        <v>15420</v>
      </c>
      <c r="C1" s="273" t="s">
        <v>15424</v>
      </c>
      <c r="D1" s="658"/>
      <c r="E1" s="277"/>
      <c r="F1" s="658">
        <v>13230</v>
      </c>
      <c r="G1" s="951" t="s">
        <v>19220</v>
      </c>
      <c r="H1" s="273">
        <v>73454</v>
      </c>
    </row>
    <row r="2" spans="2:8" s="273" customFormat="1">
      <c r="B2" s="273" t="s">
        <v>15568</v>
      </c>
      <c r="C2" s="273" t="s">
        <v>15570</v>
      </c>
      <c r="D2" s="658"/>
      <c r="E2" s="277"/>
      <c r="F2" s="658">
        <v>13230</v>
      </c>
      <c r="G2" s="951" t="s">
        <v>9253</v>
      </c>
      <c r="H2" s="273">
        <v>81609</v>
      </c>
    </row>
    <row r="3" spans="2:8" s="273" customFormat="1">
      <c r="B3" s="273" t="s">
        <v>15273</v>
      </c>
      <c r="C3" s="273" t="s">
        <v>15720</v>
      </c>
      <c r="D3" s="658"/>
      <c r="E3" s="277"/>
      <c r="F3" s="658">
        <v>13230</v>
      </c>
      <c r="G3" s="951" t="s">
        <v>9391</v>
      </c>
      <c r="H3" s="273">
        <v>93403</v>
      </c>
    </row>
    <row r="4" spans="2:8" s="273" customFormat="1">
      <c r="B4" s="273" t="s">
        <v>15866</v>
      </c>
      <c r="C4" s="273" t="s">
        <v>15867</v>
      </c>
      <c r="D4" s="658"/>
      <c r="E4" s="277"/>
      <c r="F4" s="658">
        <v>13230</v>
      </c>
      <c r="G4" s="951" t="s">
        <v>9550</v>
      </c>
      <c r="H4" s="273">
        <v>146054</v>
      </c>
    </row>
    <row r="5" spans="2:8" s="273" customFormat="1">
      <c r="B5" s="273" t="s">
        <v>15335</v>
      </c>
      <c r="C5" s="273" t="s">
        <v>15336</v>
      </c>
      <c r="D5" s="658"/>
      <c r="E5" s="277"/>
      <c r="F5" s="658">
        <v>20475</v>
      </c>
      <c r="G5" s="951" t="s">
        <v>19221</v>
      </c>
      <c r="H5" s="273">
        <v>27652</v>
      </c>
    </row>
    <row r="6" spans="2:8" s="273" customFormat="1">
      <c r="B6" s="273" t="s">
        <v>15487</v>
      </c>
      <c r="C6" s="273" t="s">
        <v>15488</v>
      </c>
      <c r="D6" s="658"/>
      <c r="E6" s="277"/>
      <c r="F6" s="658">
        <v>20475</v>
      </c>
      <c r="G6" s="951" t="s">
        <v>9277</v>
      </c>
      <c r="H6" s="273">
        <v>27662</v>
      </c>
    </row>
    <row r="7" spans="2:8" s="273" customFormat="1">
      <c r="B7" s="273" t="s">
        <v>15640</v>
      </c>
      <c r="C7" s="273" t="s">
        <v>15641</v>
      </c>
      <c r="D7" s="658"/>
      <c r="E7" s="277"/>
      <c r="F7" s="658">
        <v>20475</v>
      </c>
      <c r="G7" s="951" t="s">
        <v>9417</v>
      </c>
      <c r="H7" s="273">
        <v>29439</v>
      </c>
    </row>
    <row r="8" spans="2:8" s="273" customFormat="1">
      <c r="B8" s="273" t="s">
        <v>15793</v>
      </c>
      <c r="C8" s="273" t="s">
        <v>15794</v>
      </c>
      <c r="D8" s="658"/>
      <c r="E8" s="277"/>
      <c r="F8" s="658">
        <v>20475</v>
      </c>
      <c r="G8" s="951" t="s">
        <v>9573</v>
      </c>
      <c r="H8" s="273">
        <v>181056</v>
      </c>
    </row>
    <row r="9" spans="2:8" s="273" customFormat="1">
      <c r="B9" s="273" t="s">
        <v>15640</v>
      </c>
      <c r="C9" s="273" t="s">
        <v>15642</v>
      </c>
      <c r="D9" s="658"/>
      <c r="E9" s="277"/>
      <c r="F9" s="658">
        <v>120000</v>
      </c>
      <c r="G9" s="951" t="s">
        <v>14961</v>
      </c>
      <c r="H9" s="273">
        <v>149439</v>
      </c>
    </row>
    <row r="10" spans="2:8" s="273" customFormat="1">
      <c r="B10" s="273" t="s">
        <v>15513</v>
      </c>
      <c r="C10" s="273" t="s">
        <v>15516</v>
      </c>
      <c r="D10" s="658"/>
      <c r="E10" s="277"/>
      <c r="F10" s="658">
        <v>5670</v>
      </c>
      <c r="G10" s="951" t="s">
        <v>19222</v>
      </c>
      <c r="H10" s="273">
        <v>121314</v>
      </c>
    </row>
    <row r="11" spans="2:8" s="273" customFormat="1">
      <c r="B11" s="273" t="s">
        <v>15513</v>
      </c>
      <c r="C11" s="273" t="s">
        <v>15515</v>
      </c>
      <c r="D11" s="658"/>
      <c r="E11" s="277"/>
      <c r="F11" s="658">
        <v>14175</v>
      </c>
      <c r="G11" s="951" t="s">
        <v>15521</v>
      </c>
      <c r="H11" s="273">
        <v>115644</v>
      </c>
    </row>
    <row r="12" spans="2:8" s="273" customFormat="1">
      <c r="B12" s="273" t="s">
        <v>15646</v>
      </c>
      <c r="C12" s="273" t="s">
        <v>15647</v>
      </c>
      <c r="D12" s="658"/>
      <c r="E12" s="277"/>
      <c r="F12" s="658">
        <v>14175</v>
      </c>
      <c r="G12" s="951" t="s">
        <v>15649</v>
      </c>
      <c r="H12" s="273">
        <v>161542</v>
      </c>
    </row>
    <row r="13" spans="2:8" s="273" customFormat="1">
      <c r="B13" s="273" t="s">
        <v>15797</v>
      </c>
      <c r="C13" s="273" t="s">
        <v>15800</v>
      </c>
      <c r="D13" s="658"/>
      <c r="E13" s="277"/>
      <c r="F13" s="658">
        <v>14175</v>
      </c>
      <c r="G13" s="951" t="s">
        <v>9076</v>
      </c>
      <c r="H13" s="273">
        <v>189151</v>
      </c>
    </row>
    <row r="14" spans="2:8" s="273" customFormat="1">
      <c r="B14" s="273" t="s">
        <v>15367</v>
      </c>
      <c r="C14" s="273" t="s">
        <v>15369</v>
      </c>
      <c r="D14" s="658"/>
      <c r="E14" s="277"/>
      <c r="F14" s="658">
        <v>14175</v>
      </c>
      <c r="G14" s="951" t="s">
        <v>19223</v>
      </c>
      <c r="H14" s="273">
        <v>122935</v>
      </c>
    </row>
    <row r="15" spans="2:8" s="273" customFormat="1">
      <c r="B15" s="273" t="s">
        <v>15514</v>
      </c>
      <c r="C15" s="273" t="s">
        <v>15517</v>
      </c>
      <c r="D15" s="658"/>
      <c r="E15" s="277"/>
      <c r="F15" s="658">
        <v>14175</v>
      </c>
      <c r="G15" s="951" t="s">
        <v>9104</v>
      </c>
      <c r="H15" s="273">
        <v>135489</v>
      </c>
    </row>
    <row r="16" spans="2:8" s="273" customFormat="1">
      <c r="B16" s="273" t="s">
        <v>15670</v>
      </c>
      <c r="C16" s="273" t="s">
        <v>15671</v>
      </c>
      <c r="D16" s="658"/>
      <c r="E16" s="277"/>
      <c r="F16" s="658">
        <v>14175</v>
      </c>
      <c r="G16" s="951" t="s">
        <v>9255</v>
      </c>
      <c r="H16" s="273">
        <v>252721</v>
      </c>
    </row>
    <row r="17" spans="1:23" s="273" customFormat="1">
      <c r="B17" s="273" t="s">
        <v>15827</v>
      </c>
      <c r="C17" s="273" t="s">
        <v>15829</v>
      </c>
      <c r="D17" s="658"/>
      <c r="E17" s="277"/>
      <c r="F17" s="658">
        <v>14175</v>
      </c>
      <c r="G17" s="951" t="s">
        <v>9390</v>
      </c>
      <c r="H17" s="273">
        <v>395494</v>
      </c>
    </row>
    <row r="18" spans="1:23" s="273" customFormat="1">
      <c r="B18" s="273" t="s">
        <v>15561</v>
      </c>
      <c r="C18" s="273" t="s">
        <v>15562</v>
      </c>
      <c r="D18" s="658"/>
      <c r="E18" s="277"/>
      <c r="F18" s="658">
        <v>12000</v>
      </c>
      <c r="G18" s="951" t="s">
        <v>15563</v>
      </c>
      <c r="H18" s="273">
        <v>28052</v>
      </c>
    </row>
    <row r="19" spans="1:23" s="273" customFormat="1">
      <c r="B19" s="273" t="s">
        <v>15699</v>
      </c>
      <c r="C19" s="273" t="s">
        <v>15702</v>
      </c>
      <c r="D19" s="658"/>
      <c r="E19" s="277"/>
      <c r="F19" s="658">
        <v>12000</v>
      </c>
      <c r="G19" s="951" t="s">
        <v>15705</v>
      </c>
      <c r="H19" s="273">
        <v>28540</v>
      </c>
    </row>
    <row r="20" spans="1:23" s="273" customFormat="1">
      <c r="B20" s="273" t="s">
        <v>15860</v>
      </c>
      <c r="C20" s="273" t="s">
        <v>15862</v>
      </c>
      <c r="D20" s="658"/>
      <c r="E20" s="277"/>
      <c r="F20" s="658">
        <v>12000</v>
      </c>
      <c r="G20" s="951" t="s">
        <v>15864</v>
      </c>
      <c r="H20" s="273">
        <v>134562</v>
      </c>
    </row>
    <row r="21" spans="1:23" s="273" customFormat="1">
      <c r="B21" s="273" t="s">
        <v>15367</v>
      </c>
      <c r="C21" s="273" t="s">
        <v>15372</v>
      </c>
      <c r="D21" s="658"/>
      <c r="E21" s="277"/>
      <c r="F21" s="658">
        <v>12600</v>
      </c>
      <c r="G21" s="951" t="s">
        <v>15376</v>
      </c>
      <c r="H21" s="273">
        <v>163210</v>
      </c>
    </row>
    <row r="22" spans="1:23" s="273" customFormat="1">
      <c r="B22" s="273" t="s">
        <v>15514</v>
      </c>
      <c r="C22" s="273" t="s">
        <v>15520</v>
      </c>
      <c r="D22" s="658"/>
      <c r="E22" s="277"/>
      <c r="F22" s="658">
        <v>12600</v>
      </c>
      <c r="G22" s="951" t="s">
        <v>15525</v>
      </c>
      <c r="H22" s="273">
        <v>175764</v>
      </c>
    </row>
    <row r="23" spans="1:23" s="273" customFormat="1">
      <c r="B23" s="273" t="s">
        <v>15675</v>
      </c>
      <c r="C23" s="273" t="s">
        <v>15674</v>
      </c>
      <c r="D23" s="658"/>
      <c r="E23" s="277"/>
      <c r="F23" s="658">
        <v>12600</v>
      </c>
      <c r="G23" s="951" t="s">
        <v>15678</v>
      </c>
      <c r="H23" s="273">
        <v>292996</v>
      </c>
    </row>
    <row r="24" spans="1:23" s="273" customFormat="1">
      <c r="B24" s="273" t="s">
        <v>15834</v>
      </c>
      <c r="C24" s="273" t="s">
        <v>15835</v>
      </c>
      <c r="D24" s="658"/>
      <c r="E24" s="277"/>
      <c r="F24" s="658">
        <v>12600</v>
      </c>
      <c r="G24" s="951" t="s">
        <v>9109</v>
      </c>
      <c r="H24" s="273">
        <v>466954</v>
      </c>
    </row>
    <row r="25" spans="1:23" s="273" customFormat="1">
      <c r="B25" s="273" t="s">
        <v>15420</v>
      </c>
      <c r="C25" s="273" t="s">
        <v>15422</v>
      </c>
      <c r="D25" s="658"/>
      <c r="E25" s="277"/>
      <c r="F25" s="658">
        <v>11970</v>
      </c>
      <c r="G25" s="951" t="s">
        <v>9156</v>
      </c>
      <c r="H25" s="273">
        <v>48824</v>
      </c>
    </row>
    <row r="26" spans="1:23" s="273" customFormat="1">
      <c r="B26" s="273" t="s">
        <v>15568</v>
      </c>
      <c r="C26" s="273" t="s">
        <v>15569</v>
      </c>
      <c r="D26" s="658"/>
      <c r="E26" s="277"/>
      <c r="F26" s="658">
        <v>11970</v>
      </c>
      <c r="G26" s="951" t="s">
        <v>9301</v>
      </c>
      <c r="H26" s="273">
        <v>68379</v>
      </c>
    </row>
    <row r="27" spans="1:23" s="273" customFormat="1">
      <c r="B27" s="273" t="s">
        <v>15273</v>
      </c>
      <c r="C27" s="273" t="s">
        <v>15718</v>
      </c>
      <c r="D27" s="658"/>
      <c r="E27" s="277"/>
      <c r="F27" s="658">
        <v>11970</v>
      </c>
      <c r="G27" s="951" t="s">
        <v>9439</v>
      </c>
      <c r="H27" s="273">
        <v>68773</v>
      </c>
    </row>
    <row r="28" spans="1:23" s="273" customFormat="1">
      <c r="B28" s="273" t="s">
        <v>15877</v>
      </c>
      <c r="C28" s="273" t="s">
        <v>15881</v>
      </c>
      <c r="D28" s="658"/>
      <c r="E28" s="277"/>
      <c r="F28" s="658">
        <v>11970</v>
      </c>
      <c r="G28" s="951" t="s">
        <v>10215</v>
      </c>
      <c r="H28" s="273">
        <v>203390</v>
      </c>
    </row>
    <row r="29" spans="1:23" s="273" customFormat="1">
      <c r="B29" s="273" t="s">
        <v>15302</v>
      </c>
      <c r="C29" s="273" t="s">
        <v>15303</v>
      </c>
      <c r="D29" s="658"/>
      <c r="E29" s="277"/>
      <c r="F29" s="658">
        <v>11970</v>
      </c>
      <c r="G29" s="951" t="s">
        <v>15304</v>
      </c>
      <c r="H29" s="273">
        <v>87054</v>
      </c>
    </row>
    <row r="30" spans="1:23" s="273" customFormat="1">
      <c r="B30" s="273" t="s">
        <v>15447</v>
      </c>
      <c r="C30" s="273" t="s">
        <v>15449</v>
      </c>
      <c r="D30" s="658"/>
      <c r="E30" s="277"/>
      <c r="F30" s="658">
        <v>11970</v>
      </c>
      <c r="G30" s="951" t="s">
        <v>15451</v>
      </c>
      <c r="H30" s="273">
        <v>40434</v>
      </c>
    </row>
    <row r="31" spans="1:23" s="273" customFormat="1">
      <c r="A31" s="562"/>
      <c r="B31" s="823" t="s">
        <v>15600</v>
      </c>
      <c r="C31" s="823" t="s">
        <v>15601</v>
      </c>
      <c r="D31" s="822"/>
      <c r="E31" s="824"/>
      <c r="F31" s="822">
        <v>11970</v>
      </c>
      <c r="G31" s="953" t="s">
        <v>9127</v>
      </c>
      <c r="H31" s="823">
        <v>32981</v>
      </c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</row>
    <row r="32" spans="1:23" s="273" customFormat="1">
      <c r="B32" s="273" t="s">
        <v>15367</v>
      </c>
      <c r="C32" s="273" t="s">
        <v>15368</v>
      </c>
      <c r="D32" s="658"/>
      <c r="E32" s="277"/>
      <c r="F32" s="658">
        <v>14175</v>
      </c>
      <c r="G32" s="951" t="s">
        <v>9062</v>
      </c>
      <c r="H32" s="273">
        <v>108760</v>
      </c>
    </row>
    <row r="33" spans="2:8" s="273" customFormat="1">
      <c r="B33" s="273" t="s">
        <v>15420</v>
      </c>
      <c r="C33" s="273" t="s">
        <v>15425</v>
      </c>
      <c r="D33" s="658"/>
      <c r="E33" s="277"/>
      <c r="F33" s="658">
        <v>14175</v>
      </c>
      <c r="G33" s="951" t="s">
        <v>9158</v>
      </c>
      <c r="H33" s="273">
        <v>87629</v>
      </c>
    </row>
    <row r="34" spans="2:8" s="273" customFormat="1">
      <c r="B34" s="273" t="s">
        <v>15580</v>
      </c>
      <c r="C34" s="273" t="s">
        <v>15581</v>
      </c>
      <c r="D34" s="658"/>
      <c r="E34" s="277"/>
      <c r="F34" s="658">
        <v>14175</v>
      </c>
      <c r="G34" s="951" t="s">
        <v>9303</v>
      </c>
      <c r="H34" s="273">
        <v>113989</v>
      </c>
    </row>
    <row r="35" spans="2:8" s="273" customFormat="1">
      <c r="B35" s="273" t="s">
        <v>15716</v>
      </c>
      <c r="C35" s="273" t="s">
        <v>15723</v>
      </c>
      <c r="D35" s="658"/>
      <c r="E35" s="277"/>
      <c r="F35" s="658">
        <v>14175</v>
      </c>
      <c r="G35" s="951" t="s">
        <v>9494</v>
      </c>
      <c r="H35" s="273">
        <v>129718</v>
      </c>
    </row>
    <row r="36" spans="2:8" s="273" customFormat="1">
      <c r="B36" s="273" t="s">
        <v>15840</v>
      </c>
      <c r="C36" s="273" t="s">
        <v>15841</v>
      </c>
      <c r="D36" s="658"/>
      <c r="E36" s="277"/>
      <c r="F36" s="658">
        <v>20475</v>
      </c>
      <c r="G36" s="951" t="s">
        <v>9545</v>
      </c>
      <c r="H36" s="273">
        <v>452204</v>
      </c>
    </row>
    <row r="37" spans="2:8" s="273" customFormat="1">
      <c r="B37" s="273" t="s">
        <v>15348</v>
      </c>
      <c r="C37" s="273" t="s">
        <v>15352</v>
      </c>
      <c r="D37" s="658"/>
      <c r="E37" s="277"/>
      <c r="F37" s="658">
        <v>20475</v>
      </c>
      <c r="G37" s="951" t="s">
        <v>9055</v>
      </c>
      <c r="H37" s="273">
        <v>64158</v>
      </c>
    </row>
    <row r="38" spans="2:8" s="273" customFormat="1">
      <c r="B38" s="273" t="s">
        <v>15492</v>
      </c>
      <c r="C38" s="273" t="s">
        <v>15498</v>
      </c>
      <c r="D38" s="658"/>
      <c r="E38" s="277"/>
      <c r="F38" s="658">
        <v>20475</v>
      </c>
      <c r="G38" s="951" t="s">
        <v>9217</v>
      </c>
      <c r="H38" s="273">
        <v>137187</v>
      </c>
    </row>
    <row r="39" spans="2:8" s="273" customFormat="1">
      <c r="B39" s="273" t="s">
        <v>15656</v>
      </c>
      <c r="C39" s="273" t="s">
        <v>15658</v>
      </c>
      <c r="D39" s="658"/>
      <c r="E39" s="277"/>
      <c r="F39" s="954">
        <v>29475</v>
      </c>
      <c r="G39" s="951" t="s">
        <v>9350</v>
      </c>
      <c r="H39" s="273">
        <v>260977</v>
      </c>
    </row>
    <row r="40" spans="2:8" s="273" customFormat="1">
      <c r="B40" s="273" t="s">
        <v>15302</v>
      </c>
      <c r="C40" s="273" t="s">
        <v>15305</v>
      </c>
      <c r="D40" s="658"/>
      <c r="E40" s="277"/>
      <c r="F40" s="658">
        <v>14175</v>
      </c>
      <c r="G40" s="951" t="s">
        <v>9020</v>
      </c>
      <c r="H40" s="273">
        <v>101229</v>
      </c>
    </row>
    <row r="41" spans="2:8" s="273" customFormat="1">
      <c r="B41" s="273" t="s">
        <v>15447</v>
      </c>
      <c r="C41" s="273" t="s">
        <v>15448</v>
      </c>
      <c r="D41" s="658"/>
      <c r="E41" s="277"/>
      <c r="F41" s="658">
        <v>14175</v>
      </c>
      <c r="G41" s="951" t="s">
        <v>9175</v>
      </c>
      <c r="H41" s="273">
        <v>28464</v>
      </c>
    </row>
    <row r="42" spans="2:8" s="273" customFormat="1">
      <c r="B42" s="273" t="s">
        <v>15600</v>
      </c>
      <c r="C42" s="273" t="s">
        <v>15603</v>
      </c>
      <c r="D42" s="658"/>
      <c r="E42" s="277"/>
      <c r="F42" s="658">
        <v>14175</v>
      </c>
      <c r="G42" s="951" t="s">
        <v>9319</v>
      </c>
      <c r="H42" s="273">
        <v>47156</v>
      </c>
    </row>
    <row r="43" spans="2:8" s="273" customFormat="1">
      <c r="B43" s="273" t="s">
        <v>15739</v>
      </c>
      <c r="C43" s="273" t="s">
        <v>15740</v>
      </c>
      <c r="D43" s="658"/>
      <c r="E43" s="277"/>
      <c r="F43" s="658">
        <v>14175</v>
      </c>
      <c r="G43" s="951" t="s">
        <v>9466</v>
      </c>
      <c r="H43" s="273">
        <v>254723</v>
      </c>
    </row>
    <row r="44" spans="2:8" s="273" customFormat="1">
      <c r="B44" s="273" t="s">
        <v>15317</v>
      </c>
      <c r="C44" s="273" t="s">
        <v>15318</v>
      </c>
      <c r="D44" s="658"/>
      <c r="E44" s="277"/>
      <c r="F44" s="658">
        <v>14175</v>
      </c>
      <c r="G44" s="951" t="s">
        <v>15319</v>
      </c>
      <c r="H44" s="273">
        <v>70411</v>
      </c>
    </row>
    <row r="45" spans="2:8" s="273" customFormat="1">
      <c r="B45" s="273" t="s">
        <v>15477</v>
      </c>
      <c r="C45" s="273" t="s">
        <v>15478</v>
      </c>
      <c r="D45" s="658"/>
      <c r="E45" s="277"/>
      <c r="F45" s="658">
        <v>14175</v>
      </c>
      <c r="G45" s="951" t="s">
        <v>9041</v>
      </c>
      <c r="H45" s="273">
        <v>29198</v>
      </c>
    </row>
    <row r="46" spans="2:8" s="273" customFormat="1">
      <c r="B46" s="273" t="s">
        <v>15622</v>
      </c>
      <c r="C46" s="273" t="s">
        <v>15623</v>
      </c>
      <c r="D46" s="658"/>
      <c r="E46" s="277"/>
      <c r="F46" s="658">
        <v>14175</v>
      </c>
      <c r="G46" s="951" t="s">
        <v>9210</v>
      </c>
      <c r="H46" s="273">
        <v>39429</v>
      </c>
    </row>
    <row r="47" spans="2:8" s="273" customFormat="1">
      <c r="B47" s="273" t="s">
        <v>15764</v>
      </c>
      <c r="C47" s="273" t="s">
        <v>15765</v>
      </c>
      <c r="D47" s="658"/>
      <c r="E47" s="277"/>
      <c r="F47" s="658">
        <v>14175</v>
      </c>
      <c r="G47" s="951" t="s">
        <v>9340</v>
      </c>
      <c r="H47" s="273">
        <v>184476</v>
      </c>
    </row>
    <row r="48" spans="2:8" s="273" customFormat="1">
      <c r="B48" s="273" t="s">
        <v>15420</v>
      </c>
      <c r="C48" s="273" t="s">
        <v>15423</v>
      </c>
      <c r="D48" s="658"/>
      <c r="E48" s="277"/>
      <c r="F48" s="658">
        <v>11400</v>
      </c>
      <c r="G48" s="951" t="s">
        <v>15429</v>
      </c>
      <c r="H48" s="273">
        <v>60224</v>
      </c>
    </row>
    <row r="49" spans="1:23" s="273" customFormat="1">
      <c r="B49" s="273" t="s">
        <v>15568</v>
      </c>
      <c r="C49" s="273" t="s">
        <v>15571</v>
      </c>
      <c r="D49" s="658"/>
      <c r="E49" s="277"/>
      <c r="F49" s="658">
        <v>11400</v>
      </c>
      <c r="G49" s="951" t="s">
        <v>9103</v>
      </c>
      <c r="H49" s="273">
        <v>93009</v>
      </c>
    </row>
    <row r="50" spans="1:23" s="273" customFormat="1">
      <c r="B50" s="273" t="s">
        <v>15273</v>
      </c>
      <c r="C50" s="273" t="s">
        <v>15719</v>
      </c>
      <c r="D50" s="658"/>
      <c r="E50" s="277"/>
      <c r="F50" s="658">
        <v>11400</v>
      </c>
      <c r="G50" s="951" t="s">
        <v>9256</v>
      </c>
      <c r="H50" s="273">
        <v>80173</v>
      </c>
    </row>
    <row r="51" spans="1:23" s="273" customFormat="1">
      <c r="B51" s="273" t="s">
        <v>15877</v>
      </c>
      <c r="C51" s="273" t="s">
        <v>15879</v>
      </c>
      <c r="D51" s="658"/>
      <c r="E51" s="277"/>
      <c r="F51" s="658">
        <v>11400</v>
      </c>
      <c r="G51" s="951" t="s">
        <v>15882</v>
      </c>
      <c r="H51" s="273">
        <v>177245</v>
      </c>
    </row>
    <row r="52" spans="1:23" s="273" customFormat="1">
      <c r="B52" s="273" t="s">
        <v>15630</v>
      </c>
      <c r="C52" s="273" t="s">
        <v>15632</v>
      </c>
      <c r="D52" s="658"/>
      <c r="E52" s="277"/>
      <c r="F52" s="658">
        <v>12600</v>
      </c>
      <c r="G52" s="951" t="s">
        <v>9140</v>
      </c>
      <c r="H52" s="273">
        <v>34129</v>
      </c>
    </row>
    <row r="53" spans="1:23" s="273" customFormat="1">
      <c r="B53" s="273" t="s">
        <v>15773</v>
      </c>
      <c r="C53" s="273" t="s">
        <v>15776</v>
      </c>
      <c r="D53" s="658"/>
      <c r="E53" s="277"/>
      <c r="F53" s="658">
        <v>12600</v>
      </c>
      <c r="G53" s="951" t="s">
        <v>9287</v>
      </c>
      <c r="H53" s="273">
        <v>174451</v>
      </c>
    </row>
    <row r="54" spans="1:23" s="273" customFormat="1">
      <c r="B54" s="273" t="s">
        <v>15386</v>
      </c>
      <c r="C54" s="273" t="s">
        <v>15387</v>
      </c>
      <c r="D54" s="658"/>
      <c r="E54" s="277"/>
      <c r="F54" s="658">
        <v>12600</v>
      </c>
      <c r="G54" s="951" t="s">
        <v>14928</v>
      </c>
      <c r="H54" s="273">
        <v>86857</v>
      </c>
    </row>
    <row r="55" spans="1:23" s="273" customFormat="1">
      <c r="B55" s="273" t="s">
        <v>15539</v>
      </c>
      <c r="C55" s="273" t="s">
        <v>15541</v>
      </c>
      <c r="D55" s="658"/>
      <c r="E55" s="277"/>
      <c r="F55" s="658">
        <v>12600</v>
      </c>
      <c r="G55" s="951" t="s">
        <v>15066</v>
      </c>
      <c r="H55" s="273">
        <v>278464</v>
      </c>
    </row>
    <row r="56" spans="1:23" s="273" customFormat="1">
      <c r="B56" s="273" t="s">
        <v>15630</v>
      </c>
      <c r="C56" s="273" t="s">
        <v>15631</v>
      </c>
      <c r="D56" s="658"/>
      <c r="E56" s="277"/>
      <c r="F56" s="658">
        <v>17325</v>
      </c>
      <c r="G56" s="951" t="s">
        <v>9140</v>
      </c>
      <c r="H56" s="273">
        <v>21529</v>
      </c>
    </row>
    <row r="57" spans="1:23" s="273" customFormat="1">
      <c r="B57" s="273" t="s">
        <v>15651</v>
      </c>
      <c r="C57" s="273" t="s">
        <v>15653</v>
      </c>
      <c r="D57" s="658"/>
      <c r="E57" s="277"/>
      <c r="F57" s="658">
        <v>17325</v>
      </c>
      <c r="G57" s="951" t="s">
        <v>9287</v>
      </c>
      <c r="H57" s="273">
        <v>205862</v>
      </c>
    </row>
    <row r="58" spans="1:23" s="273" customFormat="1">
      <c r="B58" s="273" t="s">
        <v>15773</v>
      </c>
      <c r="C58" s="273" t="s">
        <v>15777</v>
      </c>
      <c r="D58" s="658"/>
      <c r="E58" s="277"/>
      <c r="F58" s="658">
        <v>17325</v>
      </c>
      <c r="G58" s="951" t="s">
        <v>9287</v>
      </c>
      <c r="H58" s="273">
        <v>191776</v>
      </c>
    </row>
    <row r="59" spans="1:23" s="273" customFormat="1">
      <c r="B59" s="273" t="s">
        <v>15799</v>
      </c>
      <c r="C59" s="273" t="s">
        <v>15804</v>
      </c>
      <c r="D59" s="658"/>
      <c r="E59" s="277"/>
      <c r="F59" s="658">
        <v>17325</v>
      </c>
      <c r="G59" s="951" t="s">
        <v>10412</v>
      </c>
      <c r="H59" s="273">
        <v>250786</v>
      </c>
    </row>
    <row r="60" spans="1:23" s="273" customFormat="1">
      <c r="B60" s="273" t="s">
        <v>15386</v>
      </c>
      <c r="C60" s="273" t="s">
        <v>15388</v>
      </c>
      <c r="D60" s="658"/>
      <c r="E60" s="277"/>
      <c r="F60" s="658">
        <v>17325</v>
      </c>
      <c r="G60" s="951" t="s">
        <v>14928</v>
      </c>
      <c r="H60" s="273">
        <v>104182</v>
      </c>
    </row>
    <row r="61" spans="1:23" s="562" customFormat="1">
      <c r="A61" s="273"/>
      <c r="B61" s="273" t="s">
        <v>15539</v>
      </c>
      <c r="C61" s="273" t="s">
        <v>15540</v>
      </c>
      <c r="D61" s="658"/>
      <c r="E61" s="277"/>
      <c r="F61" s="658">
        <v>17325</v>
      </c>
      <c r="G61" s="951" t="s">
        <v>15066</v>
      </c>
      <c r="H61" s="273">
        <v>265864</v>
      </c>
      <c r="I61" s="273"/>
      <c r="J61" s="273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73"/>
      <c r="W61" s="273"/>
    </row>
    <row r="62" spans="1:23" s="273" customFormat="1">
      <c r="B62" s="273" t="s">
        <v>15492</v>
      </c>
      <c r="C62" s="273" t="s">
        <v>15494</v>
      </c>
      <c r="D62" s="658"/>
      <c r="E62" s="277"/>
      <c r="F62" s="658">
        <v>17325</v>
      </c>
      <c r="G62" s="951" t="s">
        <v>15500</v>
      </c>
      <c r="H62" s="273">
        <v>59382</v>
      </c>
    </row>
    <row r="63" spans="1:23" s="273" customFormat="1">
      <c r="B63" s="273" t="s">
        <v>15580</v>
      </c>
      <c r="C63" s="273" t="s">
        <v>15583</v>
      </c>
      <c r="D63" s="658"/>
      <c r="E63" s="277"/>
      <c r="F63" s="658">
        <v>14175</v>
      </c>
      <c r="G63" s="951" t="s">
        <v>9317</v>
      </c>
      <c r="H63" s="273">
        <v>139504</v>
      </c>
    </row>
    <row r="64" spans="1:23" s="273" customFormat="1">
      <c r="B64" s="273" t="s">
        <v>15273</v>
      </c>
      <c r="C64" s="273" t="s">
        <v>15717</v>
      </c>
      <c r="D64" s="658"/>
      <c r="E64" s="277"/>
      <c r="F64" s="658">
        <v>14175</v>
      </c>
      <c r="G64" s="951" t="s">
        <v>9425</v>
      </c>
      <c r="H64" s="273">
        <v>56803</v>
      </c>
    </row>
    <row r="65" spans="2:8" s="273" customFormat="1">
      <c r="B65" s="273" t="s">
        <v>15877</v>
      </c>
      <c r="C65" s="273" t="s">
        <v>15880</v>
      </c>
      <c r="D65" s="658"/>
      <c r="E65" s="277"/>
      <c r="F65" s="658">
        <v>14175</v>
      </c>
      <c r="G65" s="951" t="s">
        <v>9583</v>
      </c>
      <c r="H65" s="273">
        <v>191420</v>
      </c>
    </row>
    <row r="66" spans="2:8" s="273" customFormat="1">
      <c r="B66" s="273" t="s">
        <v>15405</v>
      </c>
      <c r="C66" s="273" t="s">
        <v>15406</v>
      </c>
      <c r="D66" s="658"/>
      <c r="E66" s="277"/>
      <c r="F66" s="658">
        <v>14175</v>
      </c>
      <c r="G66" s="951" t="s">
        <v>9141</v>
      </c>
      <c r="H66" s="273">
        <v>25821</v>
      </c>
    </row>
    <row r="67" spans="2:8" s="273" customFormat="1">
      <c r="B67" s="273" t="s">
        <v>15341</v>
      </c>
      <c r="C67" s="273" t="s">
        <v>15342</v>
      </c>
      <c r="D67" s="658"/>
      <c r="E67" s="277"/>
      <c r="F67" s="658">
        <v>20475</v>
      </c>
      <c r="G67" s="951" t="s">
        <v>9091</v>
      </c>
      <c r="H67" s="273">
        <v>40323</v>
      </c>
    </row>
    <row r="68" spans="2:8" s="273" customFormat="1">
      <c r="B68" s="273" t="s">
        <v>15492</v>
      </c>
      <c r="C68" s="273" t="s">
        <v>15493</v>
      </c>
      <c r="D68" s="658"/>
      <c r="E68" s="277"/>
      <c r="F68" s="658">
        <v>20475</v>
      </c>
      <c r="G68" s="951" t="s">
        <v>9219</v>
      </c>
      <c r="H68" s="273">
        <v>42057</v>
      </c>
    </row>
    <row r="69" spans="2:8" s="273" customFormat="1">
      <c r="B69" s="273" t="s">
        <v>15651</v>
      </c>
      <c r="C69" s="273" t="s">
        <v>15652</v>
      </c>
      <c r="D69" s="658"/>
      <c r="E69" s="277"/>
      <c r="F69" s="658">
        <v>20475</v>
      </c>
      <c r="G69" s="951" t="s">
        <v>9360</v>
      </c>
      <c r="H69" s="273">
        <v>188537</v>
      </c>
    </row>
    <row r="70" spans="2:8" s="273" customFormat="1">
      <c r="B70" s="273" t="s">
        <v>15799</v>
      </c>
      <c r="C70" s="273" t="s">
        <v>15803</v>
      </c>
      <c r="D70" s="658"/>
      <c r="E70" s="277"/>
      <c r="F70" s="658">
        <v>20475</v>
      </c>
      <c r="G70" s="951" t="s">
        <v>9507</v>
      </c>
      <c r="H70" s="273">
        <v>233461</v>
      </c>
    </row>
    <row r="71" spans="2:8" s="273" customFormat="1">
      <c r="B71" s="273" t="s">
        <v>15762</v>
      </c>
      <c r="C71" s="273" t="s">
        <v>15763</v>
      </c>
      <c r="D71" s="658"/>
      <c r="E71" s="277"/>
      <c r="F71" s="658">
        <v>11970</v>
      </c>
      <c r="G71" s="951" t="s">
        <v>9166</v>
      </c>
      <c r="H71" s="273">
        <v>170301</v>
      </c>
    </row>
    <row r="72" spans="2:8" s="273" customFormat="1">
      <c r="B72" s="273" t="s">
        <v>15876</v>
      </c>
      <c r="C72" s="273" t="s">
        <v>15878</v>
      </c>
      <c r="D72" s="658"/>
      <c r="E72" s="277"/>
      <c r="F72" s="658">
        <v>11970</v>
      </c>
      <c r="G72" s="951" t="s">
        <v>9278</v>
      </c>
      <c r="H72" s="273">
        <v>165845</v>
      </c>
    </row>
    <row r="73" spans="2:8" s="273" customFormat="1">
      <c r="B73" s="273" t="s">
        <v>15419</v>
      </c>
      <c r="C73" s="273" t="s">
        <v>15421</v>
      </c>
      <c r="D73" s="658"/>
      <c r="E73" s="277"/>
      <c r="F73" s="658">
        <v>13230</v>
      </c>
      <c r="G73" s="951" t="s">
        <v>9042</v>
      </c>
      <c r="H73" s="273">
        <v>36854</v>
      </c>
    </row>
    <row r="74" spans="2:8" s="273" customFormat="1">
      <c r="B74" s="273" t="s">
        <v>15568</v>
      </c>
      <c r="C74" s="273" t="s">
        <v>15572</v>
      </c>
      <c r="D74" s="658"/>
      <c r="E74" s="277"/>
      <c r="F74" s="658">
        <v>13230</v>
      </c>
      <c r="G74" s="951" t="s">
        <v>9212</v>
      </c>
      <c r="H74" s="273">
        <v>106239</v>
      </c>
    </row>
    <row r="75" spans="2:8" s="273" customFormat="1">
      <c r="B75" s="273" t="s">
        <v>15682</v>
      </c>
      <c r="C75" s="273" t="s">
        <v>15683</v>
      </c>
      <c r="D75" s="658"/>
      <c r="E75" s="277"/>
      <c r="F75" s="658">
        <v>3360</v>
      </c>
      <c r="G75" s="951" t="s">
        <v>15684</v>
      </c>
      <c r="H75" s="273">
        <v>261131</v>
      </c>
    </row>
    <row r="76" spans="2:8" s="273" customFormat="1">
      <c r="B76" s="273" t="s">
        <v>15699</v>
      </c>
      <c r="C76" s="273" t="s">
        <v>15701</v>
      </c>
      <c r="D76" s="658"/>
      <c r="E76" s="277"/>
      <c r="F76" s="658">
        <v>3360</v>
      </c>
      <c r="G76" s="951" t="s">
        <v>15704</v>
      </c>
      <c r="H76" s="273">
        <v>16540</v>
      </c>
    </row>
    <row r="77" spans="2:8" s="273" customFormat="1">
      <c r="B77" s="273" t="s">
        <v>15751</v>
      </c>
      <c r="C77" s="273" t="s">
        <v>15752</v>
      </c>
      <c r="D77" s="658"/>
      <c r="E77" s="277"/>
      <c r="F77" s="658">
        <v>3360</v>
      </c>
      <c r="G77" s="951" t="s">
        <v>15753</v>
      </c>
      <c r="H77" s="273">
        <v>167842</v>
      </c>
    </row>
    <row r="78" spans="2:8" s="273" customFormat="1">
      <c r="B78" s="273" t="s">
        <v>15798</v>
      </c>
      <c r="C78" s="273" t="s">
        <v>15802</v>
      </c>
      <c r="D78" s="658"/>
      <c r="E78" s="277"/>
      <c r="F78" s="658">
        <v>3360</v>
      </c>
      <c r="G78" s="951" t="s">
        <v>15807</v>
      </c>
      <c r="H78" s="273">
        <v>212986</v>
      </c>
    </row>
    <row r="79" spans="2:8" s="273" customFormat="1">
      <c r="B79" s="273" t="s">
        <v>15860</v>
      </c>
      <c r="C79" s="273" t="s">
        <v>15861</v>
      </c>
      <c r="D79" s="658"/>
      <c r="E79" s="277"/>
      <c r="F79" s="658">
        <v>3360</v>
      </c>
      <c r="G79" s="951" t="s">
        <v>9001</v>
      </c>
      <c r="H79" s="273">
        <v>122562</v>
      </c>
    </row>
    <row r="80" spans="2:8" s="273" customFormat="1">
      <c r="B80" s="273" t="s">
        <v>15397</v>
      </c>
      <c r="C80" s="273" t="s">
        <v>15398</v>
      </c>
      <c r="D80" s="658"/>
      <c r="E80" s="277"/>
      <c r="F80" s="658">
        <v>14175</v>
      </c>
      <c r="G80" s="951" t="s">
        <v>15399</v>
      </c>
      <c r="H80" s="273">
        <v>23912</v>
      </c>
    </row>
    <row r="81" spans="2:8" s="273" customFormat="1">
      <c r="B81" s="273" t="s">
        <v>15271</v>
      </c>
      <c r="C81" s="273" t="s">
        <v>15553</v>
      </c>
      <c r="D81" s="658"/>
      <c r="E81" s="277"/>
      <c r="F81" s="658">
        <v>14175</v>
      </c>
      <c r="G81" s="951" t="s">
        <v>9132</v>
      </c>
      <c r="H81" s="273">
        <v>71832</v>
      </c>
    </row>
    <row r="82" spans="2:8" s="273" customFormat="1">
      <c r="B82" s="273" t="s">
        <v>15695</v>
      </c>
      <c r="C82" s="273" t="s">
        <v>15696</v>
      </c>
      <c r="D82" s="658"/>
      <c r="E82" s="277"/>
      <c r="F82" s="658">
        <v>14175</v>
      </c>
      <c r="G82" s="951" t="s">
        <v>9279</v>
      </c>
      <c r="H82" s="273">
        <v>14850</v>
      </c>
    </row>
    <row r="83" spans="2:8" s="273" customFormat="1">
      <c r="B83" s="273" t="s">
        <v>15854</v>
      </c>
      <c r="C83" s="273" t="s">
        <v>15855</v>
      </c>
      <c r="D83" s="658"/>
      <c r="E83" s="277"/>
      <c r="F83" s="658">
        <v>14175</v>
      </c>
      <c r="G83" s="951" t="s">
        <v>9415</v>
      </c>
      <c r="H83" s="273">
        <v>127051</v>
      </c>
    </row>
    <row r="84" spans="2:8" s="273" customFormat="1">
      <c r="B84" s="273" t="s">
        <v>15367</v>
      </c>
      <c r="C84" s="273" t="s">
        <v>15371</v>
      </c>
      <c r="D84" s="658"/>
      <c r="E84" s="277"/>
      <c r="F84" s="658">
        <v>14175</v>
      </c>
      <c r="G84" s="951" t="s">
        <v>9074</v>
      </c>
      <c r="H84" s="273">
        <v>150610</v>
      </c>
    </row>
    <row r="85" spans="2:8" s="273" customFormat="1">
      <c r="B85" s="273" t="s">
        <v>15514</v>
      </c>
      <c r="C85" s="273" t="s">
        <v>15518</v>
      </c>
      <c r="D85" s="658"/>
      <c r="E85" s="277"/>
      <c r="F85" s="658">
        <v>14175</v>
      </c>
      <c r="G85" s="951" t="s">
        <v>9220</v>
      </c>
      <c r="H85" s="273">
        <v>149664</v>
      </c>
    </row>
    <row r="86" spans="2:8" s="273" customFormat="1">
      <c r="B86" s="273" t="s">
        <v>15670</v>
      </c>
      <c r="C86" s="273" t="s">
        <v>15672</v>
      </c>
      <c r="D86" s="658"/>
      <c r="E86" s="277"/>
      <c r="F86" s="658">
        <v>14175</v>
      </c>
      <c r="G86" s="951" t="s">
        <v>9364</v>
      </c>
      <c r="H86" s="273">
        <v>266896</v>
      </c>
    </row>
    <row r="87" spans="2:8" s="273" customFormat="1">
      <c r="B87" s="273" t="s">
        <v>15827</v>
      </c>
      <c r="C87" s="273" t="s">
        <v>15828</v>
      </c>
      <c r="D87" s="658"/>
      <c r="E87" s="277"/>
      <c r="F87" s="658">
        <v>14175</v>
      </c>
      <c r="G87" s="951" t="s">
        <v>9511</v>
      </c>
      <c r="H87" s="273">
        <v>381319</v>
      </c>
    </row>
    <row r="88" spans="2:8" s="273" customFormat="1">
      <c r="B88" s="273" t="s">
        <v>15564</v>
      </c>
      <c r="C88" s="273" t="s">
        <v>15565</v>
      </c>
      <c r="D88" s="658"/>
      <c r="E88" s="277"/>
      <c r="F88" s="658">
        <v>14175</v>
      </c>
      <c r="G88" s="951" t="s">
        <v>15566</v>
      </c>
      <c r="H88" s="273">
        <v>42244</v>
      </c>
    </row>
    <row r="89" spans="2:8" s="273" customFormat="1">
      <c r="B89" s="273" t="s">
        <v>15700</v>
      </c>
      <c r="C89" s="273" t="s">
        <v>15703</v>
      </c>
      <c r="D89" s="658"/>
      <c r="E89" s="277"/>
      <c r="F89" s="658">
        <v>14175</v>
      </c>
      <c r="G89" s="951" t="s">
        <v>9145</v>
      </c>
      <c r="H89" s="273">
        <v>42715</v>
      </c>
    </row>
    <row r="90" spans="2:8" s="273" customFormat="1">
      <c r="B90" s="273" t="s">
        <v>15866</v>
      </c>
      <c r="C90" s="273" t="s">
        <v>15868</v>
      </c>
      <c r="D90" s="658"/>
      <c r="E90" s="277"/>
      <c r="F90" s="658">
        <v>14175</v>
      </c>
      <c r="G90" s="951" t="s">
        <v>9290</v>
      </c>
      <c r="H90" s="273">
        <v>160229</v>
      </c>
    </row>
    <row r="91" spans="2:8" s="273" customFormat="1">
      <c r="B91" s="273" t="s">
        <v>15367</v>
      </c>
      <c r="C91" s="273" t="s">
        <v>15370</v>
      </c>
      <c r="D91" s="658"/>
      <c r="E91" s="277"/>
      <c r="F91" s="658">
        <v>13500</v>
      </c>
      <c r="G91" s="951" t="s">
        <v>15374</v>
      </c>
      <c r="H91" s="273">
        <v>136435</v>
      </c>
    </row>
    <row r="92" spans="2:8" s="273" customFormat="1">
      <c r="B92" s="273" t="s">
        <v>15514</v>
      </c>
      <c r="C92" s="273" t="s">
        <v>15519</v>
      </c>
      <c r="D92" s="658"/>
      <c r="E92" s="277"/>
      <c r="F92" s="658">
        <v>13500</v>
      </c>
      <c r="G92" s="951" t="s">
        <v>9105</v>
      </c>
      <c r="H92" s="273">
        <v>163164</v>
      </c>
    </row>
    <row r="93" spans="2:8" s="273" customFormat="1">
      <c r="B93" s="273" t="s">
        <v>15670</v>
      </c>
      <c r="C93" s="273" t="s">
        <v>15673</v>
      </c>
      <c r="D93" s="658"/>
      <c r="E93" s="277"/>
      <c r="F93" s="658">
        <v>13500</v>
      </c>
      <c r="G93" s="951" t="s">
        <v>9254</v>
      </c>
      <c r="H93" s="273">
        <v>280396</v>
      </c>
    </row>
    <row r="94" spans="2:8" s="273" customFormat="1">
      <c r="B94" s="273" t="s">
        <v>15827</v>
      </c>
      <c r="C94" s="273" t="s">
        <v>15830</v>
      </c>
      <c r="D94" s="658"/>
      <c r="E94" s="277"/>
      <c r="F94" s="658">
        <v>13500</v>
      </c>
      <c r="G94" s="951" t="s">
        <v>9392</v>
      </c>
      <c r="H94" s="273">
        <v>408994</v>
      </c>
    </row>
    <row r="95" spans="2:8" s="273" customFormat="1">
      <c r="B95" s="273" t="s">
        <v>15797</v>
      </c>
      <c r="C95" s="273" t="s">
        <v>15801</v>
      </c>
      <c r="D95" s="658"/>
      <c r="E95" s="277"/>
      <c r="F95" s="658">
        <v>20475</v>
      </c>
      <c r="G95" s="951" t="s">
        <v>14893</v>
      </c>
      <c r="H95" s="273">
        <v>209626</v>
      </c>
    </row>
    <row r="96" spans="2:8" s="273" customFormat="1">
      <c r="B96" s="273" t="s">
        <v>15348</v>
      </c>
      <c r="C96" s="273" t="s">
        <v>15349</v>
      </c>
      <c r="D96" s="658"/>
      <c r="E96" s="277"/>
      <c r="F96" s="658">
        <v>20475</v>
      </c>
      <c r="G96" s="951" t="s">
        <v>9084</v>
      </c>
      <c r="H96" s="273">
        <v>43683</v>
      </c>
    </row>
    <row r="97" spans="2:8" s="273" customFormat="1">
      <c r="B97" s="273" t="s">
        <v>15492</v>
      </c>
      <c r="C97" s="273" t="s">
        <v>15496</v>
      </c>
      <c r="D97" s="658"/>
      <c r="E97" s="277"/>
      <c r="F97" s="658">
        <v>20475</v>
      </c>
      <c r="G97" s="951" t="s">
        <v>9240</v>
      </c>
      <c r="H97" s="273">
        <v>96237</v>
      </c>
    </row>
    <row r="98" spans="2:8" s="273" customFormat="1">
      <c r="B98" s="273" t="s">
        <v>15656</v>
      </c>
      <c r="C98" s="273" t="s">
        <v>15657</v>
      </c>
      <c r="D98" s="658"/>
      <c r="E98" s="277"/>
      <c r="F98" s="658">
        <v>20475</v>
      </c>
      <c r="G98" s="951" t="s">
        <v>9378</v>
      </c>
      <c r="H98" s="273">
        <v>240502</v>
      </c>
    </row>
    <row r="99" spans="2:8" s="273" customFormat="1">
      <c r="B99" s="273" t="s">
        <v>15646</v>
      </c>
      <c r="C99" s="273" t="s">
        <v>15648</v>
      </c>
      <c r="D99" s="658"/>
      <c r="E99" s="277"/>
      <c r="F99" s="658">
        <v>12600</v>
      </c>
      <c r="G99" s="951" t="s">
        <v>9359</v>
      </c>
      <c r="H99" s="273">
        <v>174142</v>
      </c>
    </row>
    <row r="100" spans="2:8" s="273" customFormat="1">
      <c r="B100" s="273" t="s">
        <v>15766</v>
      </c>
      <c r="C100" s="273" t="s">
        <v>15767</v>
      </c>
      <c r="D100" s="658"/>
      <c r="E100" s="277"/>
      <c r="F100" s="658">
        <v>12600</v>
      </c>
      <c r="G100" s="951" t="s">
        <v>9438</v>
      </c>
      <c r="H100" s="273">
        <v>197076</v>
      </c>
    </row>
    <row r="101" spans="2:8" s="273" customFormat="1">
      <c r="B101" s="273" t="s">
        <v>15277</v>
      </c>
      <c r="C101" s="273" t="s">
        <v>15278</v>
      </c>
      <c r="D101" s="658"/>
      <c r="E101" s="277"/>
      <c r="F101" s="658">
        <v>12600</v>
      </c>
      <c r="G101" s="951" t="s">
        <v>15279</v>
      </c>
      <c r="H101" s="273">
        <v>158506</v>
      </c>
    </row>
    <row r="102" spans="2:8" s="273" customFormat="1">
      <c r="B102" s="273" t="s">
        <v>15420</v>
      </c>
      <c r="C102" s="273" t="s">
        <v>15426</v>
      </c>
      <c r="D102" s="658"/>
      <c r="E102" s="277"/>
      <c r="F102" s="658">
        <v>12600</v>
      </c>
      <c r="G102" s="951" t="s">
        <v>9102</v>
      </c>
      <c r="H102" s="273">
        <v>100229</v>
      </c>
    </row>
    <row r="103" spans="2:8" s="273" customFormat="1">
      <c r="B103" s="273" t="s">
        <v>15311</v>
      </c>
      <c r="C103" s="273" t="s">
        <v>15312</v>
      </c>
      <c r="D103" s="658"/>
      <c r="E103" s="277"/>
      <c r="F103" s="658">
        <v>11340</v>
      </c>
      <c r="G103" s="951" t="s">
        <v>15313</v>
      </c>
      <c r="H103" s="273">
        <v>124441</v>
      </c>
    </row>
    <row r="104" spans="2:8" s="273" customFormat="1">
      <c r="B104" s="273" t="s">
        <v>15457</v>
      </c>
      <c r="C104" s="273" t="s">
        <v>15458</v>
      </c>
      <c r="D104" s="658"/>
      <c r="E104" s="277"/>
      <c r="F104" s="658">
        <v>11340</v>
      </c>
      <c r="G104" s="951" t="s">
        <v>15459</v>
      </c>
      <c r="H104" s="273">
        <v>39669</v>
      </c>
    </row>
    <row r="105" spans="2:8" s="273" customFormat="1">
      <c r="B105" s="273" t="s">
        <v>15600</v>
      </c>
      <c r="C105" s="273" t="s">
        <v>15604</v>
      </c>
      <c r="D105" s="658"/>
      <c r="E105" s="277"/>
      <c r="F105" s="658">
        <v>11340</v>
      </c>
      <c r="G105" s="951" t="s">
        <v>9106</v>
      </c>
      <c r="H105" s="273">
        <v>80803</v>
      </c>
    </row>
    <row r="106" spans="2:8" s="273" customFormat="1">
      <c r="B106" s="273" t="s">
        <v>15744</v>
      </c>
      <c r="C106" s="273" t="s">
        <v>15745</v>
      </c>
      <c r="D106" s="658"/>
      <c r="E106" s="277"/>
      <c r="F106" s="658">
        <v>11340</v>
      </c>
      <c r="G106" s="951" t="s">
        <v>9258</v>
      </c>
      <c r="H106" s="273">
        <v>283958</v>
      </c>
    </row>
    <row r="107" spans="2:8" s="273" customFormat="1">
      <c r="B107" s="273" t="s">
        <v>15265</v>
      </c>
      <c r="C107" s="273" t="s">
        <v>15294</v>
      </c>
      <c r="D107" s="658"/>
      <c r="E107" s="277"/>
      <c r="F107" s="658">
        <v>10800</v>
      </c>
      <c r="G107" s="278" t="s">
        <v>19225</v>
      </c>
      <c r="H107" s="273">
        <v>129891</v>
      </c>
    </row>
    <row r="108" spans="2:8" s="273" customFormat="1">
      <c r="B108" s="273" t="s">
        <v>15440</v>
      </c>
      <c r="C108" s="273" t="s">
        <v>15441</v>
      </c>
      <c r="D108" s="658"/>
      <c r="E108" s="277"/>
      <c r="F108" s="658">
        <v>10800</v>
      </c>
      <c r="G108" s="278" t="s">
        <v>15442</v>
      </c>
      <c r="H108" s="273">
        <v>87144</v>
      </c>
    </row>
    <row r="109" spans="2:8" s="273" customFormat="1">
      <c r="B109" s="273" t="s">
        <v>15590</v>
      </c>
      <c r="C109" s="273" t="s">
        <v>15591</v>
      </c>
      <c r="D109" s="658"/>
      <c r="E109" s="277"/>
      <c r="F109" s="658">
        <v>10800</v>
      </c>
      <c r="G109" s="278" t="s">
        <v>15592</v>
      </c>
      <c r="H109" s="273">
        <v>115079</v>
      </c>
    </row>
    <row r="110" spans="2:8" s="273" customFormat="1">
      <c r="B110" s="273" t="s">
        <v>15716</v>
      </c>
      <c r="C110" s="273" t="s">
        <v>15722</v>
      </c>
      <c r="D110" s="658"/>
      <c r="E110" s="277"/>
      <c r="F110" s="658">
        <v>10800</v>
      </c>
      <c r="G110" s="278" t="s">
        <v>9043</v>
      </c>
      <c r="H110" s="273">
        <v>115543</v>
      </c>
    </row>
    <row r="111" spans="2:8" s="273" customFormat="1">
      <c r="B111" s="273" t="s">
        <v>15813</v>
      </c>
      <c r="C111" s="273" t="s">
        <v>15814</v>
      </c>
      <c r="D111" s="658"/>
      <c r="E111" s="277"/>
      <c r="F111" s="658">
        <v>16380</v>
      </c>
      <c r="G111" s="951" t="s">
        <v>15817</v>
      </c>
      <c r="H111" s="273">
        <v>242747</v>
      </c>
    </row>
    <row r="112" spans="2:8" s="273" customFormat="1">
      <c r="B112" s="273" t="s">
        <v>15348</v>
      </c>
      <c r="C112" s="273" t="s">
        <v>15357</v>
      </c>
      <c r="D112" s="658"/>
      <c r="E112" s="277"/>
      <c r="F112" s="658">
        <v>16380</v>
      </c>
      <c r="G112" s="951" t="s">
        <v>9086</v>
      </c>
      <c r="H112" s="273">
        <v>101013</v>
      </c>
    </row>
    <row r="113" spans="2:21" s="273" customFormat="1">
      <c r="B113" s="273" t="s">
        <v>15492</v>
      </c>
      <c r="C113" s="273" t="s">
        <v>15495</v>
      </c>
      <c r="D113" s="658"/>
      <c r="E113" s="277"/>
      <c r="F113" s="658">
        <v>16380</v>
      </c>
      <c r="G113" s="951" t="s">
        <v>9223</v>
      </c>
      <c r="H113" s="273">
        <v>75762</v>
      </c>
    </row>
    <row r="114" spans="2:21" s="273" customFormat="1">
      <c r="B114" s="273" t="s">
        <v>15656</v>
      </c>
      <c r="C114" s="273" t="s">
        <v>15660</v>
      </c>
      <c r="D114" s="658"/>
      <c r="E114" s="277"/>
      <c r="F114" s="658">
        <v>16380</v>
      </c>
      <c r="G114" s="951" t="s">
        <v>9377</v>
      </c>
      <c r="H114" s="273">
        <v>297832</v>
      </c>
    </row>
    <row r="115" spans="2:21" s="273" customFormat="1">
      <c r="B115" s="273" t="s">
        <v>15813</v>
      </c>
      <c r="C115" s="273" t="s">
        <v>15815</v>
      </c>
      <c r="D115" s="658"/>
      <c r="E115" s="277"/>
      <c r="F115" s="658">
        <v>20475</v>
      </c>
      <c r="G115" s="951" t="s">
        <v>15817</v>
      </c>
      <c r="H115" s="273">
        <v>263222</v>
      </c>
    </row>
    <row r="116" spans="2:21" s="273" customFormat="1">
      <c r="B116" s="273" t="s">
        <v>15348</v>
      </c>
      <c r="C116" s="273" t="s">
        <v>15354</v>
      </c>
      <c r="D116" s="658"/>
      <c r="E116" s="277"/>
      <c r="F116" s="658">
        <v>20475</v>
      </c>
      <c r="G116" s="951" t="s">
        <v>9086</v>
      </c>
      <c r="H116" s="273">
        <v>84633</v>
      </c>
    </row>
    <row r="117" spans="2:21" s="273" customFormat="1">
      <c r="B117" s="273" t="s">
        <v>15492</v>
      </c>
      <c r="C117" s="273" t="s">
        <v>15497</v>
      </c>
      <c r="D117" s="658"/>
      <c r="E117" s="277"/>
      <c r="F117" s="658">
        <v>20475</v>
      </c>
      <c r="G117" s="951" t="s">
        <v>9223</v>
      </c>
      <c r="H117" s="273">
        <v>116712</v>
      </c>
    </row>
    <row r="118" spans="2:21" s="273" customFormat="1">
      <c r="B118" s="273" t="s">
        <v>15656</v>
      </c>
      <c r="C118" s="273" t="s">
        <v>15659</v>
      </c>
      <c r="D118" s="658"/>
      <c r="E118" s="277"/>
      <c r="F118" s="658">
        <v>29475</v>
      </c>
      <c r="G118" s="951" t="s">
        <v>9377</v>
      </c>
      <c r="H118" s="273">
        <v>281452</v>
      </c>
    </row>
    <row r="119" spans="2:21" s="273" customFormat="1">
      <c r="B119" s="273" t="s">
        <v>15813</v>
      </c>
      <c r="C119" s="273" t="s">
        <v>15816</v>
      </c>
      <c r="D119" s="658"/>
      <c r="E119" s="277"/>
      <c r="F119" s="658">
        <v>113400</v>
      </c>
      <c r="G119" s="278" t="s">
        <v>15819</v>
      </c>
      <c r="H119" s="273">
        <v>376622</v>
      </c>
    </row>
    <row r="120" spans="2:21" s="273" customFormat="1">
      <c r="B120" s="273" t="s">
        <v>15265</v>
      </c>
      <c r="C120" s="273" t="s">
        <v>15296</v>
      </c>
      <c r="D120" s="658"/>
      <c r="E120" s="277"/>
      <c r="F120" s="658">
        <v>11340</v>
      </c>
      <c r="G120" s="278" t="s">
        <v>15297</v>
      </c>
      <c r="H120" s="273">
        <v>141231</v>
      </c>
    </row>
    <row r="121" spans="2:21" s="273" customFormat="1">
      <c r="B121" s="273" t="s">
        <v>15420</v>
      </c>
      <c r="C121" s="273" t="s">
        <v>15427</v>
      </c>
      <c r="D121" s="658"/>
      <c r="E121" s="277"/>
      <c r="F121" s="658">
        <v>11340</v>
      </c>
      <c r="G121" s="278" t="s">
        <v>15433</v>
      </c>
      <c r="H121" s="273">
        <v>111569</v>
      </c>
    </row>
    <row r="122" spans="2:21" s="273" customFormat="1">
      <c r="B122" s="273" t="s">
        <v>15580</v>
      </c>
      <c r="C122" s="273" t="s">
        <v>15582</v>
      </c>
      <c r="D122" s="658"/>
      <c r="E122" s="277"/>
      <c r="F122" s="658">
        <v>11340</v>
      </c>
      <c r="G122" s="278" t="s">
        <v>15585</v>
      </c>
      <c r="H122" s="273">
        <v>125329</v>
      </c>
    </row>
    <row r="123" spans="2:21" s="273" customFormat="1">
      <c r="B123" s="273" t="s">
        <v>15716</v>
      </c>
      <c r="C123" s="273" t="s">
        <v>15721</v>
      </c>
      <c r="D123" s="658"/>
      <c r="E123" s="277"/>
      <c r="F123" s="658">
        <v>11340</v>
      </c>
      <c r="G123" s="278" t="s">
        <v>9045</v>
      </c>
      <c r="H123" s="273">
        <v>104743</v>
      </c>
    </row>
    <row r="124" spans="2:21" s="655" customFormat="1">
      <c r="B124" s="943"/>
      <c r="C124" s="944"/>
      <c r="D124" s="338"/>
      <c r="E124" s="944"/>
      <c r="O124" s="337"/>
      <c r="R124" s="948"/>
      <c r="S124" s="949"/>
      <c r="T124" s="949"/>
      <c r="U124" s="947"/>
    </row>
    <row r="125" spans="2:21" s="655" customFormat="1">
      <c r="B125" s="943"/>
      <c r="C125" s="944"/>
      <c r="D125" s="946"/>
      <c r="E125" s="944"/>
      <c r="O125" s="337"/>
      <c r="R125" s="948"/>
      <c r="S125" s="949"/>
      <c r="T125" s="949"/>
      <c r="U125" s="947"/>
    </row>
    <row r="126" spans="2:21" s="655" customFormat="1">
      <c r="B126" s="943"/>
      <c r="C126" s="944"/>
      <c r="D126" s="338"/>
      <c r="E126" s="944"/>
      <c r="O126" s="337"/>
      <c r="R126" s="948"/>
      <c r="S126" s="949"/>
      <c r="T126" s="949"/>
      <c r="U126" s="947"/>
    </row>
    <row r="127" spans="2:21" s="655" customFormat="1">
      <c r="B127" s="943"/>
      <c r="C127" s="944"/>
      <c r="D127" s="338"/>
      <c r="E127" s="944"/>
      <c r="O127" s="337"/>
      <c r="R127" s="948"/>
      <c r="S127" s="949"/>
      <c r="T127" s="949"/>
      <c r="U127" s="947"/>
    </row>
    <row r="128" spans="2:21" s="655" customFormat="1">
      <c r="B128" s="943"/>
      <c r="C128" s="944"/>
      <c r="D128" s="338"/>
      <c r="E128" s="944"/>
      <c r="O128" s="337"/>
      <c r="R128" s="948"/>
      <c r="S128" s="949"/>
      <c r="T128" s="949"/>
      <c r="U128" s="947"/>
    </row>
    <row r="129" spans="1:22" s="655" customFormat="1">
      <c r="B129" s="943"/>
      <c r="C129" s="944"/>
      <c r="D129" s="338"/>
      <c r="E129" s="944"/>
      <c r="O129" s="337"/>
      <c r="R129" s="948"/>
      <c r="S129" s="949"/>
      <c r="T129" s="949"/>
      <c r="U129" s="947"/>
    </row>
    <row r="130" spans="1:22" s="655" customFormat="1">
      <c r="B130" s="943"/>
      <c r="C130" s="944"/>
      <c r="D130" s="338"/>
      <c r="E130" s="944"/>
      <c r="O130" s="337"/>
      <c r="R130" s="948"/>
      <c r="S130" s="949"/>
      <c r="T130" s="949"/>
      <c r="U130" s="947"/>
    </row>
    <row r="131" spans="1:22" s="655" customFormat="1">
      <c r="B131" s="943"/>
      <c r="C131" s="944"/>
      <c r="D131" s="338"/>
      <c r="E131" s="944"/>
      <c r="O131" s="337"/>
      <c r="R131" s="948"/>
      <c r="S131" s="949"/>
      <c r="T131" s="949"/>
      <c r="U131" s="947"/>
    </row>
    <row r="132" spans="1:22" s="655" customFormat="1">
      <c r="B132" s="943"/>
      <c r="C132" s="944"/>
      <c r="D132" s="338"/>
      <c r="E132" s="944"/>
      <c r="O132" s="337"/>
      <c r="R132" s="948"/>
      <c r="S132" s="949"/>
      <c r="T132" s="949"/>
      <c r="U132" s="947"/>
    </row>
    <row r="133" spans="1:22" s="655" customFormat="1">
      <c r="B133" s="943"/>
      <c r="C133" s="944"/>
      <c r="D133" s="338"/>
      <c r="E133" s="944"/>
      <c r="O133" s="337"/>
      <c r="R133" s="948"/>
      <c r="S133" s="949"/>
      <c r="T133" s="949"/>
      <c r="U133" s="947"/>
    </row>
    <row r="134" spans="1:22" s="655" customFormat="1">
      <c r="A134" s="945"/>
      <c r="B134" s="943"/>
      <c r="C134" s="944"/>
      <c r="D134" s="946"/>
      <c r="E134" s="944"/>
      <c r="O134" s="337"/>
      <c r="R134" s="944"/>
      <c r="S134" s="944"/>
      <c r="T134" s="944"/>
      <c r="U134" s="947"/>
    </row>
    <row r="135" spans="1:22" s="655" customFormat="1">
      <c r="B135" s="943"/>
      <c r="C135" s="944"/>
      <c r="D135" s="338"/>
      <c r="E135" s="944"/>
      <c r="O135" s="337"/>
      <c r="R135" s="948"/>
      <c r="S135" s="949"/>
      <c r="T135" s="949"/>
      <c r="U135" s="947"/>
    </row>
    <row r="136" spans="1:22" s="655" customFormat="1">
      <c r="B136" s="943"/>
      <c r="C136" s="944"/>
      <c r="D136" s="338"/>
      <c r="E136" s="944"/>
      <c r="O136" s="337"/>
      <c r="R136" s="948"/>
      <c r="S136" s="949"/>
      <c r="T136" s="949"/>
      <c r="U136" s="947"/>
    </row>
    <row r="137" spans="1:22" s="655" customFormat="1">
      <c r="B137" s="943"/>
      <c r="C137" s="944"/>
      <c r="D137" s="338"/>
      <c r="E137" s="944"/>
      <c r="O137" s="337"/>
      <c r="R137" s="948"/>
      <c r="S137" s="949"/>
      <c r="T137" s="949"/>
      <c r="U137" s="947"/>
    </row>
    <row r="138" spans="1:22" s="655" customFormat="1">
      <c r="B138" s="943"/>
      <c r="C138" s="944"/>
      <c r="D138" s="338"/>
      <c r="E138" s="944"/>
      <c r="O138" s="337"/>
      <c r="R138" s="948"/>
      <c r="S138" s="949"/>
      <c r="T138" s="949"/>
      <c r="U138" s="947"/>
    </row>
    <row r="139" spans="1:22" s="655" customFormat="1">
      <c r="B139" s="943"/>
      <c r="C139" s="944"/>
      <c r="D139" s="338"/>
      <c r="E139" s="944"/>
      <c r="O139" s="337"/>
      <c r="R139" s="948"/>
      <c r="S139" s="949"/>
      <c r="T139" s="949"/>
      <c r="U139" s="947"/>
    </row>
    <row r="140" spans="1:22" s="655" customFormat="1">
      <c r="B140" s="943"/>
      <c r="C140" s="944"/>
      <c r="D140" s="338"/>
      <c r="E140" s="944"/>
      <c r="O140" s="337"/>
      <c r="R140" s="948"/>
      <c r="S140" s="949"/>
      <c r="T140" s="949"/>
      <c r="U140" s="947"/>
    </row>
    <row r="141" spans="1:22" s="655" customFormat="1">
      <c r="B141" s="943"/>
      <c r="C141" s="944"/>
      <c r="D141" s="338"/>
      <c r="E141" s="944"/>
      <c r="O141" s="337"/>
      <c r="R141" s="948"/>
      <c r="S141" s="949"/>
      <c r="T141" s="949"/>
      <c r="U141" s="947"/>
    </row>
    <row r="142" spans="1:22" s="655" customFormat="1">
      <c r="B142" s="943"/>
      <c r="C142" s="944"/>
      <c r="D142" s="338"/>
      <c r="E142" s="944"/>
      <c r="O142" s="337"/>
      <c r="R142" s="948"/>
      <c r="S142" s="949"/>
      <c r="T142" s="949"/>
      <c r="U142" s="947"/>
    </row>
    <row r="143" spans="1:22" s="655" customFormat="1">
      <c r="B143" s="943"/>
      <c r="C143" s="944"/>
      <c r="D143" s="946"/>
      <c r="E143" s="944"/>
      <c r="O143" s="337"/>
      <c r="R143" s="948"/>
      <c r="S143" s="949"/>
      <c r="T143" s="949"/>
      <c r="U143" s="947"/>
      <c r="V143" s="339"/>
    </row>
    <row r="144" spans="1:22" s="655" customFormat="1">
      <c r="B144" s="943"/>
      <c r="C144" s="944"/>
      <c r="D144" s="338"/>
      <c r="E144" s="944"/>
      <c r="O144" s="337"/>
      <c r="R144" s="948"/>
      <c r="S144" s="949"/>
      <c r="T144" s="949"/>
      <c r="U144" s="947"/>
    </row>
    <row r="145" spans="1:21" s="655" customFormat="1">
      <c r="B145" s="943"/>
      <c r="C145" s="944"/>
      <c r="D145" s="338"/>
      <c r="E145" s="944"/>
      <c r="O145" s="337"/>
      <c r="R145" s="948"/>
      <c r="S145" s="949"/>
      <c r="T145" s="949"/>
      <c r="U145" s="947"/>
    </row>
    <row r="146" spans="1:21" s="655" customFormat="1">
      <c r="B146" s="943"/>
      <c r="C146" s="944"/>
      <c r="D146" s="338"/>
      <c r="E146" s="944"/>
      <c r="O146" s="337"/>
      <c r="R146" s="948"/>
      <c r="S146" s="949"/>
      <c r="T146" s="949"/>
      <c r="U146" s="947"/>
    </row>
    <row r="147" spans="1:21" s="655" customFormat="1">
      <c r="B147" s="943"/>
      <c r="C147" s="944"/>
      <c r="D147" s="338"/>
      <c r="E147" s="944"/>
      <c r="O147" s="337"/>
      <c r="R147" s="948"/>
      <c r="S147" s="949"/>
      <c r="T147" s="949"/>
      <c r="U147" s="947"/>
    </row>
    <row r="148" spans="1:21" s="655" customFormat="1">
      <c r="B148" s="943"/>
      <c r="C148" s="944"/>
      <c r="D148" s="338"/>
      <c r="E148" s="944"/>
      <c r="O148" s="337"/>
      <c r="R148" s="948"/>
      <c r="S148" s="949"/>
      <c r="T148" s="949"/>
      <c r="U148" s="947"/>
    </row>
    <row r="149" spans="1:21" s="655" customFormat="1">
      <c r="B149" s="943"/>
      <c r="C149" s="944"/>
      <c r="D149" s="338"/>
      <c r="E149" s="944"/>
      <c r="O149" s="337"/>
      <c r="R149" s="948"/>
      <c r="S149" s="949"/>
      <c r="T149" s="949"/>
      <c r="U149" s="947"/>
    </row>
    <row r="150" spans="1:21" s="655" customFormat="1">
      <c r="B150" s="943"/>
      <c r="C150" s="944"/>
      <c r="D150" s="338"/>
      <c r="E150" s="944"/>
      <c r="O150" s="337"/>
      <c r="R150" s="948"/>
      <c r="S150" s="949"/>
      <c r="T150" s="949"/>
      <c r="U150" s="947"/>
    </row>
    <row r="151" spans="1:21" s="655" customFormat="1">
      <c r="B151" s="943"/>
      <c r="C151" s="944"/>
      <c r="D151" s="338"/>
      <c r="E151" s="944"/>
      <c r="O151" s="337"/>
      <c r="R151" s="948"/>
      <c r="S151" s="949"/>
      <c r="T151" s="949"/>
      <c r="U151" s="947"/>
    </row>
    <row r="152" spans="1:21" s="655" customFormat="1">
      <c r="A152" s="945"/>
      <c r="B152" s="943"/>
      <c r="C152" s="944"/>
      <c r="D152" s="338"/>
      <c r="E152" s="944"/>
      <c r="O152" s="337"/>
      <c r="R152" s="944"/>
      <c r="S152" s="944"/>
      <c r="T152" s="944"/>
      <c r="U152" s="947"/>
    </row>
    <row r="153" spans="1:21" s="655" customFormat="1">
      <c r="B153" s="943"/>
      <c r="C153" s="944"/>
      <c r="D153" s="338"/>
      <c r="E153" s="944"/>
      <c r="O153" s="337"/>
      <c r="R153" s="948"/>
      <c r="S153" s="949"/>
      <c r="T153" s="949"/>
      <c r="U153" s="947"/>
    </row>
    <row r="154" spans="1:21" s="655" customFormat="1">
      <c r="B154" s="943"/>
      <c r="C154" s="944"/>
      <c r="D154" s="338"/>
      <c r="E154" s="944"/>
      <c r="O154" s="337"/>
      <c r="R154" s="948"/>
      <c r="S154" s="949"/>
      <c r="T154" s="949"/>
      <c r="U154" s="947"/>
    </row>
    <row r="155" spans="1:21">
      <c r="A155" s="338"/>
      <c r="B155" s="943"/>
      <c r="C155" s="338"/>
      <c r="D155" s="338"/>
      <c r="E155" s="338"/>
      <c r="F155" s="338"/>
      <c r="G155" s="338"/>
      <c r="H155" s="338"/>
      <c r="I155" s="338"/>
      <c r="J155" s="338"/>
      <c r="K155" s="338"/>
      <c r="L155" s="338"/>
      <c r="M155" s="338"/>
      <c r="N155" s="338"/>
      <c r="O155" s="337"/>
      <c r="P155" s="338"/>
      <c r="Q155" s="338"/>
      <c r="R155" s="338"/>
      <c r="S155" s="337"/>
      <c r="U155" s="338"/>
    </row>
    <row r="156" spans="1:21">
      <c r="A156" s="338"/>
      <c r="B156" s="943"/>
      <c r="C156" s="338"/>
      <c r="D156" s="338"/>
      <c r="E156" s="338"/>
      <c r="F156" s="338"/>
      <c r="G156" s="338"/>
      <c r="H156" s="338"/>
      <c r="I156" s="338"/>
      <c r="J156" s="338"/>
      <c r="K156" s="338"/>
      <c r="L156" s="338"/>
      <c r="M156" s="338"/>
      <c r="N156" s="338"/>
      <c r="O156" s="337"/>
      <c r="P156" s="338"/>
      <c r="Q156" s="338"/>
      <c r="R156" s="338"/>
      <c r="S156" s="337"/>
      <c r="U156" s="338"/>
    </row>
    <row r="157" spans="1:21">
      <c r="A157" s="338"/>
      <c r="B157" s="943"/>
      <c r="C157" s="338"/>
      <c r="D157" s="338"/>
      <c r="E157" s="338"/>
      <c r="F157" s="338"/>
      <c r="G157" s="338"/>
      <c r="H157" s="338"/>
      <c r="I157" s="338"/>
      <c r="J157" s="338"/>
      <c r="K157" s="338"/>
      <c r="L157" s="338"/>
      <c r="M157" s="338"/>
      <c r="N157" s="338"/>
      <c r="O157" s="337"/>
      <c r="P157" s="338"/>
      <c r="Q157" s="338"/>
      <c r="R157" s="338"/>
      <c r="S157" s="337"/>
      <c r="U157" s="338"/>
    </row>
    <row r="158" spans="1:21">
      <c r="A158" s="338"/>
      <c r="B158" s="943"/>
      <c r="C158" s="338"/>
      <c r="D158" s="338"/>
      <c r="E158" s="338"/>
      <c r="F158" s="338"/>
      <c r="G158" s="338"/>
      <c r="H158" s="338"/>
      <c r="I158" s="338"/>
      <c r="J158" s="338"/>
      <c r="K158" s="338"/>
      <c r="L158" s="338"/>
      <c r="M158" s="338"/>
      <c r="N158" s="338"/>
      <c r="O158" s="337"/>
      <c r="P158" s="338"/>
      <c r="Q158" s="338"/>
      <c r="R158" s="338"/>
      <c r="S158" s="337"/>
      <c r="U158" s="338"/>
    </row>
    <row r="159" spans="1:21">
      <c r="A159" s="338"/>
      <c r="B159" s="943"/>
      <c r="C159" s="338"/>
      <c r="D159" s="338"/>
      <c r="E159" s="338"/>
      <c r="F159" s="338"/>
      <c r="G159" s="338"/>
      <c r="H159" s="338"/>
      <c r="I159" s="338"/>
      <c r="J159" s="338"/>
      <c r="K159" s="338"/>
      <c r="L159" s="338"/>
      <c r="M159" s="338"/>
      <c r="N159" s="338"/>
      <c r="O159" s="337"/>
      <c r="P159" s="338"/>
      <c r="Q159" s="338"/>
      <c r="R159" s="338"/>
      <c r="S159" s="337"/>
      <c r="U159" s="338"/>
    </row>
    <row r="160" spans="1:21">
      <c r="A160" s="338"/>
      <c r="B160" s="943"/>
      <c r="C160" s="338"/>
      <c r="D160" s="338"/>
      <c r="E160" s="338"/>
      <c r="F160" s="338"/>
      <c r="G160" s="338"/>
      <c r="H160" s="338"/>
      <c r="I160" s="338"/>
      <c r="J160" s="338"/>
      <c r="K160" s="338"/>
      <c r="L160" s="338"/>
      <c r="M160" s="338"/>
      <c r="N160" s="338"/>
      <c r="O160" s="337"/>
      <c r="P160" s="338"/>
      <c r="Q160" s="338"/>
      <c r="R160" s="338"/>
      <c r="S160" s="337"/>
      <c r="U160" s="338"/>
    </row>
    <row r="161" spans="1:21">
      <c r="A161" s="338"/>
      <c r="B161" s="943"/>
      <c r="C161" s="338"/>
      <c r="D161" s="338"/>
      <c r="E161" s="338"/>
      <c r="F161" s="338"/>
      <c r="G161" s="338"/>
      <c r="H161" s="338"/>
      <c r="I161" s="338"/>
      <c r="J161" s="338"/>
      <c r="K161" s="338"/>
      <c r="L161" s="338"/>
      <c r="M161" s="338"/>
      <c r="N161" s="338"/>
      <c r="O161" s="337"/>
      <c r="P161" s="338"/>
      <c r="Q161" s="338"/>
      <c r="R161" s="338"/>
      <c r="S161" s="337"/>
      <c r="U161" s="338"/>
    </row>
    <row r="162" spans="1:21">
      <c r="A162" s="338"/>
      <c r="B162" s="943"/>
      <c r="C162" s="338"/>
      <c r="D162" s="338"/>
      <c r="E162" s="338"/>
      <c r="F162" s="338"/>
      <c r="G162" s="338"/>
      <c r="H162" s="338"/>
      <c r="I162" s="338"/>
      <c r="J162" s="338"/>
      <c r="K162" s="338"/>
      <c r="L162" s="338"/>
      <c r="M162" s="338"/>
      <c r="N162" s="338"/>
      <c r="O162" s="337"/>
      <c r="P162" s="338"/>
      <c r="Q162" s="338"/>
      <c r="R162" s="338"/>
      <c r="S162" s="337"/>
      <c r="U162" s="338"/>
    </row>
    <row r="163" spans="1:21">
      <c r="A163" s="338"/>
      <c r="B163" s="943"/>
      <c r="C163" s="338"/>
      <c r="D163" s="338"/>
      <c r="E163" s="338"/>
      <c r="F163" s="338"/>
      <c r="G163" s="338"/>
      <c r="H163" s="338"/>
      <c r="I163" s="338"/>
      <c r="J163" s="338"/>
      <c r="K163" s="338"/>
      <c r="L163" s="338"/>
      <c r="M163" s="338"/>
      <c r="N163" s="338"/>
      <c r="O163" s="337"/>
      <c r="P163" s="338"/>
      <c r="Q163" s="338"/>
      <c r="R163" s="338"/>
      <c r="S163" s="337"/>
      <c r="U163" s="338"/>
    </row>
    <row r="164" spans="1:21">
      <c r="A164" s="338"/>
      <c r="B164" s="943"/>
      <c r="C164" s="338"/>
      <c r="D164" s="338"/>
      <c r="E164" s="338"/>
      <c r="F164" s="950"/>
      <c r="G164" s="338"/>
      <c r="H164" s="338"/>
      <c r="I164" s="338"/>
      <c r="J164" s="338"/>
      <c r="K164" s="338"/>
      <c r="L164" s="338"/>
      <c r="M164" s="338"/>
      <c r="N164" s="338"/>
      <c r="O164" s="337"/>
      <c r="P164" s="338"/>
      <c r="Q164" s="338"/>
      <c r="R164" s="338"/>
      <c r="S164" s="337"/>
      <c r="U164" s="338"/>
    </row>
    <row r="165" spans="1:21">
      <c r="A165" s="338"/>
      <c r="B165" s="943"/>
      <c r="C165" s="338"/>
      <c r="D165" s="338"/>
      <c r="E165" s="338"/>
      <c r="F165" s="950"/>
      <c r="G165" s="338"/>
      <c r="H165" s="338"/>
      <c r="I165" s="338"/>
      <c r="J165" s="338"/>
      <c r="K165" s="338"/>
      <c r="L165" s="338"/>
      <c r="M165" s="338"/>
      <c r="N165" s="338"/>
      <c r="O165" s="337"/>
      <c r="P165" s="338"/>
      <c r="Q165" s="338"/>
      <c r="R165" s="338"/>
      <c r="S165" s="337"/>
      <c r="U165" s="338"/>
    </row>
    <row r="166" spans="1:21">
      <c r="A166" s="338"/>
      <c r="B166" s="943"/>
      <c r="C166" s="338"/>
      <c r="D166" s="338"/>
      <c r="E166" s="338"/>
      <c r="F166" s="950"/>
      <c r="G166" s="338"/>
      <c r="H166" s="338"/>
      <c r="I166" s="338"/>
      <c r="J166" s="338"/>
      <c r="K166" s="338"/>
      <c r="L166" s="338"/>
      <c r="M166" s="338"/>
      <c r="N166" s="338"/>
      <c r="O166" s="337"/>
      <c r="P166" s="338"/>
      <c r="Q166" s="338"/>
      <c r="R166" s="338"/>
      <c r="S166" s="337"/>
      <c r="U166" s="338"/>
    </row>
    <row r="167" spans="1:21">
      <c r="A167" s="338"/>
      <c r="B167" s="943"/>
      <c r="C167" s="338"/>
      <c r="D167" s="338"/>
      <c r="E167" s="338"/>
      <c r="F167" s="950"/>
      <c r="G167" s="338"/>
      <c r="H167" s="338"/>
      <c r="I167" s="338"/>
      <c r="J167" s="338"/>
      <c r="K167" s="338"/>
      <c r="L167" s="338"/>
      <c r="M167" s="338"/>
      <c r="N167" s="338"/>
      <c r="O167" s="337"/>
      <c r="P167" s="338"/>
      <c r="Q167" s="338"/>
      <c r="R167" s="338"/>
      <c r="S167" s="337"/>
      <c r="U167" s="338"/>
    </row>
    <row r="168" spans="1:21">
      <c r="A168" s="338"/>
      <c r="B168" s="943"/>
      <c r="C168" s="338"/>
      <c r="D168" s="338"/>
      <c r="E168" s="338"/>
      <c r="F168" s="950"/>
      <c r="G168" s="338"/>
      <c r="H168" s="338"/>
      <c r="I168" s="338"/>
      <c r="J168" s="338"/>
      <c r="K168" s="338"/>
      <c r="L168" s="338"/>
      <c r="M168" s="338"/>
      <c r="N168" s="338"/>
      <c r="O168" s="337"/>
      <c r="P168" s="338"/>
      <c r="Q168" s="338"/>
      <c r="R168" s="338"/>
      <c r="S168" s="337"/>
      <c r="U168" s="338"/>
    </row>
    <row r="169" spans="1:21">
      <c r="A169" s="338"/>
      <c r="B169" s="943"/>
      <c r="C169" s="338"/>
      <c r="D169" s="338"/>
      <c r="E169" s="338"/>
      <c r="F169" s="950"/>
      <c r="G169" s="338"/>
      <c r="H169" s="338"/>
      <c r="I169" s="338"/>
      <c r="J169" s="338"/>
      <c r="K169" s="338"/>
      <c r="L169" s="338"/>
      <c r="M169" s="338"/>
      <c r="N169" s="338"/>
      <c r="O169" s="337"/>
      <c r="P169" s="338"/>
      <c r="Q169" s="338"/>
      <c r="R169" s="338"/>
      <c r="S169" s="337"/>
      <c r="U169" s="338"/>
    </row>
    <row r="170" spans="1:21">
      <c r="A170" s="338"/>
      <c r="B170" s="943"/>
      <c r="C170" s="338"/>
      <c r="D170" s="338"/>
      <c r="E170" s="338"/>
      <c r="F170" s="950"/>
      <c r="G170" s="338"/>
      <c r="H170" s="338"/>
      <c r="I170" s="338"/>
      <c r="J170" s="338"/>
      <c r="K170" s="338"/>
      <c r="L170" s="338"/>
      <c r="M170" s="338"/>
      <c r="N170" s="338"/>
      <c r="O170" s="337"/>
      <c r="P170" s="338"/>
      <c r="Q170" s="338"/>
      <c r="R170" s="338"/>
      <c r="S170" s="337"/>
      <c r="U170" s="338"/>
    </row>
    <row r="171" spans="1:21">
      <c r="A171" s="338"/>
      <c r="B171" s="943"/>
      <c r="C171" s="338"/>
      <c r="D171" s="338"/>
      <c r="E171" s="338"/>
      <c r="F171" s="338"/>
      <c r="G171" s="338"/>
      <c r="H171" s="338"/>
      <c r="I171" s="338"/>
      <c r="J171" s="338"/>
      <c r="K171" s="338"/>
      <c r="L171" s="338"/>
      <c r="M171" s="338"/>
      <c r="N171" s="338"/>
      <c r="O171" s="337"/>
      <c r="P171" s="338"/>
      <c r="Q171" s="338"/>
      <c r="R171" s="338"/>
      <c r="S171" s="337"/>
      <c r="U171" s="338"/>
    </row>
    <row r="172" spans="1:21">
      <c r="A172" s="338"/>
      <c r="B172" s="943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7"/>
      <c r="P172" s="338"/>
      <c r="Q172" s="338"/>
      <c r="R172" s="338"/>
      <c r="S172" s="337"/>
      <c r="U172" s="338"/>
    </row>
    <row r="173" spans="1:21">
      <c r="A173" s="338"/>
      <c r="B173" s="943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7"/>
      <c r="P173" s="338"/>
      <c r="Q173" s="338"/>
      <c r="R173" s="338"/>
      <c r="S173" s="337"/>
      <c r="U173" s="338"/>
    </row>
    <row r="174" spans="1:21">
      <c r="A174" s="338"/>
      <c r="B174" s="943"/>
      <c r="C174" s="338"/>
      <c r="D174" s="338"/>
      <c r="E174" s="338"/>
      <c r="F174" s="338"/>
      <c r="G174" s="338"/>
      <c r="H174" s="338"/>
      <c r="I174" s="338"/>
      <c r="J174" s="338"/>
      <c r="K174" s="338"/>
      <c r="L174" s="338"/>
      <c r="M174" s="338"/>
      <c r="N174" s="338"/>
      <c r="O174" s="337"/>
      <c r="P174" s="338"/>
      <c r="Q174" s="338"/>
      <c r="R174" s="338"/>
      <c r="S174" s="337"/>
      <c r="U174" s="338"/>
    </row>
    <row r="175" spans="1:21">
      <c r="A175" s="338"/>
      <c r="B175" s="943"/>
      <c r="C175" s="338"/>
      <c r="D175" s="338"/>
      <c r="E175" s="338"/>
      <c r="F175" s="338"/>
      <c r="G175" s="338"/>
      <c r="H175" s="338"/>
      <c r="I175" s="338"/>
      <c r="J175" s="338"/>
      <c r="K175" s="338"/>
      <c r="L175" s="338"/>
      <c r="M175" s="338"/>
      <c r="N175" s="338"/>
      <c r="O175" s="337"/>
      <c r="P175" s="338"/>
      <c r="Q175" s="338"/>
      <c r="R175" s="338"/>
      <c r="S175" s="337"/>
      <c r="U175" s="338"/>
    </row>
    <row r="176" spans="1:21">
      <c r="A176" s="338"/>
      <c r="B176" s="943"/>
      <c r="C176" s="338"/>
      <c r="D176" s="338"/>
      <c r="E176" s="338"/>
      <c r="F176" s="338"/>
      <c r="G176" s="338"/>
      <c r="H176" s="338"/>
      <c r="I176" s="338"/>
      <c r="J176" s="338"/>
      <c r="K176" s="338"/>
      <c r="L176" s="338"/>
      <c r="M176" s="338"/>
      <c r="N176" s="338"/>
      <c r="O176" s="337"/>
      <c r="P176" s="338"/>
      <c r="Q176" s="338"/>
      <c r="R176" s="338"/>
      <c r="S176" s="337"/>
      <c r="U176" s="338"/>
    </row>
    <row r="177" spans="1:21">
      <c r="A177" s="338"/>
      <c r="B177" s="943"/>
      <c r="C177" s="338"/>
      <c r="D177" s="338"/>
      <c r="E177" s="338"/>
      <c r="F177" s="338"/>
      <c r="G177" s="338"/>
      <c r="H177" s="338"/>
      <c r="I177" s="338"/>
      <c r="J177" s="338"/>
      <c r="K177" s="338"/>
      <c r="L177" s="338"/>
      <c r="M177" s="338"/>
      <c r="N177" s="338"/>
      <c r="O177" s="337"/>
      <c r="P177" s="338"/>
      <c r="Q177" s="338"/>
      <c r="R177" s="338"/>
      <c r="S177" s="337"/>
      <c r="U177" s="338"/>
    </row>
    <row r="178" spans="1:21">
      <c r="A178" s="338"/>
      <c r="B178" s="943"/>
      <c r="C178" s="338"/>
      <c r="D178" s="338"/>
      <c r="E178" s="338"/>
      <c r="F178" s="338"/>
      <c r="G178" s="338"/>
      <c r="H178" s="338"/>
      <c r="I178" s="338"/>
      <c r="J178" s="338"/>
      <c r="K178" s="338"/>
      <c r="L178" s="338"/>
      <c r="M178" s="338"/>
      <c r="N178" s="338"/>
      <c r="O178" s="337"/>
      <c r="P178" s="338"/>
      <c r="Q178" s="338"/>
      <c r="R178" s="338"/>
      <c r="S178" s="337"/>
      <c r="U178" s="338"/>
    </row>
    <row r="179" spans="1:21">
      <c r="A179" s="338"/>
      <c r="B179" s="943"/>
      <c r="C179" s="338"/>
      <c r="D179" s="338"/>
      <c r="E179" s="338"/>
      <c r="F179" s="338"/>
      <c r="G179" s="338"/>
      <c r="H179" s="338"/>
      <c r="I179" s="338"/>
      <c r="J179" s="338"/>
      <c r="K179" s="338"/>
      <c r="L179" s="338"/>
      <c r="M179" s="338"/>
      <c r="N179" s="338"/>
      <c r="O179" s="337"/>
      <c r="P179" s="338"/>
      <c r="Q179" s="338"/>
      <c r="R179" s="338"/>
      <c r="S179" s="337"/>
      <c r="U179" s="338"/>
    </row>
    <row r="180" spans="1:21">
      <c r="A180" s="338"/>
      <c r="B180" s="943"/>
      <c r="C180" s="338"/>
      <c r="D180" s="338"/>
      <c r="E180" s="338"/>
      <c r="F180" s="338"/>
      <c r="G180" s="338"/>
      <c r="H180" s="338"/>
      <c r="I180" s="338"/>
      <c r="J180" s="338"/>
      <c r="K180" s="338"/>
      <c r="L180" s="338"/>
      <c r="M180" s="338"/>
      <c r="N180" s="338"/>
      <c r="O180" s="337"/>
      <c r="P180" s="338"/>
      <c r="Q180" s="338"/>
      <c r="R180" s="338"/>
      <c r="S180" s="337"/>
      <c r="U180" s="338"/>
    </row>
    <row r="181" spans="1:21">
      <c r="A181" s="338"/>
      <c r="B181" s="943"/>
      <c r="C181" s="338"/>
      <c r="D181" s="338"/>
      <c r="E181" s="338"/>
      <c r="F181" s="338"/>
      <c r="G181" s="338"/>
      <c r="H181" s="338"/>
      <c r="I181" s="338"/>
      <c r="J181" s="338"/>
      <c r="K181" s="338"/>
      <c r="L181" s="338"/>
      <c r="M181" s="338"/>
      <c r="N181" s="338"/>
      <c r="O181" s="337"/>
      <c r="P181" s="338"/>
      <c r="Q181" s="338"/>
      <c r="R181" s="338"/>
      <c r="S181" s="337"/>
      <c r="U181" s="338"/>
    </row>
    <row r="182" spans="1:21">
      <c r="A182" s="338"/>
      <c r="B182" s="943"/>
      <c r="C182" s="338"/>
      <c r="D182" s="338"/>
      <c r="E182" s="338"/>
      <c r="F182" s="338"/>
      <c r="G182" s="338"/>
      <c r="H182" s="338"/>
      <c r="I182" s="338"/>
      <c r="J182" s="338"/>
      <c r="K182" s="338"/>
      <c r="L182" s="338"/>
      <c r="M182" s="338"/>
      <c r="N182" s="338"/>
      <c r="O182" s="337"/>
      <c r="P182" s="338"/>
      <c r="Q182" s="338"/>
      <c r="R182" s="338"/>
      <c r="S182" s="337"/>
      <c r="U182" s="338"/>
    </row>
    <row r="183" spans="1:21">
      <c r="A183" s="338"/>
      <c r="B183" s="943"/>
      <c r="C183" s="338"/>
      <c r="D183" s="338"/>
      <c r="E183" s="338"/>
      <c r="F183" s="338"/>
      <c r="G183" s="338"/>
      <c r="H183" s="338"/>
      <c r="I183" s="338"/>
      <c r="J183" s="338"/>
      <c r="K183" s="338"/>
      <c r="L183" s="338"/>
      <c r="M183" s="338"/>
      <c r="N183" s="338"/>
      <c r="O183" s="337"/>
      <c r="P183" s="338"/>
      <c r="Q183" s="338"/>
      <c r="R183" s="338"/>
      <c r="S183" s="337"/>
      <c r="U183" s="338"/>
    </row>
    <row r="184" spans="1:21">
      <c r="A184" s="338"/>
      <c r="B184" s="943"/>
      <c r="C184" s="338"/>
      <c r="D184" s="338"/>
      <c r="E184" s="338"/>
      <c r="F184" s="338"/>
      <c r="G184" s="338"/>
      <c r="H184" s="338"/>
      <c r="I184" s="338"/>
      <c r="J184" s="338"/>
      <c r="K184" s="338"/>
      <c r="L184" s="338"/>
      <c r="M184" s="338"/>
      <c r="N184" s="338"/>
      <c r="O184" s="337"/>
      <c r="P184" s="338"/>
      <c r="Q184" s="338"/>
      <c r="R184" s="338"/>
      <c r="S184" s="337"/>
      <c r="U184" s="338"/>
    </row>
    <row r="185" spans="1:21">
      <c r="A185" s="338"/>
      <c r="B185" s="943"/>
      <c r="C185" s="338"/>
      <c r="D185" s="338"/>
      <c r="E185" s="338"/>
      <c r="F185" s="338"/>
      <c r="G185" s="338"/>
      <c r="H185" s="338"/>
      <c r="I185" s="338"/>
      <c r="J185" s="338"/>
      <c r="K185" s="338"/>
      <c r="L185" s="338"/>
      <c r="M185" s="338"/>
      <c r="N185" s="338"/>
      <c r="O185" s="337"/>
      <c r="P185" s="338"/>
      <c r="Q185" s="338"/>
      <c r="R185" s="338"/>
      <c r="S185" s="337"/>
      <c r="U185" s="338"/>
    </row>
    <row r="186" spans="1:21">
      <c r="A186" s="338"/>
      <c r="B186" s="943"/>
      <c r="C186" s="338"/>
      <c r="D186" s="338"/>
      <c r="E186" s="338"/>
      <c r="F186" s="338"/>
      <c r="G186" s="338"/>
      <c r="H186" s="338"/>
      <c r="I186" s="338"/>
      <c r="J186" s="338"/>
      <c r="K186" s="338"/>
      <c r="L186" s="338"/>
      <c r="M186" s="338"/>
      <c r="N186" s="338"/>
      <c r="O186" s="337"/>
      <c r="P186" s="338"/>
      <c r="Q186" s="338"/>
      <c r="R186" s="338"/>
      <c r="S186" s="337"/>
      <c r="U186" s="338"/>
    </row>
    <row r="187" spans="1:21">
      <c r="A187" s="338"/>
      <c r="B187" s="943"/>
      <c r="C187" s="338"/>
      <c r="D187" s="338"/>
      <c r="E187" s="338"/>
      <c r="F187" s="338"/>
      <c r="G187" s="338"/>
      <c r="H187" s="338"/>
      <c r="I187" s="338"/>
      <c r="J187" s="338"/>
      <c r="K187" s="338"/>
      <c r="L187" s="338"/>
      <c r="M187" s="338"/>
      <c r="N187" s="338"/>
      <c r="O187" s="337"/>
      <c r="P187" s="338"/>
      <c r="Q187" s="338"/>
      <c r="R187" s="338"/>
      <c r="S187" s="337"/>
      <c r="U187" s="338"/>
    </row>
    <row r="188" spans="1:21">
      <c r="A188" s="338"/>
      <c r="B188" s="943"/>
      <c r="C188" s="338"/>
      <c r="D188" s="338"/>
      <c r="E188" s="338"/>
      <c r="F188" s="338"/>
      <c r="G188" s="338"/>
      <c r="H188" s="338"/>
      <c r="I188" s="338"/>
      <c r="J188" s="338"/>
      <c r="K188" s="338"/>
      <c r="L188" s="338"/>
      <c r="M188" s="338"/>
      <c r="N188" s="338"/>
      <c r="O188" s="337"/>
      <c r="P188" s="338"/>
      <c r="Q188" s="338"/>
      <c r="R188" s="338"/>
      <c r="S188" s="337"/>
      <c r="U188" s="338"/>
    </row>
    <row r="189" spans="1:21">
      <c r="A189" s="338"/>
      <c r="B189" s="943"/>
      <c r="C189" s="338"/>
      <c r="D189" s="338"/>
      <c r="E189" s="338"/>
      <c r="F189" s="338"/>
      <c r="G189" s="338"/>
      <c r="H189" s="338"/>
      <c r="I189" s="338"/>
      <c r="J189" s="338"/>
      <c r="K189" s="338"/>
      <c r="L189" s="338"/>
      <c r="M189" s="338"/>
      <c r="N189" s="338"/>
      <c r="O189" s="337"/>
      <c r="P189" s="338"/>
      <c r="Q189" s="338"/>
      <c r="R189" s="338"/>
      <c r="S189" s="337"/>
      <c r="U189" s="338"/>
    </row>
    <row r="190" spans="1:21">
      <c r="A190" s="338"/>
      <c r="B190" s="943"/>
      <c r="C190" s="338"/>
      <c r="D190" s="338"/>
      <c r="E190" s="338"/>
      <c r="F190" s="338"/>
      <c r="G190" s="338"/>
      <c r="H190" s="338"/>
      <c r="I190" s="338"/>
      <c r="J190" s="338"/>
      <c r="K190" s="338"/>
      <c r="L190" s="338"/>
      <c r="M190" s="338"/>
      <c r="N190" s="338"/>
      <c r="O190" s="337"/>
      <c r="P190" s="338"/>
      <c r="Q190" s="338"/>
      <c r="R190" s="338"/>
      <c r="S190" s="337"/>
      <c r="U190" s="338"/>
    </row>
    <row r="191" spans="1:21">
      <c r="A191" s="338"/>
      <c r="B191" s="943"/>
      <c r="C191" s="338"/>
      <c r="D191" s="338"/>
      <c r="E191" s="338"/>
      <c r="F191" s="338"/>
      <c r="G191" s="338"/>
      <c r="H191" s="338"/>
      <c r="I191" s="338"/>
      <c r="J191" s="338"/>
      <c r="K191" s="338"/>
      <c r="L191" s="338"/>
      <c r="M191" s="338"/>
      <c r="N191" s="338"/>
      <c r="O191" s="337"/>
      <c r="P191" s="338"/>
      <c r="Q191" s="338"/>
      <c r="R191" s="338"/>
      <c r="S191" s="337"/>
      <c r="U191" s="338"/>
    </row>
    <row r="192" spans="1:21">
      <c r="A192" s="338"/>
      <c r="B192" s="943"/>
      <c r="C192" s="338"/>
      <c r="D192" s="338"/>
      <c r="E192" s="338"/>
      <c r="F192" s="338"/>
      <c r="G192" s="338"/>
      <c r="H192" s="338"/>
      <c r="I192" s="338"/>
      <c r="J192" s="338"/>
      <c r="K192" s="338"/>
      <c r="L192" s="338"/>
      <c r="M192" s="338"/>
      <c r="N192" s="338"/>
      <c r="O192" s="337"/>
      <c r="P192" s="338"/>
      <c r="Q192" s="338"/>
      <c r="R192" s="338"/>
      <c r="S192" s="337"/>
      <c r="U192" s="338"/>
    </row>
    <row r="193" spans="1:21">
      <c r="A193" s="338"/>
      <c r="B193" s="943"/>
      <c r="C193" s="338"/>
      <c r="D193" s="338"/>
      <c r="E193" s="338"/>
      <c r="F193" s="338"/>
      <c r="G193" s="338"/>
      <c r="H193" s="338"/>
      <c r="I193" s="338"/>
      <c r="J193" s="338"/>
      <c r="K193" s="338"/>
      <c r="L193" s="338"/>
      <c r="M193" s="338"/>
      <c r="N193" s="338"/>
      <c r="O193" s="337"/>
      <c r="P193" s="338"/>
      <c r="Q193" s="338"/>
      <c r="R193" s="338"/>
      <c r="S193" s="337"/>
      <c r="U193" s="338"/>
    </row>
    <row r="194" spans="1:21">
      <c r="A194" s="338"/>
      <c r="B194" s="943"/>
      <c r="C194" s="338"/>
      <c r="D194" s="338"/>
      <c r="E194" s="338"/>
      <c r="F194" s="338"/>
      <c r="G194" s="338"/>
      <c r="H194" s="338"/>
      <c r="I194" s="338"/>
      <c r="J194" s="338"/>
      <c r="K194" s="338"/>
      <c r="L194" s="338"/>
      <c r="M194" s="338"/>
      <c r="N194" s="338"/>
      <c r="O194" s="337"/>
      <c r="P194" s="338"/>
      <c r="Q194" s="338"/>
      <c r="R194" s="338"/>
      <c r="S194" s="337"/>
      <c r="U194" s="338"/>
    </row>
    <row r="195" spans="1:21">
      <c r="A195" s="338"/>
      <c r="B195" s="943"/>
      <c r="C195" s="338"/>
      <c r="D195" s="338"/>
      <c r="E195" s="338"/>
      <c r="F195" s="338"/>
      <c r="G195" s="338"/>
      <c r="H195" s="338"/>
      <c r="I195" s="338"/>
      <c r="J195" s="338"/>
      <c r="K195" s="338"/>
      <c r="L195" s="338"/>
      <c r="M195" s="338"/>
      <c r="N195" s="338"/>
      <c r="O195" s="337"/>
      <c r="P195" s="338"/>
      <c r="Q195" s="338"/>
      <c r="R195" s="338"/>
      <c r="S195" s="337"/>
      <c r="U195" s="338"/>
    </row>
    <row r="196" spans="1:21">
      <c r="A196" s="338"/>
      <c r="B196" s="943"/>
      <c r="C196" s="338"/>
      <c r="D196" s="338"/>
      <c r="E196" s="338"/>
      <c r="F196" s="338"/>
      <c r="G196" s="338"/>
      <c r="H196" s="338"/>
      <c r="I196" s="338"/>
      <c r="J196" s="338"/>
      <c r="K196" s="338"/>
      <c r="L196" s="338"/>
      <c r="M196" s="338"/>
      <c r="N196" s="338"/>
      <c r="O196" s="337"/>
      <c r="P196" s="338"/>
      <c r="Q196" s="338"/>
      <c r="R196" s="338"/>
      <c r="S196" s="337"/>
      <c r="U196" s="338"/>
    </row>
    <row r="197" spans="1:21">
      <c r="A197" s="338"/>
      <c r="B197" s="943"/>
      <c r="C197" s="338"/>
      <c r="D197" s="338"/>
      <c r="E197" s="338"/>
      <c r="F197" s="338"/>
      <c r="G197" s="338"/>
      <c r="H197" s="338"/>
      <c r="I197" s="338"/>
      <c r="J197" s="338"/>
      <c r="K197" s="338"/>
      <c r="L197" s="338"/>
      <c r="M197" s="338"/>
      <c r="N197" s="338"/>
      <c r="O197" s="337"/>
      <c r="P197" s="338"/>
      <c r="Q197" s="338"/>
      <c r="R197" s="338"/>
      <c r="S197" s="337"/>
      <c r="U197" s="338"/>
    </row>
    <row r="198" spans="1:21">
      <c r="A198" s="338"/>
      <c r="B198" s="943"/>
      <c r="C198" s="338"/>
      <c r="D198" s="338"/>
      <c r="E198" s="338"/>
      <c r="F198" s="338"/>
      <c r="G198" s="338"/>
      <c r="H198" s="338"/>
      <c r="I198" s="338"/>
      <c r="J198" s="338"/>
      <c r="K198" s="338"/>
      <c r="L198" s="338"/>
      <c r="M198" s="338"/>
      <c r="N198" s="338"/>
      <c r="O198" s="337"/>
      <c r="P198" s="338"/>
      <c r="Q198" s="338"/>
      <c r="R198" s="338"/>
      <c r="S198" s="337"/>
      <c r="U198" s="338"/>
    </row>
    <row r="199" spans="1:21">
      <c r="A199" s="338"/>
      <c r="B199" s="943"/>
      <c r="C199" s="338"/>
      <c r="D199" s="338"/>
      <c r="E199" s="338"/>
      <c r="F199" s="338"/>
      <c r="G199" s="338"/>
      <c r="H199" s="338"/>
      <c r="I199" s="338"/>
      <c r="J199" s="338"/>
      <c r="K199" s="338"/>
      <c r="L199" s="338"/>
      <c r="M199" s="338"/>
      <c r="N199" s="338"/>
      <c r="O199" s="337"/>
      <c r="P199" s="338"/>
      <c r="Q199" s="338"/>
      <c r="R199" s="338"/>
      <c r="S199" s="337"/>
      <c r="U199" s="338"/>
    </row>
    <row r="200" spans="1:21">
      <c r="A200" s="338"/>
      <c r="B200" s="943"/>
      <c r="C200" s="338"/>
      <c r="D200" s="338"/>
      <c r="E200" s="338"/>
      <c r="F200" s="338"/>
      <c r="G200" s="338"/>
      <c r="H200" s="338"/>
      <c r="I200" s="338"/>
      <c r="J200" s="338"/>
      <c r="K200" s="338"/>
      <c r="L200" s="338"/>
      <c r="M200" s="338"/>
      <c r="N200" s="338"/>
      <c r="O200" s="337"/>
      <c r="P200" s="338"/>
      <c r="Q200" s="338"/>
      <c r="R200" s="338"/>
      <c r="S200" s="337"/>
      <c r="U200" s="338"/>
    </row>
    <row r="201" spans="1:21">
      <c r="A201" s="338"/>
      <c r="B201" s="943"/>
      <c r="C201" s="338"/>
      <c r="D201" s="338"/>
      <c r="E201" s="338"/>
      <c r="F201" s="338"/>
      <c r="G201" s="338"/>
      <c r="H201" s="338"/>
      <c r="I201" s="338"/>
      <c r="J201" s="338"/>
      <c r="K201" s="338"/>
      <c r="L201" s="338"/>
      <c r="M201" s="338"/>
      <c r="N201" s="338"/>
      <c r="O201" s="337"/>
      <c r="P201" s="338"/>
      <c r="Q201" s="338"/>
      <c r="R201" s="338"/>
      <c r="S201" s="337"/>
      <c r="U201" s="338"/>
    </row>
    <row r="202" spans="1:21">
      <c r="A202" s="338"/>
      <c r="B202" s="943"/>
      <c r="C202" s="338"/>
      <c r="D202" s="338"/>
      <c r="E202" s="338"/>
      <c r="F202" s="338"/>
      <c r="G202" s="338"/>
      <c r="H202" s="338"/>
      <c r="I202" s="338"/>
      <c r="J202" s="338"/>
      <c r="K202" s="338"/>
      <c r="L202" s="338"/>
      <c r="M202" s="338"/>
      <c r="N202" s="338"/>
      <c r="O202" s="337"/>
      <c r="P202" s="338"/>
      <c r="Q202" s="338"/>
      <c r="R202" s="338"/>
      <c r="S202" s="337"/>
      <c r="U202" s="338"/>
    </row>
    <row r="203" spans="1:21">
      <c r="A203" s="338"/>
      <c r="B203" s="943"/>
      <c r="C203" s="338"/>
      <c r="D203" s="338"/>
      <c r="E203" s="338"/>
      <c r="F203" s="338"/>
      <c r="G203" s="338"/>
      <c r="H203" s="338"/>
      <c r="I203" s="338"/>
      <c r="J203" s="338"/>
      <c r="K203" s="338"/>
      <c r="L203" s="338"/>
      <c r="M203" s="338"/>
      <c r="N203" s="338"/>
      <c r="O203" s="337"/>
      <c r="P203" s="338"/>
      <c r="Q203" s="338"/>
      <c r="R203" s="338"/>
      <c r="S203" s="337"/>
      <c r="U203" s="338"/>
    </row>
    <row r="204" spans="1:21">
      <c r="A204" s="338"/>
      <c r="B204" s="943"/>
      <c r="C204" s="338"/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337"/>
      <c r="P204" s="338"/>
      <c r="Q204" s="338"/>
      <c r="R204" s="338"/>
      <c r="S204" s="337"/>
      <c r="U204" s="338"/>
    </row>
    <row r="205" spans="1:21">
      <c r="A205" s="338"/>
      <c r="B205" s="943"/>
      <c r="C205" s="338"/>
      <c r="D205" s="338"/>
      <c r="E205" s="338"/>
      <c r="F205" s="338"/>
      <c r="G205" s="338"/>
      <c r="H205" s="338"/>
      <c r="I205" s="338"/>
      <c r="J205" s="338"/>
      <c r="K205" s="338"/>
      <c r="L205" s="338"/>
      <c r="M205" s="338"/>
      <c r="N205" s="338"/>
      <c r="O205" s="337"/>
      <c r="P205" s="338"/>
      <c r="Q205" s="338"/>
      <c r="R205" s="338"/>
      <c r="S205" s="337"/>
      <c r="U205" s="338"/>
    </row>
    <row r="206" spans="1:21">
      <c r="A206" s="338"/>
      <c r="B206" s="943"/>
      <c r="C206" s="338"/>
      <c r="D206" s="338"/>
      <c r="E206" s="338"/>
      <c r="F206" s="338"/>
      <c r="G206" s="338"/>
      <c r="H206" s="338"/>
      <c r="I206" s="338"/>
      <c r="J206" s="338"/>
      <c r="K206" s="338"/>
      <c r="L206" s="338"/>
      <c r="M206" s="338"/>
      <c r="N206" s="338"/>
      <c r="O206" s="337"/>
      <c r="P206" s="338"/>
      <c r="Q206" s="338"/>
      <c r="R206" s="338"/>
      <c r="S206" s="337"/>
      <c r="U206" s="338"/>
    </row>
    <row r="207" spans="1:21">
      <c r="A207" s="338"/>
      <c r="B207" s="943"/>
      <c r="C207" s="338"/>
      <c r="D207" s="338"/>
      <c r="E207" s="338"/>
      <c r="F207" s="338"/>
      <c r="G207" s="338"/>
      <c r="H207" s="338"/>
      <c r="I207" s="338"/>
      <c r="J207" s="338"/>
      <c r="K207" s="338"/>
      <c r="L207" s="338"/>
      <c r="M207" s="338"/>
      <c r="N207" s="338"/>
      <c r="O207" s="337"/>
      <c r="P207" s="338"/>
      <c r="Q207" s="338"/>
      <c r="R207" s="338"/>
      <c r="S207" s="337"/>
      <c r="U207" s="338"/>
    </row>
    <row r="208" spans="1:21">
      <c r="A208" s="338"/>
      <c r="B208" s="943"/>
      <c r="C208" s="338"/>
      <c r="D208" s="338"/>
      <c r="E208" s="338"/>
      <c r="F208" s="338"/>
      <c r="G208" s="338"/>
      <c r="H208" s="338"/>
      <c r="I208" s="338"/>
      <c r="J208" s="338"/>
      <c r="K208" s="338"/>
      <c r="L208" s="338"/>
      <c r="M208" s="338"/>
      <c r="N208" s="338"/>
      <c r="O208" s="337"/>
      <c r="P208" s="338"/>
      <c r="Q208" s="338"/>
      <c r="R208" s="338"/>
      <c r="S208" s="337"/>
      <c r="U208" s="338"/>
    </row>
    <row r="209" spans="1:22">
      <c r="A209" s="338"/>
      <c r="B209" s="943"/>
      <c r="C209" s="338"/>
      <c r="D209" s="338"/>
      <c r="E209" s="338"/>
      <c r="F209" s="338"/>
      <c r="G209" s="338"/>
      <c r="H209" s="338"/>
      <c r="I209" s="338"/>
      <c r="J209" s="338"/>
      <c r="K209" s="338"/>
      <c r="L209" s="338"/>
      <c r="M209" s="338"/>
      <c r="N209" s="338"/>
      <c r="O209" s="337"/>
      <c r="P209" s="338"/>
      <c r="Q209" s="338"/>
      <c r="R209" s="338"/>
      <c r="S209" s="337"/>
      <c r="U209" s="338"/>
    </row>
    <row r="210" spans="1:22">
      <c r="A210" s="338"/>
      <c r="B210" s="943"/>
      <c r="C210" s="338"/>
      <c r="D210" s="338"/>
      <c r="E210" s="338"/>
      <c r="F210" s="338"/>
      <c r="G210" s="338"/>
      <c r="H210" s="338"/>
      <c r="I210" s="338"/>
      <c r="J210" s="338"/>
      <c r="K210" s="338"/>
      <c r="L210" s="338"/>
      <c r="M210" s="338"/>
      <c r="N210" s="338"/>
      <c r="O210" s="337"/>
      <c r="P210" s="338"/>
      <c r="Q210" s="338"/>
      <c r="R210" s="338"/>
      <c r="S210" s="337"/>
      <c r="U210" s="338"/>
    </row>
    <row r="211" spans="1:22">
      <c r="A211" s="338"/>
      <c r="B211" s="943"/>
      <c r="C211" s="338"/>
      <c r="D211" s="338"/>
      <c r="E211" s="338"/>
      <c r="F211" s="338"/>
      <c r="G211" s="338"/>
      <c r="H211" s="338"/>
      <c r="I211" s="338"/>
      <c r="J211" s="338"/>
      <c r="K211" s="338"/>
      <c r="L211" s="338"/>
      <c r="M211" s="338"/>
      <c r="N211" s="338"/>
      <c r="O211" s="337"/>
      <c r="P211" s="338"/>
      <c r="Q211" s="338"/>
      <c r="R211" s="338"/>
      <c r="S211" s="337"/>
      <c r="U211" s="338"/>
    </row>
    <row r="212" spans="1:22">
      <c r="A212" s="338"/>
      <c r="B212" s="943"/>
      <c r="C212" s="338"/>
      <c r="D212" s="338"/>
      <c r="E212" s="338"/>
      <c r="F212" s="338"/>
      <c r="G212" s="338"/>
      <c r="H212" s="338"/>
      <c r="I212" s="338"/>
      <c r="J212" s="338"/>
      <c r="K212" s="338"/>
      <c r="L212" s="338"/>
      <c r="M212" s="338"/>
      <c r="N212" s="338"/>
      <c r="O212" s="337"/>
      <c r="P212" s="338"/>
      <c r="Q212" s="338"/>
      <c r="R212" s="338"/>
      <c r="S212" s="337"/>
      <c r="U212" s="338"/>
    </row>
    <row r="213" spans="1:22">
      <c r="A213" s="338"/>
      <c r="B213" s="943"/>
      <c r="C213" s="338"/>
      <c r="D213" s="338"/>
      <c r="E213" s="338"/>
      <c r="F213" s="338"/>
      <c r="G213" s="338"/>
      <c r="H213" s="338"/>
      <c r="I213" s="338"/>
      <c r="J213" s="338"/>
      <c r="K213" s="338"/>
      <c r="L213" s="338"/>
      <c r="M213" s="338"/>
      <c r="N213" s="338"/>
      <c r="O213" s="337"/>
      <c r="P213" s="338"/>
      <c r="Q213" s="338"/>
      <c r="R213" s="338"/>
      <c r="S213" s="337"/>
      <c r="U213" s="338"/>
    </row>
    <row r="214" spans="1:22">
      <c r="A214" s="338"/>
      <c r="B214" s="943"/>
      <c r="C214" s="338"/>
      <c r="D214" s="338"/>
      <c r="E214" s="338"/>
      <c r="F214" s="338"/>
      <c r="G214" s="338"/>
      <c r="H214" s="338"/>
      <c r="I214" s="338"/>
      <c r="J214" s="338"/>
      <c r="K214" s="338"/>
      <c r="L214" s="338"/>
      <c r="M214" s="338"/>
      <c r="N214" s="338"/>
      <c r="O214" s="337"/>
      <c r="P214" s="338"/>
      <c r="Q214" s="338"/>
      <c r="R214" s="338"/>
      <c r="S214" s="337"/>
      <c r="U214" s="338"/>
    </row>
    <row r="215" spans="1:22">
      <c r="A215" s="338"/>
      <c r="B215" s="943"/>
      <c r="C215" s="338"/>
      <c r="D215" s="338"/>
      <c r="E215" s="338"/>
      <c r="F215" s="338"/>
      <c r="G215" s="338"/>
      <c r="H215" s="338"/>
      <c r="I215" s="338"/>
      <c r="J215" s="338"/>
      <c r="K215" s="338"/>
      <c r="L215" s="338"/>
      <c r="M215" s="338"/>
      <c r="N215" s="338"/>
      <c r="O215" s="337"/>
      <c r="P215" s="338"/>
      <c r="Q215" s="338"/>
      <c r="R215" s="338"/>
      <c r="S215" s="337"/>
      <c r="U215" s="338"/>
    </row>
    <row r="216" spans="1:22">
      <c r="A216" s="338"/>
      <c r="B216" s="943"/>
      <c r="C216" s="338"/>
      <c r="D216" s="338"/>
      <c r="E216" s="338"/>
      <c r="F216" s="338"/>
      <c r="G216" s="338"/>
      <c r="H216" s="338"/>
      <c r="I216" s="338"/>
      <c r="J216" s="338"/>
      <c r="K216" s="338"/>
      <c r="L216" s="338"/>
      <c r="M216" s="338"/>
      <c r="N216" s="338"/>
      <c r="O216" s="337"/>
      <c r="P216" s="338"/>
      <c r="Q216" s="338"/>
      <c r="R216" s="338"/>
      <c r="S216" s="337"/>
      <c r="U216" s="338"/>
    </row>
    <row r="217" spans="1:22">
      <c r="A217" s="338"/>
      <c r="B217" s="943"/>
      <c r="C217" s="338"/>
      <c r="D217" s="338"/>
      <c r="E217" s="338"/>
      <c r="F217" s="338"/>
      <c r="G217" s="338"/>
      <c r="H217" s="338"/>
      <c r="I217" s="338"/>
      <c r="J217" s="338"/>
      <c r="K217" s="338"/>
      <c r="L217" s="338"/>
      <c r="M217" s="338"/>
      <c r="N217" s="338"/>
      <c r="O217" s="337"/>
      <c r="P217" s="338"/>
      <c r="Q217" s="338"/>
      <c r="R217" s="338"/>
      <c r="S217" s="337"/>
      <c r="U217" s="338"/>
    </row>
    <row r="218" spans="1:22">
      <c r="A218" s="338"/>
      <c r="B218" s="943"/>
      <c r="C218" s="338"/>
      <c r="D218" s="338"/>
      <c r="E218" s="338"/>
      <c r="F218" s="338"/>
      <c r="G218" s="338"/>
      <c r="H218" s="338"/>
      <c r="I218" s="338"/>
      <c r="J218" s="338"/>
      <c r="K218" s="338"/>
      <c r="L218" s="338"/>
      <c r="M218" s="338"/>
      <c r="N218" s="338"/>
      <c r="O218" s="337"/>
      <c r="P218" s="338"/>
      <c r="Q218" s="338"/>
      <c r="R218" s="338"/>
      <c r="S218" s="337"/>
      <c r="U218" s="338"/>
      <c r="V218" s="338"/>
    </row>
    <row r="219" spans="1:22">
      <c r="A219" s="338"/>
      <c r="B219" s="943"/>
      <c r="C219" s="338"/>
      <c r="D219" s="338"/>
      <c r="E219" s="338"/>
      <c r="F219" s="338"/>
      <c r="G219" s="338"/>
      <c r="H219" s="338"/>
      <c r="I219" s="338"/>
      <c r="J219" s="338"/>
      <c r="K219" s="338"/>
      <c r="L219" s="338"/>
      <c r="M219" s="338"/>
      <c r="N219" s="338"/>
      <c r="O219" s="337"/>
      <c r="P219" s="338"/>
      <c r="Q219" s="338"/>
      <c r="R219" s="338"/>
      <c r="S219" s="337"/>
      <c r="U219" s="338"/>
      <c r="V219" s="338"/>
    </row>
    <row r="220" spans="1:22">
      <c r="A220" s="338"/>
      <c r="B220" s="943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38"/>
      <c r="O220" s="337"/>
      <c r="P220" s="338"/>
      <c r="Q220" s="338"/>
      <c r="R220" s="338"/>
      <c r="S220" s="337"/>
      <c r="U220" s="338"/>
      <c r="V220" s="338"/>
    </row>
    <row r="221" spans="1:22">
      <c r="A221" s="338"/>
      <c r="B221" s="943"/>
      <c r="C221" s="338"/>
      <c r="D221" s="338"/>
      <c r="E221" s="338"/>
      <c r="F221" s="338"/>
      <c r="G221" s="338"/>
      <c r="H221" s="338"/>
      <c r="I221" s="338"/>
      <c r="J221" s="338"/>
      <c r="K221" s="338"/>
      <c r="L221" s="338"/>
      <c r="M221" s="338"/>
      <c r="N221" s="338"/>
      <c r="O221" s="337"/>
      <c r="P221" s="338"/>
      <c r="Q221" s="338"/>
      <c r="R221" s="338"/>
      <c r="S221" s="337"/>
      <c r="U221" s="338"/>
      <c r="V221" s="338"/>
    </row>
    <row r="222" spans="1:22">
      <c r="A222" s="338"/>
      <c r="B222" s="943"/>
      <c r="C222" s="338"/>
      <c r="D222" s="338"/>
      <c r="E222" s="338"/>
      <c r="F222" s="338"/>
      <c r="G222" s="338"/>
      <c r="H222" s="338"/>
      <c r="I222" s="338"/>
      <c r="J222" s="338"/>
      <c r="K222" s="338"/>
      <c r="L222" s="338"/>
      <c r="M222" s="338"/>
      <c r="N222" s="338"/>
      <c r="O222" s="337"/>
      <c r="P222" s="338"/>
      <c r="Q222" s="338"/>
      <c r="R222" s="338"/>
      <c r="S222" s="337"/>
      <c r="U222" s="338"/>
      <c r="V222" s="338"/>
    </row>
    <row r="223" spans="1:22">
      <c r="A223" s="338"/>
      <c r="B223" s="943"/>
      <c r="C223" s="338"/>
      <c r="D223" s="338"/>
      <c r="E223" s="338"/>
      <c r="F223" s="338"/>
      <c r="G223" s="338"/>
      <c r="H223" s="338"/>
      <c r="I223" s="338"/>
      <c r="J223" s="338"/>
      <c r="K223" s="338"/>
      <c r="L223" s="338"/>
      <c r="M223" s="338"/>
      <c r="N223" s="338"/>
      <c r="O223" s="337"/>
      <c r="P223" s="338"/>
      <c r="Q223" s="338"/>
      <c r="R223" s="338"/>
      <c r="S223" s="337"/>
      <c r="U223" s="338"/>
    </row>
    <row r="224" spans="1:22">
      <c r="A224" s="338"/>
      <c r="B224" s="943"/>
      <c r="C224" s="338"/>
      <c r="D224" s="338"/>
      <c r="E224" s="338"/>
      <c r="F224" s="338"/>
      <c r="G224" s="338"/>
      <c r="H224" s="338"/>
      <c r="I224" s="338"/>
      <c r="J224" s="338"/>
      <c r="K224" s="338"/>
      <c r="L224" s="338"/>
      <c r="M224" s="338"/>
      <c r="N224" s="338"/>
      <c r="O224" s="337"/>
      <c r="P224" s="338"/>
      <c r="Q224" s="338"/>
      <c r="R224" s="338"/>
      <c r="S224" s="337"/>
      <c r="U224" s="338"/>
    </row>
    <row r="225" spans="1:22">
      <c r="A225" s="338"/>
      <c r="B225" s="943"/>
      <c r="C225" s="338"/>
      <c r="D225" s="338"/>
      <c r="E225" s="338"/>
      <c r="F225" s="338"/>
      <c r="G225" s="338"/>
      <c r="H225" s="338"/>
      <c r="I225" s="338"/>
      <c r="J225" s="338"/>
      <c r="K225" s="338"/>
      <c r="L225" s="338"/>
      <c r="M225" s="338"/>
      <c r="N225" s="338"/>
      <c r="O225" s="337"/>
      <c r="P225" s="338"/>
      <c r="Q225" s="338"/>
      <c r="R225" s="338"/>
      <c r="S225" s="337"/>
      <c r="U225" s="338"/>
    </row>
    <row r="226" spans="1:22">
      <c r="A226" s="338"/>
      <c r="B226" s="943"/>
      <c r="C226" s="338"/>
      <c r="D226" s="338"/>
      <c r="E226" s="338"/>
      <c r="F226" s="338"/>
      <c r="G226" s="338"/>
      <c r="H226" s="338"/>
      <c r="I226" s="338"/>
      <c r="J226" s="338"/>
      <c r="K226" s="338"/>
      <c r="L226" s="338"/>
      <c r="M226" s="338"/>
      <c r="N226" s="338"/>
      <c r="O226" s="337"/>
      <c r="P226" s="338"/>
      <c r="Q226" s="338"/>
      <c r="R226" s="338"/>
      <c r="S226" s="337"/>
      <c r="U226" s="338"/>
    </row>
    <row r="227" spans="1:22">
      <c r="A227" s="338"/>
      <c r="B227" s="943"/>
      <c r="C227" s="338"/>
      <c r="D227" s="338"/>
      <c r="E227" s="338"/>
      <c r="F227" s="338"/>
      <c r="G227" s="338"/>
      <c r="H227" s="338"/>
      <c r="I227" s="338"/>
      <c r="J227" s="338"/>
      <c r="K227" s="338"/>
      <c r="L227" s="338"/>
      <c r="M227" s="338"/>
      <c r="N227" s="338"/>
      <c r="O227" s="337"/>
      <c r="P227" s="338"/>
      <c r="Q227" s="338"/>
      <c r="R227" s="338"/>
      <c r="S227" s="337"/>
      <c r="U227" s="338"/>
    </row>
    <row r="228" spans="1:22">
      <c r="A228" s="338"/>
      <c r="B228" s="943"/>
      <c r="C228" s="338"/>
      <c r="D228" s="338"/>
      <c r="E228" s="338"/>
      <c r="F228" s="338"/>
      <c r="G228" s="338"/>
      <c r="H228" s="338"/>
      <c r="I228" s="338"/>
      <c r="J228" s="338"/>
      <c r="K228" s="338"/>
      <c r="L228" s="338"/>
      <c r="M228" s="338"/>
      <c r="N228" s="338"/>
      <c r="O228" s="337"/>
      <c r="P228" s="338"/>
      <c r="Q228" s="338"/>
      <c r="R228" s="338"/>
      <c r="S228" s="337"/>
      <c r="U228" s="338"/>
    </row>
    <row r="229" spans="1:22">
      <c r="A229" s="338"/>
      <c r="B229" s="943"/>
      <c r="C229" s="338"/>
      <c r="D229" s="338"/>
      <c r="E229" s="338"/>
      <c r="F229" s="338"/>
      <c r="G229" s="338"/>
      <c r="H229" s="338"/>
      <c r="I229" s="338"/>
      <c r="J229" s="338"/>
      <c r="K229" s="338"/>
      <c r="L229" s="338"/>
      <c r="M229" s="338"/>
      <c r="N229" s="338"/>
      <c r="O229" s="337"/>
      <c r="P229" s="338"/>
      <c r="Q229" s="338"/>
      <c r="R229" s="338"/>
      <c r="S229" s="337"/>
      <c r="U229" s="338"/>
    </row>
    <row r="230" spans="1:22">
      <c r="A230" s="338"/>
      <c r="B230" s="943"/>
      <c r="C230" s="338"/>
      <c r="D230" s="338"/>
      <c r="E230" s="338"/>
      <c r="F230" s="338"/>
      <c r="G230" s="338"/>
      <c r="H230" s="338"/>
      <c r="I230" s="338"/>
      <c r="J230" s="338"/>
      <c r="K230" s="338"/>
      <c r="L230" s="338"/>
      <c r="M230" s="338"/>
      <c r="N230" s="338"/>
      <c r="O230" s="337"/>
      <c r="P230" s="338"/>
      <c r="Q230" s="338"/>
      <c r="R230" s="338"/>
      <c r="S230" s="337"/>
      <c r="U230" s="338"/>
    </row>
    <row r="231" spans="1:22">
      <c r="A231" s="338"/>
      <c r="B231" s="943"/>
      <c r="C231" s="338"/>
      <c r="D231" s="338"/>
      <c r="E231" s="338"/>
      <c r="F231" s="338"/>
      <c r="G231" s="338"/>
      <c r="H231" s="338"/>
      <c r="I231" s="338"/>
      <c r="J231" s="338"/>
      <c r="K231" s="338"/>
      <c r="L231" s="338"/>
      <c r="M231" s="338"/>
      <c r="N231" s="338"/>
      <c r="O231" s="337"/>
      <c r="P231" s="338"/>
      <c r="Q231" s="338"/>
      <c r="R231" s="338"/>
      <c r="S231" s="337"/>
      <c r="U231" s="338"/>
    </row>
    <row r="232" spans="1:22">
      <c r="A232" s="338"/>
      <c r="B232" s="943"/>
      <c r="C232" s="338"/>
      <c r="D232" s="338"/>
      <c r="E232" s="338"/>
      <c r="F232" s="338"/>
      <c r="G232" s="338"/>
      <c r="H232" s="338"/>
      <c r="I232" s="338"/>
      <c r="J232" s="338"/>
      <c r="K232" s="338"/>
      <c r="L232" s="338"/>
      <c r="M232" s="338"/>
      <c r="N232" s="338"/>
      <c r="O232" s="337"/>
      <c r="P232" s="338"/>
      <c r="Q232" s="338"/>
      <c r="R232" s="338"/>
      <c r="S232" s="337"/>
      <c r="U232" s="338"/>
      <c r="V232" s="338"/>
    </row>
    <row r="233" spans="1:22">
      <c r="A233" s="338"/>
      <c r="B233" s="943"/>
      <c r="C233" s="338"/>
      <c r="D233" s="338"/>
      <c r="E233" s="338"/>
      <c r="F233" s="338"/>
      <c r="G233" s="338"/>
      <c r="H233" s="338"/>
      <c r="I233" s="338"/>
      <c r="J233" s="338"/>
      <c r="K233" s="338"/>
      <c r="L233" s="338"/>
      <c r="M233" s="338"/>
      <c r="N233" s="338"/>
      <c r="O233" s="337"/>
      <c r="P233" s="338"/>
      <c r="Q233" s="338"/>
      <c r="R233" s="338"/>
      <c r="S233" s="337"/>
      <c r="U233" s="338"/>
      <c r="V233" s="338"/>
    </row>
    <row r="234" spans="1:22">
      <c r="A234" s="338"/>
      <c r="B234" s="943"/>
      <c r="C234" s="338"/>
      <c r="D234" s="338"/>
      <c r="E234" s="338"/>
      <c r="F234" s="338"/>
      <c r="G234" s="338"/>
      <c r="H234" s="338"/>
      <c r="I234" s="338"/>
      <c r="J234" s="338"/>
      <c r="K234" s="338"/>
      <c r="L234" s="338"/>
      <c r="M234" s="338"/>
      <c r="N234" s="338"/>
      <c r="O234" s="337"/>
      <c r="P234" s="338"/>
      <c r="Q234" s="338"/>
      <c r="R234" s="338"/>
      <c r="S234" s="337"/>
      <c r="U234" s="338"/>
      <c r="V234" s="338"/>
    </row>
    <row r="235" spans="1:22">
      <c r="A235" s="338"/>
      <c r="B235" s="943"/>
      <c r="C235" s="338"/>
      <c r="D235" s="338"/>
      <c r="E235" s="338"/>
      <c r="F235" s="338"/>
      <c r="G235" s="338"/>
      <c r="H235" s="338"/>
      <c r="I235" s="338"/>
      <c r="J235" s="338"/>
      <c r="K235" s="338"/>
      <c r="L235" s="338"/>
      <c r="M235" s="338"/>
      <c r="N235" s="338"/>
      <c r="O235" s="337"/>
      <c r="P235" s="338"/>
      <c r="Q235" s="338"/>
      <c r="R235" s="338"/>
      <c r="S235" s="337"/>
      <c r="U235" s="338"/>
      <c r="V235" s="338"/>
    </row>
    <row r="236" spans="1:22">
      <c r="A236" s="338"/>
      <c r="B236" s="943"/>
      <c r="C236" s="338"/>
      <c r="D236" s="338"/>
      <c r="E236" s="338"/>
      <c r="F236" s="338"/>
      <c r="G236" s="338"/>
      <c r="H236" s="338"/>
      <c r="I236" s="338"/>
      <c r="J236" s="338"/>
      <c r="K236" s="338"/>
      <c r="L236" s="338"/>
      <c r="M236" s="338"/>
      <c r="N236" s="338"/>
      <c r="O236" s="337"/>
      <c r="P236" s="338"/>
      <c r="Q236" s="338"/>
      <c r="R236" s="338"/>
      <c r="S236" s="337"/>
      <c r="U236" s="338"/>
      <c r="V236" s="338"/>
    </row>
    <row r="237" spans="1:22">
      <c r="A237" s="338"/>
      <c r="B237" s="943"/>
      <c r="C237" s="338"/>
      <c r="D237" s="338"/>
      <c r="E237" s="338"/>
      <c r="F237" s="338"/>
      <c r="G237" s="338"/>
      <c r="H237" s="338"/>
      <c r="I237" s="338"/>
      <c r="J237" s="338"/>
      <c r="K237" s="338"/>
      <c r="L237" s="338"/>
      <c r="M237" s="338"/>
      <c r="N237" s="338"/>
      <c r="O237" s="337"/>
      <c r="P237" s="338"/>
      <c r="Q237" s="338"/>
      <c r="R237" s="338"/>
      <c r="S237" s="337"/>
      <c r="U237" s="338"/>
      <c r="V237" s="338"/>
    </row>
    <row r="238" spans="1:22">
      <c r="A238" s="338"/>
      <c r="B238" s="943"/>
      <c r="C238" s="338"/>
      <c r="D238" s="338"/>
      <c r="E238" s="338"/>
      <c r="F238" s="338"/>
      <c r="G238" s="338"/>
      <c r="H238" s="338"/>
      <c r="I238" s="338"/>
      <c r="J238" s="338"/>
      <c r="K238" s="338"/>
      <c r="L238" s="338"/>
      <c r="M238" s="338"/>
      <c r="N238" s="338"/>
      <c r="O238" s="337"/>
      <c r="P238" s="338"/>
      <c r="Q238" s="338"/>
      <c r="R238" s="338"/>
      <c r="S238" s="337"/>
      <c r="U238" s="338"/>
      <c r="V238" s="338"/>
    </row>
    <row r="239" spans="1:22">
      <c r="A239" s="338"/>
      <c r="B239" s="943"/>
      <c r="C239" s="338"/>
      <c r="D239" s="946"/>
      <c r="E239" s="338"/>
      <c r="F239" s="338"/>
      <c r="G239" s="338"/>
      <c r="H239" s="338"/>
      <c r="I239" s="338"/>
      <c r="J239" s="338"/>
      <c r="K239" s="338"/>
      <c r="L239" s="338"/>
      <c r="M239" s="338"/>
      <c r="N239" s="338"/>
      <c r="O239" s="337"/>
      <c r="P239" s="338"/>
      <c r="Q239" s="338"/>
      <c r="R239" s="338"/>
      <c r="S239" s="337"/>
      <c r="U239" s="338"/>
    </row>
    <row r="240" spans="1:22">
      <c r="A240" s="338"/>
      <c r="B240" s="943"/>
      <c r="C240" s="338"/>
      <c r="D240" s="338"/>
      <c r="E240" s="338"/>
      <c r="F240" s="338"/>
      <c r="G240" s="338"/>
      <c r="H240" s="338"/>
      <c r="I240" s="338"/>
      <c r="J240" s="338"/>
      <c r="K240" s="338"/>
      <c r="L240" s="338"/>
      <c r="M240" s="338"/>
      <c r="N240" s="338"/>
      <c r="O240" s="337"/>
      <c r="P240" s="338"/>
      <c r="Q240" s="338"/>
      <c r="R240" s="338"/>
      <c r="S240" s="337"/>
      <c r="U240" s="338"/>
    </row>
    <row r="241" spans="1:21">
      <c r="A241" s="338"/>
      <c r="B241" s="943"/>
      <c r="C241" s="338"/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337"/>
      <c r="P241" s="338"/>
      <c r="Q241" s="338"/>
      <c r="R241" s="338"/>
      <c r="S241" s="337"/>
      <c r="U241" s="338"/>
    </row>
    <row r="242" spans="1:21">
      <c r="A242" s="338"/>
      <c r="B242" s="943"/>
      <c r="C242" s="338"/>
      <c r="D242" s="338"/>
      <c r="E242" s="338"/>
      <c r="F242" s="338"/>
      <c r="G242" s="338"/>
      <c r="H242" s="338"/>
      <c r="I242" s="338"/>
      <c r="J242" s="338"/>
      <c r="K242" s="338"/>
      <c r="L242" s="338"/>
      <c r="M242" s="338"/>
      <c r="N242" s="338"/>
      <c r="O242" s="337"/>
      <c r="P242" s="338"/>
      <c r="Q242" s="338"/>
      <c r="R242" s="338"/>
      <c r="S242" s="337"/>
      <c r="U242" s="338"/>
    </row>
    <row r="243" spans="1:21">
      <c r="A243" s="338"/>
      <c r="B243" s="943"/>
      <c r="C243" s="338"/>
      <c r="D243" s="338"/>
      <c r="E243" s="338"/>
      <c r="F243" s="338"/>
      <c r="G243" s="338"/>
      <c r="H243" s="338"/>
      <c r="I243" s="338"/>
      <c r="J243" s="338"/>
      <c r="K243" s="338"/>
      <c r="L243" s="338"/>
      <c r="M243" s="338"/>
      <c r="N243" s="338"/>
      <c r="O243" s="337"/>
      <c r="P243" s="338"/>
      <c r="Q243" s="338"/>
      <c r="R243" s="338"/>
      <c r="S243" s="337"/>
      <c r="U243" s="338"/>
    </row>
    <row r="244" spans="1:21">
      <c r="A244" s="338"/>
      <c r="B244" s="943"/>
      <c r="C244" s="338"/>
      <c r="D244" s="338"/>
      <c r="E244" s="338"/>
      <c r="F244" s="338"/>
      <c r="G244" s="338"/>
      <c r="H244" s="338"/>
      <c r="I244" s="338"/>
      <c r="J244" s="338"/>
      <c r="K244" s="338"/>
      <c r="L244" s="338"/>
      <c r="M244" s="338"/>
      <c r="N244" s="338"/>
      <c r="O244" s="337"/>
      <c r="P244" s="338"/>
      <c r="Q244" s="338"/>
      <c r="R244" s="338"/>
      <c r="S244" s="337"/>
      <c r="U244" s="338"/>
    </row>
    <row r="245" spans="1:21">
      <c r="A245" s="338"/>
      <c r="B245" s="943"/>
      <c r="C245" s="338"/>
      <c r="D245" s="338"/>
      <c r="E245" s="338"/>
      <c r="F245" s="338"/>
      <c r="G245" s="338"/>
      <c r="H245" s="338"/>
      <c r="I245" s="338"/>
      <c r="J245" s="338"/>
      <c r="K245" s="338"/>
      <c r="L245" s="338"/>
      <c r="M245" s="338"/>
      <c r="N245" s="338"/>
      <c r="O245" s="337"/>
      <c r="P245" s="338"/>
      <c r="Q245" s="338"/>
      <c r="R245" s="338"/>
      <c r="S245" s="337"/>
      <c r="U245" s="338"/>
    </row>
    <row r="246" spans="1:21">
      <c r="A246" s="338"/>
      <c r="B246" s="943"/>
      <c r="C246" s="338"/>
      <c r="D246" s="338"/>
      <c r="E246" s="338"/>
      <c r="F246" s="338"/>
      <c r="G246" s="338"/>
      <c r="H246" s="338"/>
      <c r="I246" s="338"/>
      <c r="J246" s="338"/>
      <c r="K246" s="338"/>
      <c r="L246" s="338"/>
      <c r="M246" s="338"/>
      <c r="N246" s="338"/>
      <c r="O246" s="337"/>
      <c r="P246" s="338"/>
      <c r="Q246" s="338"/>
      <c r="R246" s="338"/>
      <c r="S246" s="337"/>
      <c r="U246" s="338"/>
    </row>
    <row r="247" spans="1:21">
      <c r="A247" s="338"/>
      <c r="B247" s="943"/>
      <c r="C247" s="338"/>
      <c r="D247" s="338"/>
      <c r="E247" s="338"/>
      <c r="F247" s="338"/>
      <c r="G247" s="338"/>
      <c r="H247" s="338"/>
      <c r="I247" s="338"/>
      <c r="J247" s="338"/>
      <c r="K247" s="338"/>
      <c r="L247" s="338"/>
      <c r="M247" s="338"/>
      <c r="N247" s="338"/>
      <c r="O247" s="337"/>
      <c r="P247" s="338"/>
      <c r="Q247" s="338"/>
      <c r="R247" s="338"/>
      <c r="S247" s="337"/>
      <c r="U247" s="338"/>
    </row>
    <row r="248" spans="1:21">
      <c r="A248" s="338"/>
      <c r="B248" s="943"/>
      <c r="C248" s="338"/>
      <c r="D248" s="338"/>
      <c r="E248" s="338"/>
      <c r="F248" s="338"/>
      <c r="G248" s="338"/>
      <c r="H248" s="338"/>
      <c r="I248" s="338"/>
      <c r="J248" s="338"/>
      <c r="K248" s="338"/>
      <c r="L248" s="338"/>
      <c r="M248" s="338"/>
      <c r="N248" s="338"/>
      <c r="O248" s="337"/>
      <c r="P248" s="338"/>
      <c r="Q248" s="338"/>
      <c r="R248" s="338"/>
      <c r="S248" s="337"/>
      <c r="U248" s="338"/>
    </row>
    <row r="249" spans="1:21">
      <c r="A249" s="338"/>
      <c r="B249" s="943"/>
      <c r="C249" s="338"/>
      <c r="D249" s="338"/>
      <c r="E249" s="338"/>
      <c r="F249" s="338"/>
      <c r="G249" s="338"/>
      <c r="H249" s="338"/>
      <c r="I249" s="338"/>
      <c r="J249" s="338"/>
      <c r="K249" s="338"/>
      <c r="L249" s="338"/>
      <c r="M249" s="338"/>
      <c r="N249" s="338"/>
      <c r="O249" s="337"/>
      <c r="P249" s="338"/>
      <c r="Q249" s="338"/>
      <c r="R249" s="338"/>
      <c r="S249" s="337"/>
      <c r="U249" s="338"/>
    </row>
    <row r="250" spans="1:21">
      <c r="A250" s="338"/>
      <c r="B250" s="943"/>
      <c r="C250" s="338"/>
      <c r="D250" s="338"/>
      <c r="E250" s="338"/>
      <c r="F250" s="338"/>
      <c r="G250" s="338"/>
      <c r="H250" s="338"/>
      <c r="I250" s="338"/>
      <c r="J250" s="338"/>
      <c r="K250" s="338"/>
      <c r="L250" s="338"/>
      <c r="M250" s="338"/>
      <c r="N250" s="338"/>
      <c r="O250" s="337"/>
      <c r="P250" s="338"/>
      <c r="Q250" s="338"/>
      <c r="R250" s="338"/>
      <c r="S250" s="337"/>
      <c r="U250" s="338"/>
    </row>
    <row r="251" spans="1:21">
      <c r="A251" s="338"/>
      <c r="B251" s="943"/>
      <c r="C251" s="338"/>
      <c r="D251" s="338"/>
      <c r="E251" s="338"/>
      <c r="F251" s="338"/>
      <c r="G251" s="338"/>
      <c r="H251" s="338"/>
      <c r="I251" s="338"/>
      <c r="J251" s="338"/>
      <c r="K251" s="338"/>
      <c r="L251" s="338"/>
      <c r="M251" s="338"/>
      <c r="N251" s="338"/>
      <c r="O251" s="337"/>
      <c r="P251" s="338"/>
      <c r="Q251" s="338"/>
      <c r="R251" s="338"/>
      <c r="S251" s="337"/>
      <c r="U251" s="338"/>
    </row>
    <row r="252" spans="1:21">
      <c r="A252" s="338"/>
      <c r="B252" s="943"/>
      <c r="C252" s="338"/>
      <c r="D252" s="338"/>
      <c r="E252" s="338"/>
      <c r="F252" s="338"/>
      <c r="G252" s="338"/>
      <c r="H252" s="338"/>
      <c r="I252" s="338"/>
      <c r="J252" s="338"/>
      <c r="K252" s="338"/>
      <c r="L252" s="338"/>
      <c r="M252" s="338"/>
      <c r="N252" s="338"/>
      <c r="O252" s="337"/>
      <c r="P252" s="338"/>
      <c r="Q252" s="338"/>
      <c r="R252" s="338"/>
      <c r="S252" s="337"/>
      <c r="U252" s="338"/>
    </row>
    <row r="253" spans="1:21">
      <c r="A253" s="338"/>
      <c r="B253" s="943"/>
      <c r="C253" s="338"/>
      <c r="D253" s="338"/>
      <c r="E253" s="338"/>
      <c r="F253" s="338"/>
      <c r="G253" s="338"/>
      <c r="H253" s="338"/>
      <c r="I253" s="338"/>
      <c r="J253" s="338"/>
      <c r="K253" s="338"/>
      <c r="L253" s="338"/>
      <c r="M253" s="338"/>
      <c r="N253" s="338"/>
      <c r="O253" s="337"/>
      <c r="P253" s="338"/>
      <c r="Q253" s="338"/>
      <c r="R253" s="338"/>
      <c r="S253" s="337"/>
      <c r="U253" s="338"/>
    </row>
    <row r="254" spans="1:21">
      <c r="A254" s="338"/>
      <c r="B254" s="943"/>
      <c r="C254" s="338"/>
      <c r="D254" s="338"/>
      <c r="E254" s="338"/>
      <c r="F254" s="338"/>
      <c r="G254" s="338"/>
      <c r="H254" s="338"/>
      <c r="I254" s="338"/>
      <c r="J254" s="338"/>
      <c r="K254" s="338"/>
      <c r="L254" s="338"/>
      <c r="M254" s="338"/>
      <c r="N254" s="338"/>
      <c r="O254" s="337"/>
      <c r="P254" s="338"/>
      <c r="Q254" s="338"/>
      <c r="R254" s="338"/>
      <c r="S254" s="337"/>
      <c r="U254" s="338"/>
    </row>
    <row r="255" spans="1:21">
      <c r="A255" s="338"/>
      <c r="B255" s="943"/>
      <c r="C255" s="338"/>
      <c r="D255" s="338"/>
      <c r="E255" s="338"/>
      <c r="F255" s="338"/>
      <c r="G255" s="338"/>
      <c r="H255" s="338"/>
      <c r="I255" s="338"/>
      <c r="J255" s="338"/>
      <c r="K255" s="338"/>
      <c r="L255" s="338"/>
      <c r="M255" s="338"/>
      <c r="N255" s="338"/>
      <c r="O255" s="337"/>
      <c r="P255" s="338"/>
      <c r="Q255" s="338"/>
      <c r="R255" s="338"/>
      <c r="S255" s="337"/>
      <c r="U255" s="338"/>
    </row>
  </sheetData>
  <sortState ref="B111:H118">
    <sortCondition ref="F111:F118"/>
  </sortState>
  <phoneticPr fontId="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29"/>
  <sheetViews>
    <sheetView topLeftCell="A86" workbookViewId="0">
      <selection activeCell="C21" sqref="C21:D23"/>
    </sheetView>
  </sheetViews>
  <sheetFormatPr defaultRowHeight="16.5"/>
  <sheetData>
    <row r="1" spans="1:22" s="176" customFormat="1" ht="20.25" customHeight="1">
      <c r="A1" s="203" t="s">
        <v>9595</v>
      </c>
      <c r="B1" s="200"/>
      <c r="C1" s="201"/>
      <c r="D1" s="202"/>
      <c r="E1" s="201"/>
      <c r="F1" s="185" t="s">
        <v>2378</v>
      </c>
      <c r="G1" s="185">
        <v>348180</v>
      </c>
      <c r="H1" s="185">
        <v>1711350</v>
      </c>
      <c r="I1" s="185">
        <v>171990</v>
      </c>
      <c r="J1" s="185">
        <v>0</v>
      </c>
      <c r="K1" s="185">
        <v>0</v>
      </c>
      <c r="L1" s="185">
        <v>1897935</v>
      </c>
      <c r="M1" s="185">
        <v>333585</v>
      </c>
      <c r="N1" s="185">
        <v>0</v>
      </c>
      <c r="O1" s="185">
        <v>333585</v>
      </c>
      <c r="P1" s="185"/>
      <c r="Q1" s="185"/>
      <c r="R1" s="185">
        <v>2721155</v>
      </c>
      <c r="S1" s="185">
        <v>2387430</v>
      </c>
      <c r="T1" s="185">
        <v>489495</v>
      </c>
      <c r="U1" s="185">
        <v>150</v>
      </c>
    </row>
    <row r="2" spans="1:22" s="270" customFormat="1">
      <c r="A2" s="269" t="s">
        <v>1281</v>
      </c>
      <c r="B2" s="269" t="s">
        <v>2435</v>
      </c>
      <c r="C2" s="269" t="s">
        <v>1385</v>
      </c>
      <c r="D2" s="269" t="s">
        <v>1275</v>
      </c>
      <c r="E2" s="269" t="s">
        <v>265</v>
      </c>
      <c r="F2" s="269" t="s">
        <v>1280</v>
      </c>
      <c r="G2" s="269" t="s">
        <v>10039</v>
      </c>
      <c r="H2" s="269" t="s">
        <v>4468</v>
      </c>
      <c r="I2" s="269" t="s">
        <v>4447</v>
      </c>
      <c r="J2" s="269" t="s">
        <v>4470</v>
      </c>
      <c r="K2" s="269" t="s">
        <v>4471</v>
      </c>
      <c r="L2" s="269" t="s">
        <v>9596</v>
      </c>
      <c r="M2" s="269" t="s">
        <v>4841</v>
      </c>
      <c r="N2" s="269" t="s">
        <v>3728</v>
      </c>
      <c r="O2" s="269" t="s">
        <v>2438</v>
      </c>
      <c r="P2" s="269" t="s">
        <v>1282</v>
      </c>
      <c r="Q2" s="269" t="s">
        <v>1386</v>
      </c>
      <c r="R2" s="269" t="s">
        <v>576</v>
      </c>
      <c r="S2" s="269" t="s">
        <v>3593</v>
      </c>
      <c r="T2" s="269" t="s">
        <v>1283</v>
      </c>
      <c r="U2" s="269" t="s">
        <v>577</v>
      </c>
    </row>
    <row r="3" spans="1:22">
      <c r="A3" s="165" t="s">
        <v>9868</v>
      </c>
      <c r="B3" s="94">
        <v>1388</v>
      </c>
      <c r="C3" s="680" t="s">
        <v>4530</v>
      </c>
      <c r="D3" s="680">
        <v>8</v>
      </c>
      <c r="E3" s="165" t="s">
        <v>9877</v>
      </c>
      <c r="F3" s="165" t="s">
        <v>9878</v>
      </c>
      <c r="G3" s="165"/>
      <c r="H3" s="680">
        <v>14175</v>
      </c>
      <c r="I3" s="165"/>
      <c r="J3" s="165"/>
      <c r="K3" s="165"/>
      <c r="L3" s="165"/>
      <c r="M3" s="165">
        <v>14175</v>
      </c>
      <c r="N3" s="165"/>
      <c r="O3" s="337">
        <v>14175</v>
      </c>
      <c r="P3" s="165"/>
      <c r="Q3" s="165"/>
      <c r="R3" s="3">
        <v>14175</v>
      </c>
      <c r="S3" s="337"/>
      <c r="U3" s="3"/>
    </row>
    <row r="4" spans="1:22">
      <c r="A4" s="165" t="s">
        <v>8754</v>
      </c>
      <c r="B4" s="94">
        <v>1395</v>
      </c>
      <c r="C4" s="680" t="s">
        <v>4528</v>
      </c>
      <c r="D4" s="680">
        <v>7</v>
      </c>
      <c r="E4" s="165" t="s">
        <v>9822</v>
      </c>
      <c r="F4" s="165" t="s">
        <v>9826</v>
      </c>
      <c r="G4" s="165"/>
      <c r="H4" s="680">
        <v>12600</v>
      </c>
      <c r="I4" s="165"/>
      <c r="J4" s="165"/>
      <c r="K4" s="165"/>
      <c r="L4" s="165"/>
      <c r="M4" s="165">
        <v>12600</v>
      </c>
      <c r="N4" s="165"/>
      <c r="O4" s="337">
        <v>12600</v>
      </c>
      <c r="P4" s="165"/>
      <c r="Q4" s="165"/>
      <c r="R4" s="3">
        <v>12600</v>
      </c>
      <c r="S4" s="337"/>
      <c r="U4" s="3"/>
    </row>
    <row r="5" spans="1:22">
      <c r="A5" s="165" t="s">
        <v>8754</v>
      </c>
      <c r="B5" s="94">
        <v>1396</v>
      </c>
      <c r="C5" s="680" t="s">
        <v>4528</v>
      </c>
      <c r="D5" s="680">
        <v>8</v>
      </c>
      <c r="E5" s="165" t="s">
        <v>9823</v>
      </c>
      <c r="F5" s="165" t="s">
        <v>9827</v>
      </c>
      <c r="G5" s="165"/>
      <c r="H5" s="680">
        <v>12600</v>
      </c>
      <c r="I5" s="165"/>
      <c r="J5" s="165"/>
      <c r="K5" s="165"/>
      <c r="L5" s="165"/>
      <c r="M5" s="165">
        <v>12600</v>
      </c>
      <c r="N5" s="165"/>
      <c r="O5" s="337">
        <v>12600</v>
      </c>
      <c r="P5" s="165"/>
      <c r="Q5" s="165"/>
      <c r="R5" s="3">
        <v>12600</v>
      </c>
      <c r="S5" s="337"/>
      <c r="U5" s="3"/>
    </row>
    <row r="6" spans="1:22">
      <c r="A6" s="165" t="s">
        <v>5448</v>
      </c>
      <c r="B6" s="94">
        <v>1403</v>
      </c>
      <c r="C6" s="680" t="s">
        <v>4678</v>
      </c>
      <c r="D6" s="680">
        <v>7</v>
      </c>
      <c r="E6" s="165" t="s">
        <v>9707</v>
      </c>
      <c r="F6" s="165" t="s">
        <v>9708</v>
      </c>
      <c r="G6" s="165"/>
      <c r="H6" s="680">
        <v>17325</v>
      </c>
      <c r="I6" s="165"/>
      <c r="J6" s="165"/>
      <c r="K6" s="165"/>
      <c r="L6" s="165"/>
      <c r="M6" s="165">
        <v>17325</v>
      </c>
      <c r="N6" s="165"/>
      <c r="O6" s="337">
        <v>17325</v>
      </c>
      <c r="P6" s="165"/>
      <c r="Q6" s="165"/>
      <c r="R6" s="3">
        <v>17325</v>
      </c>
      <c r="S6" s="337"/>
      <c r="U6" s="3"/>
    </row>
    <row r="7" spans="1:22">
      <c r="A7" s="165" t="s">
        <v>5448</v>
      </c>
      <c r="B7" s="94">
        <v>1404</v>
      </c>
      <c r="C7" s="680" t="s">
        <v>4678</v>
      </c>
      <c r="D7" s="680">
        <v>8</v>
      </c>
      <c r="E7" s="165" t="s">
        <v>9709</v>
      </c>
      <c r="F7" s="165" t="s">
        <v>9710</v>
      </c>
      <c r="G7" s="165"/>
      <c r="H7" s="680">
        <v>17325</v>
      </c>
      <c r="I7" s="165"/>
      <c r="J7" s="165"/>
      <c r="K7" s="165"/>
      <c r="L7" s="165"/>
      <c r="M7" s="165">
        <v>17325</v>
      </c>
      <c r="N7" s="165"/>
      <c r="O7" s="337">
        <v>17325</v>
      </c>
      <c r="P7" s="165"/>
      <c r="Q7" s="165"/>
      <c r="R7" s="3">
        <v>17325</v>
      </c>
      <c r="S7" s="337"/>
      <c r="U7" s="3"/>
    </row>
    <row r="8" spans="1:22">
      <c r="A8" s="165" t="s">
        <v>5448</v>
      </c>
      <c r="B8" s="94">
        <v>1411</v>
      </c>
      <c r="C8" s="680" t="s">
        <v>4695</v>
      </c>
      <c r="D8" s="680">
        <v>7</v>
      </c>
      <c r="E8" s="165" t="s">
        <v>9719</v>
      </c>
      <c r="F8" s="165" t="s">
        <v>9708</v>
      </c>
      <c r="G8" s="165"/>
      <c r="H8" s="680">
        <v>12600</v>
      </c>
      <c r="I8" s="165"/>
      <c r="J8" s="165"/>
      <c r="K8" s="165"/>
      <c r="L8" s="165"/>
      <c r="M8" s="165">
        <v>12600</v>
      </c>
      <c r="N8" s="165"/>
      <c r="O8" s="337">
        <v>12600</v>
      </c>
      <c r="P8" s="165"/>
      <c r="Q8" s="165"/>
      <c r="R8" s="3">
        <v>12600</v>
      </c>
      <c r="S8" s="337"/>
      <c r="U8" s="3"/>
    </row>
    <row r="9" spans="1:22">
      <c r="A9" s="165" t="s">
        <v>5448</v>
      </c>
      <c r="B9" s="94">
        <v>1412</v>
      </c>
      <c r="C9" s="680" t="s">
        <v>4695</v>
      </c>
      <c r="D9" s="680">
        <v>8</v>
      </c>
      <c r="E9" s="165" t="s">
        <v>9720</v>
      </c>
      <c r="F9" s="165" t="s">
        <v>9710</v>
      </c>
      <c r="G9" s="165"/>
      <c r="H9" s="680">
        <v>12600</v>
      </c>
      <c r="I9" s="165"/>
      <c r="J9" s="165"/>
      <c r="K9" s="165"/>
      <c r="L9" s="165"/>
      <c r="M9" s="165">
        <v>12600</v>
      </c>
      <c r="N9" s="165"/>
      <c r="O9" s="337">
        <v>12600</v>
      </c>
      <c r="P9" s="165"/>
      <c r="Q9" s="165"/>
      <c r="R9" s="3">
        <v>12600</v>
      </c>
      <c r="S9" s="337"/>
      <c r="U9" s="3"/>
    </row>
    <row r="10" spans="1:22">
      <c r="A10" s="165" t="s">
        <v>9829</v>
      </c>
      <c r="B10" s="94">
        <v>1418</v>
      </c>
      <c r="C10" s="680" t="s">
        <v>4513</v>
      </c>
      <c r="D10" s="680">
        <v>6</v>
      </c>
      <c r="E10" s="165" t="s">
        <v>9835</v>
      </c>
      <c r="F10" s="165" t="s">
        <v>9843</v>
      </c>
      <c r="G10" s="165"/>
      <c r="H10" s="556">
        <v>11970</v>
      </c>
      <c r="I10" s="165"/>
      <c r="J10" s="165"/>
      <c r="K10" s="165"/>
      <c r="L10" s="165"/>
      <c r="M10" s="165">
        <v>11970</v>
      </c>
      <c r="N10" s="165"/>
      <c r="O10" s="337">
        <v>11970</v>
      </c>
      <c r="P10" s="165"/>
      <c r="Q10" s="165"/>
      <c r="R10" s="3">
        <v>11970</v>
      </c>
      <c r="S10" s="337"/>
      <c r="U10" s="3"/>
    </row>
    <row r="11" spans="1:22">
      <c r="A11" s="165" t="s">
        <v>9829</v>
      </c>
      <c r="B11" s="94">
        <v>1419</v>
      </c>
      <c r="C11" s="680" t="s">
        <v>4513</v>
      </c>
      <c r="D11" s="680">
        <v>7</v>
      </c>
      <c r="E11" s="165" t="s">
        <v>9836</v>
      </c>
      <c r="F11" s="165" t="s">
        <v>9844</v>
      </c>
      <c r="G11" s="165"/>
      <c r="H11" s="556">
        <v>11970</v>
      </c>
      <c r="I11" s="165"/>
      <c r="J11" s="165"/>
      <c r="K11" s="165"/>
      <c r="L11" s="165"/>
      <c r="M11" s="165">
        <v>11970</v>
      </c>
      <c r="N11" s="165"/>
      <c r="O11" s="337">
        <v>11970</v>
      </c>
      <c r="P11" s="165"/>
      <c r="Q11" s="165"/>
      <c r="R11" s="3">
        <v>11970</v>
      </c>
      <c r="S11" s="337"/>
      <c r="U11" s="3"/>
    </row>
    <row r="12" spans="1:22">
      <c r="A12" s="165" t="s">
        <v>9829</v>
      </c>
      <c r="B12" s="94">
        <v>1420</v>
      </c>
      <c r="C12" s="680" t="s">
        <v>4513</v>
      </c>
      <c r="D12" s="680">
        <v>8</v>
      </c>
      <c r="E12" s="165" t="s">
        <v>9840</v>
      </c>
      <c r="F12" s="165" t="s">
        <v>9845</v>
      </c>
      <c r="G12" s="165"/>
      <c r="H12" s="556">
        <v>11970</v>
      </c>
      <c r="I12" s="165"/>
      <c r="J12" s="165"/>
      <c r="K12" s="165"/>
      <c r="L12" s="165"/>
      <c r="M12" s="165">
        <v>11970</v>
      </c>
      <c r="N12" s="165"/>
      <c r="O12" s="337">
        <v>11970</v>
      </c>
      <c r="P12" s="165"/>
      <c r="Q12" s="165"/>
      <c r="R12" s="3">
        <v>11970</v>
      </c>
      <c r="S12" s="337"/>
      <c r="U12" s="3"/>
    </row>
    <row r="13" spans="1:22">
      <c r="A13" s="165" t="s">
        <v>9911</v>
      </c>
      <c r="B13" s="94">
        <v>1427</v>
      </c>
      <c r="C13" s="680" t="s">
        <v>4539</v>
      </c>
      <c r="D13" s="680">
        <v>7</v>
      </c>
      <c r="E13" s="165" t="s">
        <v>9920</v>
      </c>
      <c r="F13" s="165" t="s">
        <v>9927</v>
      </c>
      <c r="G13" s="165"/>
      <c r="H13" s="680">
        <v>13230</v>
      </c>
      <c r="I13" s="165"/>
      <c r="J13" s="165"/>
      <c r="K13" s="165"/>
      <c r="L13" s="165"/>
      <c r="M13" s="165">
        <v>13230</v>
      </c>
      <c r="N13" s="165"/>
      <c r="O13" s="337">
        <v>13230</v>
      </c>
      <c r="P13" s="165"/>
      <c r="Q13" s="165"/>
      <c r="R13" s="3">
        <v>13230</v>
      </c>
      <c r="S13" s="337"/>
      <c r="U13" s="3"/>
    </row>
    <row r="14" spans="1:22">
      <c r="A14" s="165" t="s">
        <v>9911</v>
      </c>
      <c r="B14" s="94">
        <v>1428</v>
      </c>
      <c r="C14" s="680" t="s">
        <v>4539</v>
      </c>
      <c r="D14" s="680">
        <v>8</v>
      </c>
      <c r="E14" s="165" t="s">
        <v>9921</v>
      </c>
      <c r="F14" s="165" t="s">
        <v>9928</v>
      </c>
      <c r="G14" s="165"/>
      <c r="H14" s="680">
        <v>13230</v>
      </c>
      <c r="I14" s="165"/>
      <c r="J14" s="165"/>
      <c r="K14" s="165"/>
      <c r="L14" s="165"/>
      <c r="M14" s="165">
        <v>13230</v>
      </c>
      <c r="N14" s="165"/>
      <c r="O14" s="337">
        <v>13230</v>
      </c>
      <c r="P14" s="165"/>
      <c r="Q14" s="165"/>
      <c r="R14" s="3">
        <v>13230</v>
      </c>
      <c r="S14" s="337"/>
      <c r="U14" s="3"/>
    </row>
    <row r="15" spans="1:22">
      <c r="A15" s="165" t="s">
        <v>9726</v>
      </c>
      <c r="B15" s="94">
        <v>1446</v>
      </c>
      <c r="C15" s="680" t="s">
        <v>4201</v>
      </c>
      <c r="D15" s="680">
        <v>6</v>
      </c>
      <c r="E15" s="165" t="s">
        <v>9734</v>
      </c>
      <c r="F15" s="165" t="s">
        <v>9741</v>
      </c>
      <c r="G15" s="165"/>
      <c r="H15" s="165"/>
      <c r="I15" s="165">
        <v>20475</v>
      </c>
      <c r="J15" s="165"/>
      <c r="K15" s="165"/>
      <c r="L15" s="165"/>
      <c r="M15" s="165">
        <v>20475</v>
      </c>
      <c r="N15" s="165"/>
      <c r="O15" s="337">
        <v>20475</v>
      </c>
      <c r="P15" s="165"/>
      <c r="Q15" s="165"/>
      <c r="R15" s="3">
        <v>20475</v>
      </c>
      <c r="S15" s="337"/>
      <c r="U15" s="3"/>
      <c r="V15" s="271" t="s">
        <v>2740</v>
      </c>
    </row>
    <row r="16" spans="1:22">
      <c r="A16" s="165" t="s">
        <v>9726</v>
      </c>
      <c r="B16" s="94">
        <v>1447</v>
      </c>
      <c r="C16" s="680" t="s">
        <v>4201</v>
      </c>
      <c r="D16" s="680">
        <v>7</v>
      </c>
      <c r="E16" s="165" t="s">
        <v>9735</v>
      </c>
      <c r="F16" s="165" t="s">
        <v>9743</v>
      </c>
      <c r="G16" s="165"/>
      <c r="H16" s="165"/>
      <c r="I16" s="165">
        <v>20475</v>
      </c>
      <c r="J16" s="165"/>
      <c r="K16" s="165"/>
      <c r="L16" s="165"/>
      <c r="M16" s="165">
        <v>20475</v>
      </c>
      <c r="N16" s="165"/>
      <c r="O16" s="337">
        <v>20475</v>
      </c>
      <c r="P16" s="165"/>
      <c r="Q16" s="165"/>
      <c r="R16" s="3">
        <v>20475</v>
      </c>
      <c r="S16" s="337"/>
      <c r="U16" s="3"/>
      <c r="V16" s="271" t="s">
        <v>2740</v>
      </c>
    </row>
    <row r="17" spans="1:22">
      <c r="A17" s="165" t="s">
        <v>9726</v>
      </c>
      <c r="B17" s="94">
        <v>1448</v>
      </c>
      <c r="C17" s="680" t="s">
        <v>4201</v>
      </c>
      <c r="D17" s="680">
        <v>8</v>
      </c>
      <c r="E17" s="165" t="s">
        <v>9736</v>
      </c>
      <c r="F17" s="165" t="s">
        <v>9742</v>
      </c>
      <c r="G17" s="165"/>
      <c r="H17" s="165"/>
      <c r="I17" s="165">
        <v>20475</v>
      </c>
      <c r="J17" s="165"/>
      <c r="K17" s="165"/>
      <c r="L17" s="165"/>
      <c r="M17" s="165">
        <v>20475</v>
      </c>
      <c r="N17" s="165"/>
      <c r="O17" s="337">
        <v>20475</v>
      </c>
      <c r="P17" s="165"/>
      <c r="Q17" s="165"/>
      <c r="R17" s="3">
        <v>20475</v>
      </c>
      <c r="S17" s="337"/>
      <c r="U17" s="3"/>
      <c r="V17" s="271" t="s">
        <v>2740</v>
      </c>
    </row>
    <row r="18" spans="1:22">
      <c r="A18" s="165" t="s">
        <v>9744</v>
      </c>
      <c r="B18" s="94">
        <v>1454</v>
      </c>
      <c r="C18" s="680" t="s">
        <v>4000</v>
      </c>
      <c r="D18" s="680">
        <v>6</v>
      </c>
      <c r="E18" s="165" t="s">
        <v>9785</v>
      </c>
      <c r="F18" s="165" t="s">
        <v>9741</v>
      </c>
      <c r="G18" s="165"/>
      <c r="H18" s="165"/>
      <c r="I18" s="165">
        <v>16380</v>
      </c>
      <c r="J18" s="165"/>
      <c r="K18" s="165"/>
      <c r="L18" s="165"/>
      <c r="M18" s="165">
        <v>16380</v>
      </c>
      <c r="N18" s="165"/>
      <c r="O18" s="337">
        <v>16380</v>
      </c>
      <c r="P18" s="165"/>
      <c r="Q18" s="165"/>
      <c r="R18" s="3">
        <v>16380</v>
      </c>
      <c r="S18" s="337"/>
      <c r="U18" s="3"/>
      <c r="V18" s="271" t="s">
        <v>2740</v>
      </c>
    </row>
    <row r="19" spans="1:22">
      <c r="A19" s="165" t="s">
        <v>9744</v>
      </c>
      <c r="B19" s="94">
        <v>1455</v>
      </c>
      <c r="C19" s="680" t="s">
        <v>4000</v>
      </c>
      <c r="D19" s="680">
        <v>7</v>
      </c>
      <c r="E19" s="165" t="s">
        <v>9786</v>
      </c>
      <c r="F19" s="165" t="s">
        <v>9743</v>
      </c>
      <c r="G19" s="165"/>
      <c r="H19" s="165"/>
      <c r="I19" s="165">
        <v>16380</v>
      </c>
      <c r="J19" s="165"/>
      <c r="K19" s="165"/>
      <c r="L19" s="165"/>
      <c r="M19" s="165">
        <v>16380</v>
      </c>
      <c r="N19" s="165"/>
      <c r="O19" s="337">
        <v>16380</v>
      </c>
      <c r="P19" s="165"/>
      <c r="Q19" s="165"/>
      <c r="R19" s="3">
        <v>16380</v>
      </c>
      <c r="S19" s="337"/>
      <c r="U19" s="3"/>
      <c r="V19" s="271" t="s">
        <v>2740</v>
      </c>
    </row>
    <row r="20" spans="1:22">
      <c r="A20" s="165" t="s">
        <v>9744</v>
      </c>
      <c r="B20" s="94">
        <v>1456</v>
      </c>
      <c r="C20" s="680" t="s">
        <v>4000</v>
      </c>
      <c r="D20" s="680">
        <v>8</v>
      </c>
      <c r="E20" s="165" t="s">
        <v>9787</v>
      </c>
      <c r="F20" s="165" t="s">
        <v>9742</v>
      </c>
      <c r="G20" s="165"/>
      <c r="H20" s="165"/>
      <c r="I20" s="165">
        <v>16380</v>
      </c>
      <c r="J20" s="165"/>
      <c r="K20" s="165"/>
      <c r="L20" s="165"/>
      <c r="M20" s="165">
        <v>16380</v>
      </c>
      <c r="N20" s="165"/>
      <c r="O20" s="337">
        <v>16380</v>
      </c>
      <c r="P20" s="165"/>
      <c r="Q20" s="165"/>
      <c r="R20" s="3">
        <v>16380</v>
      </c>
      <c r="S20" s="337"/>
      <c r="U20" s="3"/>
      <c r="V20" s="271" t="s">
        <v>2740</v>
      </c>
    </row>
    <row r="21" spans="1:22">
      <c r="A21" s="165" t="s">
        <v>9744</v>
      </c>
      <c r="B21" s="94">
        <v>1462</v>
      </c>
      <c r="C21" s="680" t="s">
        <v>4000</v>
      </c>
      <c r="D21" s="680">
        <v>6</v>
      </c>
      <c r="E21" s="165" t="s">
        <v>9795</v>
      </c>
      <c r="F21" s="165" t="s">
        <v>9741</v>
      </c>
      <c r="G21" s="165"/>
      <c r="H21" s="165"/>
      <c r="I21" s="165">
        <v>20475</v>
      </c>
      <c r="J21" s="165"/>
      <c r="K21" s="165"/>
      <c r="L21" s="165"/>
      <c r="M21" s="165">
        <v>20475</v>
      </c>
      <c r="N21" s="165"/>
      <c r="O21" s="337">
        <v>20475</v>
      </c>
      <c r="P21" s="165"/>
      <c r="Q21" s="165"/>
      <c r="R21" s="3">
        <v>20475</v>
      </c>
      <c r="S21" s="337"/>
      <c r="U21" s="3"/>
      <c r="V21" s="271" t="s">
        <v>2740</v>
      </c>
    </row>
    <row r="22" spans="1:22">
      <c r="A22" s="165" t="s">
        <v>9744</v>
      </c>
      <c r="B22" s="94">
        <v>1463</v>
      </c>
      <c r="C22" s="680" t="s">
        <v>4000</v>
      </c>
      <c r="D22" s="680">
        <v>7</v>
      </c>
      <c r="E22" s="165" t="s">
        <v>9796</v>
      </c>
      <c r="F22" s="165" t="s">
        <v>9743</v>
      </c>
      <c r="G22" s="165"/>
      <c r="H22" s="165"/>
      <c r="I22" s="165">
        <v>20475</v>
      </c>
      <c r="J22" s="165"/>
      <c r="K22" s="165"/>
      <c r="L22" s="165"/>
      <c r="M22" s="165">
        <v>20475</v>
      </c>
      <c r="N22" s="165"/>
      <c r="O22" s="337">
        <v>20475</v>
      </c>
      <c r="P22" s="165"/>
      <c r="Q22" s="165"/>
      <c r="R22" s="3">
        <v>20475</v>
      </c>
      <c r="S22" s="337"/>
      <c r="U22" s="3"/>
      <c r="V22" s="271" t="s">
        <v>2740</v>
      </c>
    </row>
    <row r="23" spans="1:22">
      <c r="A23" s="165" t="s">
        <v>9744</v>
      </c>
      <c r="B23" s="94">
        <v>1464</v>
      </c>
      <c r="C23" s="680" t="s">
        <v>4000</v>
      </c>
      <c r="D23" s="680">
        <v>8</v>
      </c>
      <c r="E23" s="165" t="s">
        <v>9797</v>
      </c>
      <c r="F23" s="165" t="s">
        <v>9742</v>
      </c>
      <c r="G23" s="165"/>
      <c r="H23" s="165"/>
      <c r="I23" s="165">
        <v>20475</v>
      </c>
      <c r="J23" s="165"/>
      <c r="K23" s="165"/>
      <c r="L23" s="165"/>
      <c r="M23" s="165">
        <v>20475</v>
      </c>
      <c r="N23" s="165"/>
      <c r="O23" s="337">
        <v>20475</v>
      </c>
      <c r="P23" s="165"/>
      <c r="Q23" s="165"/>
      <c r="R23" s="3">
        <v>20475</v>
      </c>
      <c r="S23" s="337"/>
      <c r="U23" s="3"/>
      <c r="V23" s="271" t="s">
        <v>2740</v>
      </c>
    </row>
    <row r="24" spans="1:22">
      <c r="A24" s="165"/>
      <c r="B24" s="94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3"/>
      <c r="R24" s="165"/>
      <c r="T24" s="3"/>
      <c r="U24" s="338"/>
    </row>
    <row r="25" spans="1:22">
      <c r="A25" s="165"/>
      <c r="B25" s="9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3"/>
      <c r="R25" s="165"/>
      <c r="T25" s="3"/>
      <c r="U25" s="338"/>
    </row>
    <row r="26" spans="1:22">
      <c r="A26" s="165"/>
      <c r="B26" s="94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3"/>
      <c r="R26" s="165"/>
      <c r="T26" s="3"/>
      <c r="U26" s="338"/>
    </row>
    <row r="27" spans="1:22" s="176" customFormat="1" ht="20.25" customHeight="1">
      <c r="A27" s="203" t="s">
        <v>10753</v>
      </c>
      <c r="B27" s="200"/>
      <c r="C27" s="201"/>
      <c r="D27" s="202"/>
      <c r="E27" s="201"/>
      <c r="F27" s="185" t="s">
        <v>2378</v>
      </c>
      <c r="G27" s="185">
        <v>0</v>
      </c>
      <c r="H27" s="185">
        <v>1567275</v>
      </c>
      <c r="I27" s="185">
        <v>163800</v>
      </c>
      <c r="J27" s="185">
        <v>0</v>
      </c>
      <c r="K27" s="185">
        <v>0</v>
      </c>
      <c r="L27" s="185">
        <v>856545</v>
      </c>
      <c r="M27" s="185">
        <v>874530</v>
      </c>
      <c r="N27" s="185">
        <v>0</v>
      </c>
      <c r="O27" s="185">
        <v>874530</v>
      </c>
      <c r="P27" s="185"/>
      <c r="Q27" s="185"/>
      <c r="R27" s="185">
        <v>2432550</v>
      </c>
      <c r="S27" s="185">
        <v>1660170</v>
      </c>
      <c r="T27" s="185">
        <v>803625</v>
      </c>
      <c r="U27" s="185">
        <v>225</v>
      </c>
    </row>
    <row r="28" spans="1:22" s="270" customFormat="1">
      <c r="A28" s="269" t="s">
        <v>1281</v>
      </c>
      <c r="B28" s="269" t="s">
        <v>2435</v>
      </c>
      <c r="C28" s="269" t="s">
        <v>1385</v>
      </c>
      <c r="D28" s="269" t="s">
        <v>1275</v>
      </c>
      <c r="E28" s="269" t="s">
        <v>265</v>
      </c>
      <c r="F28" s="269" t="s">
        <v>1280</v>
      </c>
      <c r="G28" s="269" t="s">
        <v>15202</v>
      </c>
      <c r="H28" s="269" t="s">
        <v>4468</v>
      </c>
      <c r="I28" s="269" t="s">
        <v>4447</v>
      </c>
      <c r="J28" s="269" t="s">
        <v>4471</v>
      </c>
      <c r="K28" s="269" t="s">
        <v>9596</v>
      </c>
      <c r="L28" s="269" t="s">
        <v>10754</v>
      </c>
      <c r="M28" s="269" t="s">
        <v>4841</v>
      </c>
      <c r="N28" s="269" t="s">
        <v>3728</v>
      </c>
      <c r="O28" s="269" t="s">
        <v>2438</v>
      </c>
      <c r="P28" s="269" t="s">
        <v>1282</v>
      </c>
      <c r="Q28" s="269" t="s">
        <v>1386</v>
      </c>
      <c r="R28" s="269" t="s">
        <v>576</v>
      </c>
      <c r="S28" s="269" t="s">
        <v>3593</v>
      </c>
      <c r="T28" s="269" t="s">
        <v>1283</v>
      </c>
      <c r="U28" s="269" t="s">
        <v>577</v>
      </c>
    </row>
    <row r="29" spans="1:22">
      <c r="A29" s="165" t="s">
        <v>5576</v>
      </c>
      <c r="B29" s="94">
        <v>1470</v>
      </c>
      <c r="C29" s="680" t="s">
        <v>5184</v>
      </c>
      <c r="D29" s="680">
        <v>5</v>
      </c>
      <c r="E29" s="165" t="s">
        <v>10807</v>
      </c>
      <c r="F29" s="165" t="s">
        <v>9843</v>
      </c>
      <c r="G29" s="165"/>
      <c r="H29" s="165">
        <v>14175</v>
      </c>
      <c r="I29" s="165"/>
      <c r="J29" s="165"/>
      <c r="K29" s="165"/>
      <c r="L29" s="165"/>
      <c r="M29" s="165">
        <v>14175</v>
      </c>
      <c r="N29" s="165"/>
      <c r="O29" s="337">
        <v>14175</v>
      </c>
      <c r="P29" s="165"/>
      <c r="Q29" s="165"/>
      <c r="R29" s="3">
        <v>14175</v>
      </c>
      <c r="S29" s="337"/>
      <c r="U29" s="3"/>
    </row>
    <row r="30" spans="1:22">
      <c r="A30" s="165" t="s">
        <v>5576</v>
      </c>
      <c r="B30" s="94">
        <v>1471</v>
      </c>
      <c r="C30" s="680" t="s">
        <v>5184</v>
      </c>
      <c r="D30" s="680">
        <v>6</v>
      </c>
      <c r="E30" s="165" t="s">
        <v>10808</v>
      </c>
      <c r="F30" s="165" t="s">
        <v>9844</v>
      </c>
      <c r="G30" s="165"/>
      <c r="H30" s="165">
        <v>14175</v>
      </c>
      <c r="I30" s="165"/>
      <c r="J30" s="165"/>
      <c r="K30" s="165"/>
      <c r="L30" s="165"/>
      <c r="M30" s="165">
        <v>14175</v>
      </c>
      <c r="N30" s="165"/>
      <c r="O30" s="337">
        <v>14175</v>
      </c>
      <c r="P30" s="165"/>
      <c r="Q30" s="165"/>
      <c r="R30" s="3">
        <v>14175</v>
      </c>
      <c r="S30" s="337"/>
      <c r="U30" s="3"/>
    </row>
    <row r="31" spans="1:22">
      <c r="A31" s="165" t="s">
        <v>5576</v>
      </c>
      <c r="B31" s="94">
        <v>1472</v>
      </c>
      <c r="C31" s="680" t="s">
        <v>5184</v>
      </c>
      <c r="D31" s="680">
        <v>7</v>
      </c>
      <c r="E31" s="165" t="s">
        <v>10809</v>
      </c>
      <c r="F31" s="165" t="s">
        <v>9845</v>
      </c>
      <c r="G31" s="165"/>
      <c r="H31" s="165">
        <v>14175</v>
      </c>
      <c r="I31" s="165"/>
      <c r="J31" s="165"/>
      <c r="K31" s="165"/>
      <c r="L31" s="165"/>
      <c r="M31" s="165">
        <v>14175</v>
      </c>
      <c r="N31" s="165"/>
      <c r="O31" s="337">
        <v>14175</v>
      </c>
      <c r="P31" s="165"/>
      <c r="Q31" s="165"/>
      <c r="R31" s="3">
        <v>14175</v>
      </c>
      <c r="S31" s="337"/>
      <c r="U31" s="3"/>
    </row>
    <row r="32" spans="1:22">
      <c r="A32" s="165" t="s">
        <v>5576</v>
      </c>
      <c r="B32" s="94">
        <v>1473</v>
      </c>
      <c r="C32" s="680" t="s">
        <v>5184</v>
      </c>
      <c r="D32" s="680">
        <v>8</v>
      </c>
      <c r="E32" s="165" t="s">
        <v>10810</v>
      </c>
      <c r="F32" s="165" t="s">
        <v>10866</v>
      </c>
      <c r="G32" s="165"/>
      <c r="H32" s="165">
        <v>14175</v>
      </c>
      <c r="I32" s="165"/>
      <c r="J32" s="165"/>
      <c r="K32" s="165"/>
      <c r="L32" s="165"/>
      <c r="M32" s="165">
        <v>14175</v>
      </c>
      <c r="N32" s="165"/>
      <c r="O32" s="337">
        <v>14175</v>
      </c>
      <c r="P32" s="165"/>
      <c r="Q32" s="165"/>
      <c r="R32" s="3">
        <v>14175</v>
      </c>
      <c r="S32" s="337"/>
      <c r="U32" s="3"/>
    </row>
    <row r="33" spans="1:21">
      <c r="A33" s="165" t="s">
        <v>10833</v>
      </c>
      <c r="B33" s="94">
        <v>1478</v>
      </c>
      <c r="C33" s="680" t="s">
        <v>4555</v>
      </c>
      <c r="D33" s="680">
        <v>5</v>
      </c>
      <c r="E33" s="165" t="s">
        <v>10839</v>
      </c>
      <c r="F33" s="336" t="s">
        <v>15087</v>
      </c>
      <c r="G33" s="165"/>
      <c r="H33" s="165">
        <v>11340</v>
      </c>
      <c r="I33" s="165"/>
      <c r="J33" s="165"/>
      <c r="K33" s="165"/>
      <c r="L33" s="165"/>
      <c r="M33" s="165">
        <v>11340</v>
      </c>
      <c r="N33" s="165"/>
      <c r="O33" s="337">
        <v>11340</v>
      </c>
      <c r="P33" s="165"/>
      <c r="Q33" s="165"/>
      <c r="R33" s="3">
        <v>11340</v>
      </c>
      <c r="S33" s="337"/>
      <c r="U33" s="3"/>
    </row>
    <row r="34" spans="1:21">
      <c r="A34" s="165" t="s">
        <v>10833</v>
      </c>
      <c r="B34" s="94">
        <v>1479</v>
      </c>
      <c r="C34" s="680" t="s">
        <v>4555</v>
      </c>
      <c r="D34" s="680">
        <v>5</v>
      </c>
      <c r="E34" s="165" t="s">
        <v>10840</v>
      </c>
      <c r="F34" s="336" t="s">
        <v>15088</v>
      </c>
      <c r="G34" s="165"/>
      <c r="H34" s="165">
        <v>11340</v>
      </c>
      <c r="I34" s="165"/>
      <c r="J34" s="165"/>
      <c r="K34" s="165"/>
      <c r="L34" s="165"/>
      <c r="M34" s="165">
        <v>11340</v>
      </c>
      <c r="N34" s="165"/>
      <c r="O34" s="337">
        <v>11340</v>
      </c>
      <c r="P34" s="165"/>
      <c r="Q34" s="165"/>
      <c r="R34" s="3">
        <v>11340</v>
      </c>
      <c r="S34" s="337"/>
      <c r="U34" s="3"/>
    </row>
    <row r="35" spans="1:21">
      <c r="A35" s="165" t="s">
        <v>10833</v>
      </c>
      <c r="B35" s="94">
        <v>1480</v>
      </c>
      <c r="C35" s="680" t="s">
        <v>4555</v>
      </c>
      <c r="D35" s="680">
        <v>5</v>
      </c>
      <c r="E35" s="165" t="s">
        <v>15083</v>
      </c>
      <c r="F35" s="336" t="s">
        <v>15089</v>
      </c>
      <c r="G35" s="165"/>
      <c r="H35" s="165">
        <v>11340</v>
      </c>
      <c r="I35" s="165"/>
      <c r="J35" s="165"/>
      <c r="K35" s="165"/>
      <c r="L35" s="165"/>
      <c r="M35" s="165">
        <v>11340</v>
      </c>
      <c r="N35" s="165"/>
      <c r="O35" s="337">
        <v>11340</v>
      </c>
      <c r="P35" s="165"/>
      <c r="Q35" s="165"/>
      <c r="R35" s="3">
        <v>11340</v>
      </c>
      <c r="S35" s="337"/>
      <c r="U35" s="3"/>
    </row>
    <row r="36" spans="1:21">
      <c r="A36" s="165" t="s">
        <v>10833</v>
      </c>
      <c r="B36" s="94">
        <v>1481</v>
      </c>
      <c r="C36" s="680" t="s">
        <v>4555</v>
      </c>
      <c r="D36" s="680">
        <v>5</v>
      </c>
      <c r="E36" s="165" t="s">
        <v>15084</v>
      </c>
      <c r="F36" s="336" t="s">
        <v>15090</v>
      </c>
      <c r="G36" s="165"/>
      <c r="H36" s="165">
        <v>11340</v>
      </c>
      <c r="I36" s="165"/>
      <c r="J36" s="165"/>
      <c r="K36" s="165"/>
      <c r="L36" s="165"/>
      <c r="M36" s="165">
        <v>11340</v>
      </c>
      <c r="N36" s="165"/>
      <c r="O36" s="337">
        <v>11340</v>
      </c>
      <c r="P36" s="165"/>
      <c r="Q36" s="165"/>
      <c r="R36" s="3">
        <v>11340</v>
      </c>
      <c r="S36" s="337"/>
      <c r="U36" s="3"/>
    </row>
    <row r="37" spans="1:21">
      <c r="A37" s="165" t="s">
        <v>9700</v>
      </c>
      <c r="B37" s="94">
        <v>1491</v>
      </c>
      <c r="C37" s="680" t="s">
        <v>4537</v>
      </c>
      <c r="D37" s="680">
        <v>4</v>
      </c>
      <c r="E37" s="165" t="s">
        <v>10880</v>
      </c>
      <c r="F37" s="165" t="s">
        <v>10887</v>
      </c>
      <c r="G37" s="165"/>
      <c r="H37" s="165">
        <v>12600</v>
      </c>
      <c r="I37" s="165"/>
      <c r="J37" s="165"/>
      <c r="K37" s="165"/>
      <c r="L37" s="165"/>
      <c r="M37" s="165">
        <v>12600</v>
      </c>
      <c r="N37" s="165"/>
      <c r="O37" s="337">
        <v>12600</v>
      </c>
      <c r="P37" s="165"/>
      <c r="Q37" s="165"/>
      <c r="R37" s="3">
        <v>12600</v>
      </c>
      <c r="S37" s="337"/>
      <c r="U37" s="3"/>
    </row>
    <row r="38" spans="1:21">
      <c r="A38" s="165" t="s">
        <v>9700</v>
      </c>
      <c r="B38" s="94">
        <v>1492</v>
      </c>
      <c r="C38" s="680" t="s">
        <v>4537</v>
      </c>
      <c r="D38" s="680">
        <v>5</v>
      </c>
      <c r="E38" s="165" t="s">
        <v>10881</v>
      </c>
      <c r="F38" s="165" t="s">
        <v>10888</v>
      </c>
      <c r="G38" s="165"/>
      <c r="H38" s="165">
        <v>12600</v>
      </c>
      <c r="I38" s="165"/>
      <c r="J38" s="165"/>
      <c r="K38" s="165"/>
      <c r="L38" s="165"/>
      <c r="M38" s="165">
        <v>12600</v>
      </c>
      <c r="N38" s="165"/>
      <c r="O38" s="337">
        <v>12600</v>
      </c>
      <c r="P38" s="165"/>
      <c r="Q38" s="165"/>
      <c r="R38" s="3">
        <v>12600</v>
      </c>
      <c r="S38" s="337"/>
      <c r="U38" s="3"/>
    </row>
    <row r="39" spans="1:21">
      <c r="A39" s="165" t="s">
        <v>9700</v>
      </c>
      <c r="B39" s="94">
        <v>1493</v>
      </c>
      <c r="C39" s="680" t="s">
        <v>4537</v>
      </c>
      <c r="D39" s="680">
        <v>6</v>
      </c>
      <c r="E39" s="165" t="s">
        <v>10882</v>
      </c>
      <c r="F39" s="165" t="s">
        <v>10889</v>
      </c>
      <c r="G39" s="165"/>
      <c r="H39" s="165">
        <v>12600</v>
      </c>
      <c r="I39" s="165"/>
      <c r="J39" s="165"/>
      <c r="K39" s="165"/>
      <c r="L39" s="165"/>
      <c r="M39" s="165">
        <v>12600</v>
      </c>
      <c r="N39" s="165"/>
      <c r="O39" s="337">
        <v>12600</v>
      </c>
      <c r="P39" s="165"/>
      <c r="Q39" s="165"/>
      <c r="R39" s="3">
        <v>12600</v>
      </c>
      <c r="S39" s="337"/>
      <c r="U39" s="3"/>
    </row>
    <row r="40" spans="1:21">
      <c r="A40" s="165" t="s">
        <v>9700</v>
      </c>
      <c r="B40" s="94">
        <v>1494</v>
      </c>
      <c r="C40" s="680" t="s">
        <v>4537</v>
      </c>
      <c r="D40" s="680">
        <v>7</v>
      </c>
      <c r="E40" s="165" t="s">
        <v>10883</v>
      </c>
      <c r="F40" s="165" t="s">
        <v>10890</v>
      </c>
      <c r="G40" s="165"/>
      <c r="H40" s="165">
        <v>12600</v>
      </c>
      <c r="I40" s="165"/>
      <c r="J40" s="165"/>
      <c r="K40" s="165"/>
      <c r="L40" s="165"/>
      <c r="M40" s="165">
        <v>12600</v>
      </c>
      <c r="N40" s="165"/>
      <c r="O40" s="337">
        <v>12600</v>
      </c>
      <c r="P40" s="165"/>
      <c r="Q40" s="165"/>
      <c r="R40" s="3">
        <v>12600</v>
      </c>
      <c r="S40" s="337"/>
      <c r="U40" s="3"/>
    </row>
    <row r="41" spans="1:21">
      <c r="A41" s="165" t="s">
        <v>9700</v>
      </c>
      <c r="B41" s="94">
        <v>1495</v>
      </c>
      <c r="C41" s="165" t="s">
        <v>4537</v>
      </c>
      <c r="D41" s="165">
        <v>8</v>
      </c>
      <c r="E41" s="165" t="s">
        <v>10884</v>
      </c>
      <c r="F41" s="165" t="s">
        <v>10891</v>
      </c>
      <c r="G41" s="165"/>
      <c r="H41" s="165">
        <v>12600</v>
      </c>
      <c r="I41" s="165"/>
      <c r="J41" s="165"/>
      <c r="K41" s="165"/>
      <c r="L41" s="165"/>
      <c r="M41" s="165">
        <v>12600</v>
      </c>
      <c r="N41" s="165"/>
      <c r="O41" s="337">
        <v>12600</v>
      </c>
      <c r="P41" s="165"/>
      <c r="Q41" s="165"/>
      <c r="R41" s="3">
        <v>12600</v>
      </c>
      <c r="S41" s="337"/>
      <c r="U41" s="3"/>
    </row>
    <row r="42" spans="1:21">
      <c r="A42" s="165" t="s">
        <v>10852</v>
      </c>
      <c r="B42" s="94">
        <v>1499</v>
      </c>
      <c r="C42" s="680" t="s">
        <v>4038</v>
      </c>
      <c r="D42" s="680">
        <v>4</v>
      </c>
      <c r="E42" s="165" t="s">
        <v>10915</v>
      </c>
      <c r="F42" s="165" t="s">
        <v>10906</v>
      </c>
      <c r="G42" s="165"/>
      <c r="H42" s="165">
        <v>14175</v>
      </c>
      <c r="I42" s="165"/>
      <c r="J42" s="165"/>
      <c r="K42" s="165"/>
      <c r="L42" s="165"/>
      <c r="M42" s="165">
        <v>14175</v>
      </c>
      <c r="N42" s="165"/>
      <c r="O42" s="337">
        <v>14175</v>
      </c>
      <c r="P42" s="165"/>
      <c r="Q42" s="165"/>
      <c r="R42" s="3">
        <v>14175</v>
      </c>
      <c r="S42" s="337"/>
      <c r="U42" s="3"/>
    </row>
    <row r="43" spans="1:21">
      <c r="A43" s="165" t="s">
        <v>10852</v>
      </c>
      <c r="B43" s="94">
        <v>1500</v>
      </c>
      <c r="C43" s="680" t="s">
        <v>4038</v>
      </c>
      <c r="D43" s="680">
        <v>5</v>
      </c>
      <c r="E43" s="165" t="s">
        <v>10916</v>
      </c>
      <c r="F43" s="165" t="s">
        <v>10907</v>
      </c>
      <c r="G43" s="165"/>
      <c r="H43" s="165">
        <v>14175</v>
      </c>
      <c r="I43" s="165"/>
      <c r="J43" s="165"/>
      <c r="K43" s="165"/>
      <c r="L43" s="165"/>
      <c r="M43" s="165">
        <v>14175</v>
      </c>
      <c r="N43" s="165"/>
      <c r="O43" s="337">
        <v>14175</v>
      </c>
      <c r="P43" s="165"/>
      <c r="Q43" s="165"/>
      <c r="R43" s="3">
        <v>14175</v>
      </c>
      <c r="S43" s="337"/>
      <c r="U43" s="3"/>
    </row>
    <row r="44" spans="1:21">
      <c r="A44" s="165" t="s">
        <v>10852</v>
      </c>
      <c r="B44" s="94">
        <v>1501</v>
      </c>
      <c r="C44" s="680" t="s">
        <v>4038</v>
      </c>
      <c r="D44" s="680">
        <v>6</v>
      </c>
      <c r="E44" s="165" t="s">
        <v>10917</v>
      </c>
      <c r="F44" s="165" t="s">
        <v>10908</v>
      </c>
      <c r="G44" s="165"/>
      <c r="H44" s="165">
        <v>14175</v>
      </c>
      <c r="I44" s="165"/>
      <c r="J44" s="165"/>
      <c r="K44" s="165"/>
      <c r="L44" s="165"/>
      <c r="M44" s="165">
        <v>14175</v>
      </c>
      <c r="N44" s="165"/>
      <c r="O44" s="337">
        <v>14175</v>
      </c>
      <c r="P44" s="165"/>
      <c r="Q44" s="165"/>
      <c r="R44" s="3">
        <v>14175</v>
      </c>
      <c r="S44" s="337"/>
      <c r="U44" s="3"/>
    </row>
    <row r="45" spans="1:21">
      <c r="A45" s="165" t="s">
        <v>10852</v>
      </c>
      <c r="B45" s="94">
        <v>1502</v>
      </c>
      <c r="C45" s="680" t="s">
        <v>4038</v>
      </c>
      <c r="D45" s="680">
        <v>7</v>
      </c>
      <c r="E45" s="165" t="s">
        <v>10918</v>
      </c>
      <c r="F45" s="165" t="s">
        <v>10909</v>
      </c>
      <c r="G45" s="165"/>
      <c r="H45" s="165">
        <v>14175</v>
      </c>
      <c r="I45" s="165"/>
      <c r="J45" s="165"/>
      <c r="K45" s="165"/>
      <c r="L45" s="165"/>
      <c r="M45" s="165">
        <v>14175</v>
      </c>
      <c r="N45" s="165"/>
      <c r="O45" s="337">
        <v>14175</v>
      </c>
      <c r="P45" s="165"/>
      <c r="Q45" s="165"/>
      <c r="R45" s="3">
        <v>14175</v>
      </c>
      <c r="S45" s="337"/>
      <c r="U45" s="3"/>
    </row>
    <row r="46" spans="1:21">
      <c r="A46" s="165" t="s">
        <v>10852</v>
      </c>
      <c r="B46" s="94">
        <v>1503</v>
      </c>
      <c r="C46" s="165" t="s">
        <v>4038</v>
      </c>
      <c r="D46" s="165">
        <v>8</v>
      </c>
      <c r="E46" s="165" t="s">
        <v>10919</v>
      </c>
      <c r="F46" s="165" t="s">
        <v>10910</v>
      </c>
      <c r="G46" s="165"/>
      <c r="H46" s="165">
        <v>14175</v>
      </c>
      <c r="I46" s="165"/>
      <c r="J46" s="165"/>
      <c r="K46" s="165"/>
      <c r="L46" s="165"/>
      <c r="M46" s="165">
        <v>14175</v>
      </c>
      <c r="N46" s="165"/>
      <c r="O46" s="337">
        <v>14175</v>
      </c>
      <c r="P46" s="165"/>
      <c r="Q46" s="165"/>
      <c r="R46" s="3">
        <v>14175</v>
      </c>
      <c r="S46" s="337"/>
      <c r="U46" s="3"/>
    </row>
    <row r="47" spans="1:21">
      <c r="A47" s="165" t="s">
        <v>5562</v>
      </c>
      <c r="B47" s="94">
        <v>1507</v>
      </c>
      <c r="C47" s="680" t="s">
        <v>5189</v>
      </c>
      <c r="D47" s="680">
        <v>4</v>
      </c>
      <c r="E47" s="165" t="s">
        <v>10900</v>
      </c>
      <c r="F47" s="165" t="s">
        <v>10906</v>
      </c>
      <c r="G47" s="165"/>
      <c r="H47" s="165">
        <v>13500</v>
      </c>
      <c r="I47" s="165"/>
      <c r="J47" s="165"/>
      <c r="K47" s="165"/>
      <c r="L47" s="165"/>
      <c r="M47" s="165">
        <v>13500</v>
      </c>
      <c r="N47" s="165"/>
      <c r="O47" s="337">
        <v>13500</v>
      </c>
      <c r="P47" s="165"/>
      <c r="Q47" s="165"/>
      <c r="R47" s="3">
        <v>13500</v>
      </c>
      <c r="S47" s="337"/>
      <c r="U47" s="3"/>
    </row>
    <row r="48" spans="1:21">
      <c r="A48" s="165" t="s">
        <v>5562</v>
      </c>
      <c r="B48" s="94">
        <v>1508</v>
      </c>
      <c r="C48" s="680" t="s">
        <v>5189</v>
      </c>
      <c r="D48" s="680">
        <v>5</v>
      </c>
      <c r="E48" s="165" t="s">
        <v>10901</v>
      </c>
      <c r="F48" s="165" t="s">
        <v>10907</v>
      </c>
      <c r="G48" s="165"/>
      <c r="H48" s="165">
        <v>13500</v>
      </c>
      <c r="I48" s="165"/>
      <c r="J48" s="165"/>
      <c r="K48" s="165"/>
      <c r="L48" s="165"/>
      <c r="M48" s="165">
        <v>13500</v>
      </c>
      <c r="N48" s="165"/>
      <c r="O48" s="337">
        <v>13500</v>
      </c>
      <c r="P48" s="165"/>
      <c r="Q48" s="165"/>
      <c r="R48" s="3">
        <v>13500</v>
      </c>
      <c r="S48" s="337"/>
      <c r="U48" s="3"/>
    </row>
    <row r="49" spans="1:22">
      <c r="A49" s="165" t="s">
        <v>5562</v>
      </c>
      <c r="B49" s="94">
        <v>1509</v>
      </c>
      <c r="C49" s="680" t="s">
        <v>5189</v>
      </c>
      <c r="D49" s="680">
        <v>6</v>
      </c>
      <c r="E49" s="165" t="s">
        <v>10902</v>
      </c>
      <c r="F49" s="165" t="s">
        <v>10908</v>
      </c>
      <c r="G49" s="165"/>
      <c r="H49" s="165">
        <v>13500</v>
      </c>
      <c r="I49" s="165"/>
      <c r="J49" s="165"/>
      <c r="K49" s="165"/>
      <c r="L49" s="165"/>
      <c r="M49" s="165">
        <v>13500</v>
      </c>
      <c r="N49" s="165"/>
      <c r="O49" s="337">
        <v>13500</v>
      </c>
      <c r="P49" s="165"/>
      <c r="Q49" s="165"/>
      <c r="R49" s="3">
        <v>13500</v>
      </c>
      <c r="S49" s="337"/>
      <c r="U49" s="3"/>
    </row>
    <row r="50" spans="1:22">
      <c r="A50" s="165" t="s">
        <v>5562</v>
      </c>
      <c r="B50" s="94">
        <v>1510</v>
      </c>
      <c r="C50" s="680" t="s">
        <v>5189</v>
      </c>
      <c r="D50" s="680">
        <v>7</v>
      </c>
      <c r="E50" s="165" t="s">
        <v>10903</v>
      </c>
      <c r="F50" s="165" t="s">
        <v>10909</v>
      </c>
      <c r="G50" s="165"/>
      <c r="H50" s="165">
        <v>13500</v>
      </c>
      <c r="I50" s="165"/>
      <c r="J50" s="165"/>
      <c r="K50" s="165"/>
      <c r="L50" s="165"/>
      <c r="M50" s="165">
        <v>13500</v>
      </c>
      <c r="N50" s="165"/>
      <c r="O50" s="337">
        <v>13500</v>
      </c>
      <c r="P50" s="165"/>
      <c r="Q50" s="165"/>
      <c r="R50" s="3">
        <v>13500</v>
      </c>
      <c r="S50" s="337"/>
      <c r="U50" s="3"/>
    </row>
    <row r="51" spans="1:22">
      <c r="A51" s="165" t="s">
        <v>5562</v>
      </c>
      <c r="B51" s="94">
        <v>1511</v>
      </c>
      <c r="C51" s="165" t="s">
        <v>5189</v>
      </c>
      <c r="D51" s="165">
        <v>8</v>
      </c>
      <c r="E51" s="165" t="s">
        <v>10904</v>
      </c>
      <c r="F51" s="165" t="s">
        <v>10910</v>
      </c>
      <c r="G51" s="165"/>
      <c r="H51" s="165">
        <v>13500</v>
      </c>
      <c r="I51" s="165"/>
      <c r="J51" s="165"/>
      <c r="K51" s="165"/>
      <c r="L51" s="165"/>
      <c r="M51" s="165">
        <v>13500</v>
      </c>
      <c r="N51" s="165"/>
      <c r="O51" s="337">
        <v>13500</v>
      </c>
      <c r="P51" s="165"/>
      <c r="Q51" s="165"/>
      <c r="R51" s="3">
        <v>13500</v>
      </c>
      <c r="S51" s="337"/>
      <c r="U51" s="3"/>
    </row>
    <row r="52" spans="1:22">
      <c r="A52" s="165" t="s">
        <v>10925</v>
      </c>
      <c r="B52" s="94">
        <v>1515</v>
      </c>
      <c r="C52" s="680" t="s">
        <v>4113</v>
      </c>
      <c r="D52" s="680">
        <v>4</v>
      </c>
      <c r="E52" s="165" t="s">
        <v>10930</v>
      </c>
      <c r="F52" s="165" t="s">
        <v>10940</v>
      </c>
      <c r="G52" s="165"/>
      <c r="H52" s="165">
        <v>13230</v>
      </c>
      <c r="I52" s="165"/>
      <c r="J52" s="165"/>
      <c r="K52" s="165"/>
      <c r="L52" s="165"/>
      <c r="M52" s="165">
        <v>13230</v>
      </c>
      <c r="N52" s="165"/>
      <c r="O52" s="337">
        <v>13230</v>
      </c>
      <c r="P52" s="165"/>
      <c r="Q52" s="165"/>
      <c r="R52" s="3">
        <v>13230</v>
      </c>
      <c r="S52" s="337"/>
      <c r="U52" s="3"/>
    </row>
    <row r="53" spans="1:22">
      <c r="A53" s="165" t="s">
        <v>10925</v>
      </c>
      <c r="B53" s="94">
        <v>1516</v>
      </c>
      <c r="C53" s="680" t="s">
        <v>4113</v>
      </c>
      <c r="D53" s="680">
        <v>5</v>
      </c>
      <c r="E53" s="165" t="s">
        <v>10931</v>
      </c>
      <c r="F53" s="165" t="s">
        <v>9928</v>
      </c>
      <c r="G53" s="165"/>
      <c r="H53" s="165">
        <v>13230</v>
      </c>
      <c r="I53" s="165"/>
      <c r="J53" s="165"/>
      <c r="K53" s="165"/>
      <c r="L53" s="165"/>
      <c r="M53" s="165">
        <v>13230</v>
      </c>
      <c r="N53" s="165"/>
      <c r="O53" s="337">
        <v>13230</v>
      </c>
      <c r="P53" s="165"/>
      <c r="Q53" s="165"/>
      <c r="R53" s="3">
        <v>13230</v>
      </c>
      <c r="S53" s="337"/>
      <c r="U53" s="3"/>
    </row>
    <row r="54" spans="1:22">
      <c r="A54" s="165" t="s">
        <v>10925</v>
      </c>
      <c r="B54" s="94">
        <v>1517</v>
      </c>
      <c r="C54" s="680" t="s">
        <v>4113</v>
      </c>
      <c r="D54" s="680">
        <v>6</v>
      </c>
      <c r="E54" s="165" t="s">
        <v>10932</v>
      </c>
      <c r="F54" s="165" t="s">
        <v>10941</v>
      </c>
      <c r="G54" s="165"/>
      <c r="H54" s="165">
        <v>13230</v>
      </c>
      <c r="I54" s="165"/>
      <c r="J54" s="165"/>
      <c r="K54" s="165"/>
      <c r="L54" s="165"/>
      <c r="M54" s="165">
        <v>13230</v>
      </c>
      <c r="N54" s="165"/>
      <c r="O54" s="337">
        <v>13230</v>
      </c>
      <c r="P54" s="165"/>
      <c r="Q54" s="165"/>
      <c r="R54" s="3">
        <v>13230</v>
      </c>
      <c r="S54" s="337"/>
      <c r="U54" s="3"/>
    </row>
    <row r="55" spans="1:22">
      <c r="A55" s="165" t="s">
        <v>10925</v>
      </c>
      <c r="B55" s="94">
        <v>1518</v>
      </c>
      <c r="C55" s="680" t="s">
        <v>4113</v>
      </c>
      <c r="D55" s="680">
        <v>7</v>
      </c>
      <c r="E55" s="165" t="s">
        <v>10933</v>
      </c>
      <c r="F55" s="165" t="s">
        <v>10942</v>
      </c>
      <c r="G55" s="165"/>
      <c r="H55" s="165">
        <v>13230</v>
      </c>
      <c r="I55" s="165"/>
      <c r="J55" s="165"/>
      <c r="K55" s="165"/>
      <c r="L55" s="165"/>
      <c r="M55" s="165">
        <v>13230</v>
      </c>
      <c r="N55" s="165"/>
      <c r="O55" s="337">
        <v>13230</v>
      </c>
      <c r="P55" s="165"/>
      <c r="Q55" s="165"/>
      <c r="R55" s="3">
        <v>13230</v>
      </c>
      <c r="S55" s="337"/>
      <c r="U55" s="3"/>
    </row>
    <row r="56" spans="1:22">
      <c r="A56" s="165" t="s">
        <v>10925</v>
      </c>
      <c r="B56" s="94">
        <v>1519</v>
      </c>
      <c r="C56" s="165" t="s">
        <v>4113</v>
      </c>
      <c r="D56" s="165">
        <v>8</v>
      </c>
      <c r="E56" s="165" t="s">
        <v>10934</v>
      </c>
      <c r="F56" s="165" t="s">
        <v>10943</v>
      </c>
      <c r="G56" s="165"/>
      <c r="H56" s="165">
        <v>13230</v>
      </c>
      <c r="I56" s="165"/>
      <c r="J56" s="165"/>
      <c r="K56" s="165"/>
      <c r="L56" s="165"/>
      <c r="M56" s="165">
        <v>13230</v>
      </c>
      <c r="N56" s="165"/>
      <c r="O56" s="337">
        <v>13230</v>
      </c>
      <c r="P56" s="165"/>
      <c r="Q56" s="165"/>
      <c r="R56" s="3">
        <v>13230</v>
      </c>
      <c r="S56" s="337"/>
      <c r="U56" s="3"/>
    </row>
    <row r="57" spans="1:22">
      <c r="A57" s="165" t="s">
        <v>10951</v>
      </c>
      <c r="B57" s="94">
        <v>1523</v>
      </c>
      <c r="C57" s="680" t="s">
        <v>4075</v>
      </c>
      <c r="D57" s="680">
        <v>3</v>
      </c>
      <c r="E57" s="165" t="s">
        <v>10954</v>
      </c>
      <c r="F57" s="165" t="s">
        <v>10963</v>
      </c>
      <c r="G57" s="165"/>
      <c r="H57" s="165">
        <v>14175</v>
      </c>
      <c r="I57" s="165"/>
      <c r="J57" s="165"/>
      <c r="K57" s="165"/>
      <c r="L57" s="165"/>
      <c r="M57" s="165">
        <v>14175</v>
      </c>
      <c r="N57" s="165"/>
      <c r="O57" s="337">
        <v>14175</v>
      </c>
      <c r="P57" s="165"/>
      <c r="Q57" s="165"/>
      <c r="R57" s="3">
        <v>14175</v>
      </c>
      <c r="S57" s="337"/>
      <c r="U57" s="3"/>
    </row>
    <row r="58" spans="1:22">
      <c r="A58" s="165" t="s">
        <v>10951</v>
      </c>
      <c r="B58" s="94">
        <v>1524</v>
      </c>
      <c r="C58" s="680" t="s">
        <v>4075</v>
      </c>
      <c r="D58" s="680">
        <v>4</v>
      </c>
      <c r="E58" s="165" t="s">
        <v>10955</v>
      </c>
      <c r="F58" s="165" t="s">
        <v>10964</v>
      </c>
      <c r="G58" s="165"/>
      <c r="H58" s="165">
        <v>14175</v>
      </c>
      <c r="I58" s="165"/>
      <c r="J58" s="165"/>
      <c r="K58" s="165"/>
      <c r="L58" s="165"/>
      <c r="M58" s="165">
        <v>14175</v>
      </c>
      <c r="N58" s="165"/>
      <c r="O58" s="337">
        <v>14175</v>
      </c>
      <c r="P58" s="165"/>
      <c r="Q58" s="165"/>
      <c r="R58" s="3">
        <v>14175</v>
      </c>
      <c r="S58" s="337"/>
      <c r="U58" s="3"/>
    </row>
    <row r="59" spans="1:22">
      <c r="A59" s="165" t="s">
        <v>10951</v>
      </c>
      <c r="B59" s="94">
        <v>1525</v>
      </c>
      <c r="C59" s="680" t="s">
        <v>4075</v>
      </c>
      <c r="D59" s="680">
        <v>5</v>
      </c>
      <c r="E59" s="165" t="s">
        <v>10956</v>
      </c>
      <c r="F59" s="165" t="s">
        <v>10965</v>
      </c>
      <c r="G59" s="165"/>
      <c r="H59" s="165">
        <v>14175</v>
      </c>
      <c r="I59" s="165"/>
      <c r="J59" s="165"/>
      <c r="K59" s="165"/>
      <c r="L59" s="165"/>
      <c r="M59" s="165">
        <v>14175</v>
      </c>
      <c r="N59" s="165"/>
      <c r="O59" s="337">
        <v>14175</v>
      </c>
      <c r="P59" s="165"/>
      <c r="Q59" s="165"/>
      <c r="R59" s="3">
        <v>14175</v>
      </c>
      <c r="S59" s="337"/>
      <c r="U59" s="3"/>
    </row>
    <row r="60" spans="1:22">
      <c r="A60" s="165" t="s">
        <v>10951</v>
      </c>
      <c r="B60" s="94">
        <v>1526</v>
      </c>
      <c r="C60" s="680" t="s">
        <v>4075</v>
      </c>
      <c r="D60" s="680">
        <v>6</v>
      </c>
      <c r="E60" s="165" t="s">
        <v>10957</v>
      </c>
      <c r="F60" s="165" t="s">
        <v>10966</v>
      </c>
      <c r="G60" s="165"/>
      <c r="H60" s="165">
        <v>14175</v>
      </c>
      <c r="I60" s="165"/>
      <c r="J60" s="165"/>
      <c r="K60" s="165"/>
      <c r="L60" s="165"/>
      <c r="M60" s="165">
        <v>14175</v>
      </c>
      <c r="N60" s="165"/>
      <c r="O60" s="337">
        <v>14175</v>
      </c>
      <c r="P60" s="165"/>
      <c r="Q60" s="165"/>
      <c r="R60" s="3">
        <v>14175</v>
      </c>
      <c r="S60" s="337"/>
      <c r="U60" s="3"/>
    </row>
    <row r="61" spans="1:22">
      <c r="A61" s="165" t="s">
        <v>10951</v>
      </c>
      <c r="B61" s="94">
        <v>1527</v>
      </c>
      <c r="C61" s="165" t="s">
        <v>4075</v>
      </c>
      <c r="D61" s="165">
        <v>7</v>
      </c>
      <c r="E61" s="165" t="s">
        <v>10958</v>
      </c>
      <c r="F61" s="165" t="s">
        <v>10968</v>
      </c>
      <c r="G61" s="165"/>
      <c r="H61" s="165">
        <v>14175</v>
      </c>
      <c r="I61" s="165"/>
      <c r="J61" s="165"/>
      <c r="K61" s="165"/>
      <c r="L61" s="165"/>
      <c r="M61" s="165">
        <v>14175</v>
      </c>
      <c r="N61" s="165"/>
      <c r="O61" s="337">
        <v>14175</v>
      </c>
      <c r="P61" s="165"/>
      <c r="Q61" s="165"/>
      <c r="R61" s="3">
        <v>14175</v>
      </c>
      <c r="S61" s="337"/>
      <c r="U61" s="3"/>
    </row>
    <row r="62" spans="1:22">
      <c r="A62" s="165" t="s">
        <v>10951</v>
      </c>
      <c r="B62" s="94">
        <v>1528</v>
      </c>
      <c r="C62" s="165" t="s">
        <v>4075</v>
      </c>
      <c r="D62" s="165">
        <v>8</v>
      </c>
      <c r="E62" s="165" t="s">
        <v>10959</v>
      </c>
      <c r="F62" s="165" t="s">
        <v>10967</v>
      </c>
      <c r="G62" s="165"/>
      <c r="H62" s="165">
        <v>14175</v>
      </c>
      <c r="I62" s="165"/>
      <c r="J62" s="165"/>
      <c r="K62" s="165"/>
      <c r="L62" s="165"/>
      <c r="M62" s="165">
        <v>14175</v>
      </c>
      <c r="N62" s="165"/>
      <c r="O62" s="337">
        <v>14175</v>
      </c>
      <c r="P62" s="165"/>
      <c r="Q62" s="165"/>
      <c r="R62" s="3">
        <v>14175</v>
      </c>
      <c r="S62" s="337"/>
      <c r="U62" s="3"/>
    </row>
    <row r="63" spans="1:22">
      <c r="A63" s="165" t="s">
        <v>10975</v>
      </c>
      <c r="B63" s="94">
        <v>1531</v>
      </c>
      <c r="C63" s="680" t="s">
        <v>19224</v>
      </c>
      <c r="D63" s="680">
        <v>3</v>
      </c>
      <c r="E63" s="165" t="s">
        <v>10979</v>
      </c>
      <c r="F63" s="165" t="s">
        <v>10986</v>
      </c>
      <c r="G63" s="165"/>
      <c r="H63" s="165"/>
      <c r="I63" s="165">
        <v>20475</v>
      </c>
      <c r="J63" s="165"/>
      <c r="K63" s="165"/>
      <c r="L63" s="165"/>
      <c r="M63" s="165">
        <v>20475</v>
      </c>
      <c r="N63" s="165"/>
      <c r="O63" s="337">
        <v>20475</v>
      </c>
      <c r="P63" s="165"/>
      <c r="Q63" s="165"/>
      <c r="R63" s="3">
        <v>20475</v>
      </c>
      <c r="S63" s="337"/>
      <c r="U63" s="3"/>
      <c r="V63" s="271" t="s">
        <v>2740</v>
      </c>
    </row>
    <row r="64" spans="1:22">
      <c r="A64" s="165" t="s">
        <v>10975</v>
      </c>
      <c r="B64" s="94">
        <v>1532</v>
      </c>
      <c r="C64" s="680" t="s">
        <v>4204</v>
      </c>
      <c r="D64" s="680">
        <v>4</v>
      </c>
      <c r="E64" s="165" t="s">
        <v>10980</v>
      </c>
      <c r="F64" s="165" t="s">
        <v>10987</v>
      </c>
      <c r="G64" s="165"/>
      <c r="H64" s="165"/>
      <c r="I64" s="165">
        <v>20475</v>
      </c>
      <c r="J64" s="165"/>
      <c r="K64" s="165"/>
      <c r="L64" s="165"/>
      <c r="M64" s="165">
        <v>20475</v>
      </c>
      <c r="N64" s="165"/>
      <c r="O64" s="337">
        <v>20475</v>
      </c>
      <c r="P64" s="165"/>
      <c r="Q64" s="165"/>
      <c r="R64" s="3">
        <v>20475</v>
      </c>
      <c r="S64" s="337"/>
      <c r="U64" s="3"/>
      <c r="V64" s="271" t="s">
        <v>2740</v>
      </c>
    </row>
    <row r="65" spans="1:22">
      <c r="A65" s="165" t="s">
        <v>10975</v>
      </c>
      <c r="B65" s="94">
        <v>1533</v>
      </c>
      <c r="C65" s="680" t="s">
        <v>4204</v>
      </c>
      <c r="D65" s="680">
        <v>5</v>
      </c>
      <c r="E65" s="165" t="s">
        <v>10981</v>
      </c>
      <c r="F65" s="165" t="s">
        <v>10988</v>
      </c>
      <c r="G65" s="165"/>
      <c r="H65" s="165"/>
      <c r="I65" s="165">
        <v>20475</v>
      </c>
      <c r="J65" s="165"/>
      <c r="K65" s="165"/>
      <c r="L65" s="165"/>
      <c r="M65" s="165">
        <v>20475</v>
      </c>
      <c r="N65" s="165"/>
      <c r="O65" s="337">
        <v>20475</v>
      </c>
      <c r="P65" s="165"/>
      <c r="Q65" s="165"/>
      <c r="R65" s="3">
        <v>20475</v>
      </c>
      <c r="S65" s="337"/>
      <c r="U65" s="3"/>
      <c r="V65" s="271" t="s">
        <v>2740</v>
      </c>
    </row>
    <row r="66" spans="1:22">
      <c r="A66" s="165" t="s">
        <v>10994</v>
      </c>
      <c r="B66" s="94">
        <v>1536</v>
      </c>
      <c r="C66" s="680" t="s">
        <v>4182</v>
      </c>
      <c r="D66" s="680">
        <v>3</v>
      </c>
      <c r="E66" s="165" t="s">
        <v>10999</v>
      </c>
      <c r="F66" s="165" t="s">
        <v>9927</v>
      </c>
      <c r="G66" s="165"/>
      <c r="H66" s="165">
        <v>11970</v>
      </c>
      <c r="I66" s="165"/>
      <c r="J66" s="165"/>
      <c r="K66" s="165"/>
      <c r="L66" s="165"/>
      <c r="M66" s="165">
        <v>11970</v>
      </c>
      <c r="N66" s="165"/>
      <c r="O66" s="337">
        <v>11970</v>
      </c>
      <c r="P66" s="165"/>
      <c r="Q66" s="165"/>
      <c r="R66" s="3">
        <v>11970</v>
      </c>
      <c r="S66" s="337"/>
      <c r="U66" s="3"/>
    </row>
    <row r="67" spans="1:22">
      <c r="A67" s="165" t="s">
        <v>10994</v>
      </c>
      <c r="B67" s="94">
        <v>1537</v>
      </c>
      <c r="C67" s="680" t="s">
        <v>4182</v>
      </c>
      <c r="D67" s="680">
        <v>4</v>
      </c>
      <c r="E67" s="165" t="s">
        <v>11000</v>
      </c>
      <c r="F67" s="165" t="s">
        <v>9928</v>
      </c>
      <c r="G67" s="165"/>
      <c r="H67" s="165">
        <v>11970</v>
      </c>
      <c r="I67" s="165"/>
      <c r="J67" s="165"/>
      <c r="K67" s="165"/>
      <c r="L67" s="165"/>
      <c r="M67" s="165">
        <v>11970</v>
      </c>
      <c r="N67" s="165"/>
      <c r="O67" s="337">
        <v>11970</v>
      </c>
      <c r="P67" s="165"/>
      <c r="Q67" s="165"/>
      <c r="R67" s="3">
        <v>11970</v>
      </c>
      <c r="S67" s="337"/>
      <c r="U67" s="3"/>
    </row>
    <row r="68" spans="1:22">
      <c r="A68" s="165" t="s">
        <v>10994</v>
      </c>
      <c r="B68" s="94">
        <v>1538</v>
      </c>
      <c r="C68" s="680" t="s">
        <v>4182</v>
      </c>
      <c r="D68" s="680">
        <v>5</v>
      </c>
      <c r="E68" s="165" t="s">
        <v>11001</v>
      </c>
      <c r="F68" s="165" t="s">
        <v>10941</v>
      </c>
      <c r="G68" s="165"/>
      <c r="H68" s="165">
        <v>11970</v>
      </c>
      <c r="I68" s="165"/>
      <c r="J68" s="165"/>
      <c r="K68" s="165"/>
      <c r="L68" s="165"/>
      <c r="M68" s="165">
        <v>11970</v>
      </c>
      <c r="N68" s="165"/>
      <c r="O68" s="337">
        <v>11970</v>
      </c>
      <c r="P68" s="165"/>
      <c r="Q68" s="165"/>
      <c r="R68" s="3">
        <v>11970</v>
      </c>
      <c r="S68" s="337"/>
      <c r="U68" s="3"/>
    </row>
    <row r="69" spans="1:22">
      <c r="A69" s="165" t="s">
        <v>10994</v>
      </c>
      <c r="B69" s="94">
        <v>1539</v>
      </c>
      <c r="C69" s="680" t="s">
        <v>4182</v>
      </c>
      <c r="D69" s="680">
        <v>6</v>
      </c>
      <c r="E69" s="165" t="s">
        <v>11002</v>
      </c>
      <c r="F69" s="165" t="s">
        <v>11007</v>
      </c>
      <c r="G69" s="165"/>
      <c r="H69" s="165">
        <v>11970</v>
      </c>
      <c r="I69" s="165"/>
      <c r="J69" s="165"/>
      <c r="K69" s="165"/>
      <c r="L69" s="165"/>
      <c r="M69" s="165">
        <v>11970</v>
      </c>
      <c r="N69" s="165"/>
      <c r="O69" s="337">
        <v>11970</v>
      </c>
      <c r="P69" s="165"/>
      <c r="Q69" s="165"/>
      <c r="R69" s="3">
        <v>11970</v>
      </c>
      <c r="S69" s="337"/>
      <c r="U69" s="3"/>
    </row>
    <row r="70" spans="1:22">
      <c r="A70" s="165" t="s">
        <v>10994</v>
      </c>
      <c r="B70" s="94">
        <v>1540</v>
      </c>
      <c r="C70" s="165" t="s">
        <v>4182</v>
      </c>
      <c r="D70" s="165">
        <v>7</v>
      </c>
      <c r="E70" s="165" t="s">
        <v>11003</v>
      </c>
      <c r="F70" s="165" t="s">
        <v>11008</v>
      </c>
      <c r="G70" s="165"/>
      <c r="H70" s="165">
        <v>11970</v>
      </c>
      <c r="I70" s="165"/>
      <c r="J70" s="165"/>
      <c r="K70" s="165"/>
      <c r="L70" s="165"/>
      <c r="M70" s="165">
        <v>11970</v>
      </c>
      <c r="N70" s="165"/>
      <c r="O70" s="337">
        <v>11970</v>
      </c>
      <c r="P70" s="165"/>
      <c r="Q70" s="165"/>
      <c r="R70" s="3">
        <v>11970</v>
      </c>
      <c r="S70" s="337"/>
      <c r="U70" s="3"/>
    </row>
    <row r="71" spans="1:22">
      <c r="A71" s="165" t="s">
        <v>10994</v>
      </c>
      <c r="B71" s="94">
        <v>1541</v>
      </c>
      <c r="C71" s="165" t="s">
        <v>4182</v>
      </c>
      <c r="D71" s="165">
        <v>8</v>
      </c>
      <c r="E71" s="165" t="s">
        <v>11004</v>
      </c>
      <c r="F71" s="165" t="s">
        <v>11009</v>
      </c>
      <c r="G71" s="165"/>
      <c r="H71" s="165">
        <v>11970</v>
      </c>
      <c r="I71" s="165"/>
      <c r="J71" s="165"/>
      <c r="K71" s="165"/>
      <c r="L71" s="165"/>
      <c r="M71" s="165">
        <v>11970</v>
      </c>
      <c r="N71" s="165"/>
      <c r="O71" s="337">
        <v>11970</v>
      </c>
      <c r="P71" s="165"/>
      <c r="Q71" s="165"/>
      <c r="R71" s="3">
        <v>11970</v>
      </c>
      <c r="S71" s="337"/>
      <c r="U71" s="3"/>
    </row>
    <row r="72" spans="1:22">
      <c r="A72" s="165" t="s">
        <v>11013</v>
      </c>
      <c r="B72" s="94">
        <v>1544</v>
      </c>
      <c r="C72" s="680" t="s">
        <v>5208</v>
      </c>
      <c r="D72" s="680">
        <v>4</v>
      </c>
      <c r="E72" s="165" t="s">
        <v>11020</v>
      </c>
      <c r="F72" s="165" t="s">
        <v>11027</v>
      </c>
      <c r="G72" s="165"/>
      <c r="H72" s="165"/>
      <c r="I72" s="165">
        <v>20475</v>
      </c>
      <c r="J72" s="165"/>
      <c r="K72" s="165"/>
      <c r="L72" s="165"/>
      <c r="M72" s="165">
        <v>20475</v>
      </c>
      <c r="N72" s="165"/>
      <c r="O72" s="337">
        <v>20475</v>
      </c>
      <c r="P72" s="165"/>
      <c r="Q72" s="165"/>
      <c r="R72" s="3">
        <v>0</v>
      </c>
      <c r="S72" s="337"/>
      <c r="U72" s="3"/>
      <c r="V72" s="271" t="s">
        <v>2740</v>
      </c>
    </row>
    <row r="73" spans="1:22">
      <c r="A73" s="165" t="s">
        <v>11013</v>
      </c>
      <c r="B73" s="94">
        <v>1545</v>
      </c>
      <c r="C73" s="680" t="s">
        <v>5208</v>
      </c>
      <c r="D73" s="680">
        <v>5</v>
      </c>
      <c r="E73" s="165" t="s">
        <v>11021</v>
      </c>
      <c r="F73" s="165" t="s">
        <v>11028</v>
      </c>
      <c r="G73" s="165"/>
      <c r="H73" s="165"/>
      <c r="I73" s="165">
        <v>20475</v>
      </c>
      <c r="J73" s="165"/>
      <c r="K73" s="165"/>
      <c r="L73" s="165"/>
      <c r="M73" s="165">
        <v>20475</v>
      </c>
      <c r="N73" s="165"/>
      <c r="O73" s="337">
        <v>20475</v>
      </c>
      <c r="P73" s="165"/>
      <c r="Q73" s="165"/>
      <c r="R73" s="3">
        <v>0</v>
      </c>
      <c r="S73" s="337"/>
      <c r="U73" s="3"/>
      <c r="V73" s="271" t="s">
        <v>2740</v>
      </c>
    </row>
    <row r="74" spans="1:22">
      <c r="A74" s="165" t="s">
        <v>11013</v>
      </c>
      <c r="B74" s="94">
        <v>1546</v>
      </c>
      <c r="C74" s="680" t="s">
        <v>5208</v>
      </c>
      <c r="D74" s="680">
        <v>6</v>
      </c>
      <c r="E74" s="165" t="s">
        <v>11022</v>
      </c>
      <c r="F74" s="165" t="s">
        <v>11029</v>
      </c>
      <c r="G74" s="165"/>
      <c r="H74" s="165"/>
      <c r="I74" s="165">
        <v>20475</v>
      </c>
      <c r="J74" s="165"/>
      <c r="K74" s="165"/>
      <c r="L74" s="165"/>
      <c r="M74" s="165">
        <v>20475</v>
      </c>
      <c r="N74" s="165"/>
      <c r="O74" s="337">
        <v>20475</v>
      </c>
      <c r="P74" s="165"/>
      <c r="Q74" s="165"/>
      <c r="R74" s="3">
        <v>0</v>
      </c>
      <c r="S74" s="337"/>
      <c r="U74" s="3"/>
      <c r="V74" s="271" t="s">
        <v>2740</v>
      </c>
    </row>
    <row r="75" spans="1:22">
      <c r="A75" s="165" t="s">
        <v>11013</v>
      </c>
      <c r="B75" s="94">
        <v>1547</v>
      </c>
      <c r="C75" s="680" t="s">
        <v>5208</v>
      </c>
      <c r="D75" s="680">
        <v>7</v>
      </c>
      <c r="E75" s="165" t="s">
        <v>11023</v>
      </c>
      <c r="F75" s="165" t="s">
        <v>11030</v>
      </c>
      <c r="G75" s="165"/>
      <c r="H75" s="165"/>
      <c r="I75" s="165">
        <v>20475</v>
      </c>
      <c r="J75" s="165"/>
      <c r="K75" s="165"/>
      <c r="L75" s="165"/>
      <c r="M75" s="165">
        <v>20475</v>
      </c>
      <c r="N75" s="165"/>
      <c r="O75" s="337">
        <v>20475</v>
      </c>
      <c r="P75" s="165"/>
      <c r="Q75" s="165"/>
      <c r="R75" s="3">
        <v>0</v>
      </c>
      <c r="S75" s="337"/>
      <c r="U75" s="3"/>
      <c r="V75" s="271" t="s">
        <v>2740</v>
      </c>
    </row>
    <row r="76" spans="1:22">
      <c r="A76" s="165" t="s">
        <v>11013</v>
      </c>
      <c r="B76" s="94">
        <v>1548</v>
      </c>
      <c r="C76" s="165" t="s">
        <v>5208</v>
      </c>
      <c r="D76" s="165">
        <v>8</v>
      </c>
      <c r="E76" s="165" t="s">
        <v>11024</v>
      </c>
      <c r="F76" s="165" t="s">
        <v>11031</v>
      </c>
      <c r="G76" s="165"/>
      <c r="H76" s="165"/>
      <c r="I76" s="165">
        <v>20475</v>
      </c>
      <c r="J76" s="165"/>
      <c r="K76" s="165"/>
      <c r="L76" s="165"/>
      <c r="M76" s="165">
        <v>20475</v>
      </c>
      <c r="N76" s="165"/>
      <c r="O76" s="337">
        <v>20475</v>
      </c>
      <c r="P76" s="165"/>
      <c r="Q76" s="165"/>
      <c r="R76" s="3">
        <v>0</v>
      </c>
      <c r="S76" s="337"/>
      <c r="U76" s="3"/>
      <c r="V76" s="271" t="s">
        <v>2740</v>
      </c>
    </row>
    <row r="77" spans="1:22">
      <c r="A77" s="165" t="s">
        <v>9757</v>
      </c>
      <c r="B77" s="94">
        <v>1553</v>
      </c>
      <c r="C77" s="680" t="s">
        <v>906</v>
      </c>
      <c r="D77" s="680">
        <v>3</v>
      </c>
      <c r="E77" s="165" t="s">
        <v>11038</v>
      </c>
      <c r="F77" s="165" t="s">
        <v>11046</v>
      </c>
      <c r="G77" s="165"/>
      <c r="H77" s="165">
        <v>14175</v>
      </c>
      <c r="I77" s="165"/>
      <c r="J77" s="165"/>
      <c r="K77" s="165"/>
      <c r="L77" s="165"/>
      <c r="M77" s="165">
        <v>14175</v>
      </c>
      <c r="N77" s="165"/>
      <c r="O77" s="337">
        <v>14175</v>
      </c>
      <c r="P77" s="165"/>
      <c r="Q77" s="165"/>
      <c r="R77" s="3">
        <v>14175</v>
      </c>
      <c r="S77" s="337"/>
      <c r="U77" s="3"/>
    </row>
    <row r="78" spans="1:22">
      <c r="A78" s="165" t="s">
        <v>9757</v>
      </c>
      <c r="B78" s="94">
        <v>1554</v>
      </c>
      <c r="C78" s="680" t="s">
        <v>906</v>
      </c>
      <c r="D78" s="680">
        <v>4</v>
      </c>
      <c r="E78" s="165" t="s">
        <v>11039</v>
      </c>
      <c r="F78" s="165" t="s">
        <v>11047</v>
      </c>
      <c r="G78" s="165"/>
      <c r="H78" s="165">
        <v>14175</v>
      </c>
      <c r="I78" s="165"/>
      <c r="J78" s="165"/>
      <c r="K78" s="165"/>
      <c r="L78" s="165"/>
      <c r="M78" s="165">
        <v>14175</v>
      </c>
      <c r="N78" s="165"/>
      <c r="O78" s="337">
        <v>14175</v>
      </c>
      <c r="P78" s="165"/>
      <c r="Q78" s="165"/>
      <c r="R78" s="3">
        <v>14175</v>
      </c>
      <c r="S78" s="337"/>
      <c r="U78" s="3"/>
    </row>
    <row r="79" spans="1:22">
      <c r="A79" s="165" t="s">
        <v>9757</v>
      </c>
      <c r="B79" s="94">
        <v>1555</v>
      </c>
      <c r="C79" s="680" t="s">
        <v>906</v>
      </c>
      <c r="D79" s="680">
        <v>5</v>
      </c>
      <c r="E79" s="165" t="s">
        <v>11040</v>
      </c>
      <c r="F79" s="165" t="s">
        <v>11048</v>
      </c>
      <c r="G79" s="165"/>
      <c r="H79" s="165">
        <v>14175</v>
      </c>
      <c r="I79" s="165"/>
      <c r="J79" s="165"/>
      <c r="K79" s="165"/>
      <c r="L79" s="165"/>
      <c r="M79" s="165">
        <v>14175</v>
      </c>
      <c r="N79" s="165"/>
      <c r="O79" s="337">
        <v>14175</v>
      </c>
      <c r="P79" s="165"/>
      <c r="Q79" s="165"/>
      <c r="R79" s="3">
        <v>14175</v>
      </c>
      <c r="S79" s="337"/>
      <c r="U79" s="3"/>
    </row>
    <row r="80" spans="1:22">
      <c r="A80" s="165" t="s">
        <v>9757</v>
      </c>
      <c r="B80" s="94">
        <v>1556</v>
      </c>
      <c r="C80" s="680" t="s">
        <v>906</v>
      </c>
      <c r="D80" s="680">
        <v>6</v>
      </c>
      <c r="E80" s="165" t="s">
        <v>11041</v>
      </c>
      <c r="F80" s="165" t="s">
        <v>11049</v>
      </c>
      <c r="G80" s="165"/>
      <c r="H80" s="165">
        <v>14175</v>
      </c>
      <c r="I80" s="165"/>
      <c r="J80" s="165"/>
      <c r="K80" s="165"/>
      <c r="L80" s="165"/>
      <c r="M80" s="165">
        <v>14175</v>
      </c>
      <c r="N80" s="165"/>
      <c r="O80" s="337">
        <v>14175</v>
      </c>
      <c r="P80" s="165"/>
      <c r="Q80" s="165"/>
      <c r="R80" s="3">
        <v>14175</v>
      </c>
      <c r="S80" s="337"/>
      <c r="U80" s="3"/>
    </row>
    <row r="81" spans="1:21">
      <c r="A81" s="165" t="s">
        <v>9757</v>
      </c>
      <c r="B81" s="94">
        <v>1557</v>
      </c>
      <c r="C81" s="165" t="s">
        <v>906</v>
      </c>
      <c r="D81" s="165">
        <v>7</v>
      </c>
      <c r="E81" s="165" t="s">
        <v>11042</v>
      </c>
      <c r="F81" s="165" t="s">
        <v>11050</v>
      </c>
      <c r="G81" s="165"/>
      <c r="H81" s="165">
        <v>14175</v>
      </c>
      <c r="I81" s="165"/>
      <c r="J81" s="165"/>
      <c r="K81" s="165"/>
      <c r="L81" s="165"/>
      <c r="M81" s="165">
        <v>14175</v>
      </c>
      <c r="N81" s="165"/>
      <c r="O81" s="337">
        <v>14175</v>
      </c>
      <c r="P81" s="165"/>
      <c r="Q81" s="165"/>
      <c r="R81" s="3">
        <v>14175</v>
      </c>
      <c r="S81" s="337"/>
      <c r="U81" s="3"/>
    </row>
    <row r="82" spans="1:21">
      <c r="A82" s="165" t="s">
        <v>9757</v>
      </c>
      <c r="B82" s="94">
        <v>1558</v>
      </c>
      <c r="C82" s="165" t="s">
        <v>906</v>
      </c>
      <c r="D82" s="165">
        <v>8</v>
      </c>
      <c r="E82" s="165" t="s">
        <v>11043</v>
      </c>
      <c r="F82" s="165" t="s">
        <v>11051</v>
      </c>
      <c r="G82" s="165"/>
      <c r="H82" s="165">
        <v>14175</v>
      </c>
      <c r="I82" s="165"/>
      <c r="J82" s="165"/>
      <c r="K82" s="165"/>
      <c r="L82" s="165"/>
      <c r="M82" s="165">
        <v>14175</v>
      </c>
      <c r="N82" s="165"/>
      <c r="O82" s="337">
        <v>14175</v>
      </c>
      <c r="P82" s="165"/>
      <c r="Q82" s="165"/>
      <c r="R82" s="3">
        <v>14175</v>
      </c>
      <c r="S82" s="337"/>
      <c r="U82" s="3"/>
    </row>
    <row r="83" spans="1:21">
      <c r="A83" s="165" t="s">
        <v>10794</v>
      </c>
      <c r="B83" s="94">
        <v>1560</v>
      </c>
      <c r="C83" s="680" t="s">
        <v>4149</v>
      </c>
      <c r="D83" s="680">
        <v>2</v>
      </c>
      <c r="E83" s="165" t="s">
        <v>11073</v>
      </c>
      <c r="F83" s="165" t="s">
        <v>11083</v>
      </c>
      <c r="G83" s="165"/>
      <c r="H83" s="165">
        <v>14175</v>
      </c>
      <c r="I83" s="165"/>
      <c r="J83" s="165"/>
      <c r="K83" s="165"/>
      <c r="L83" s="165"/>
      <c r="M83" s="165">
        <v>14175</v>
      </c>
      <c r="N83" s="165"/>
      <c r="O83" s="337">
        <v>14175</v>
      </c>
      <c r="P83" s="165"/>
      <c r="Q83" s="165"/>
      <c r="R83" s="3">
        <v>14175</v>
      </c>
      <c r="S83" s="337"/>
      <c r="U83" s="3"/>
    </row>
    <row r="84" spans="1:21">
      <c r="A84" s="165" t="s">
        <v>10794</v>
      </c>
      <c r="B84" s="94">
        <v>1561</v>
      </c>
      <c r="C84" s="680" t="s">
        <v>4149</v>
      </c>
      <c r="D84" s="680">
        <v>3</v>
      </c>
      <c r="E84" s="165" t="s">
        <v>11074</v>
      </c>
      <c r="F84" s="165" t="s">
        <v>10907</v>
      </c>
      <c r="G84" s="165"/>
      <c r="H84" s="165">
        <v>14175</v>
      </c>
      <c r="I84" s="165"/>
      <c r="J84" s="165"/>
      <c r="K84" s="165"/>
      <c r="L84" s="165"/>
      <c r="M84" s="165">
        <v>14175</v>
      </c>
      <c r="N84" s="165"/>
      <c r="O84" s="337">
        <v>14175</v>
      </c>
      <c r="P84" s="165"/>
      <c r="Q84" s="165"/>
      <c r="R84" s="3">
        <v>14175</v>
      </c>
      <c r="S84" s="337"/>
      <c r="U84" s="3"/>
    </row>
    <row r="85" spans="1:21">
      <c r="A85" s="165" t="s">
        <v>10794</v>
      </c>
      <c r="B85" s="94">
        <v>1562</v>
      </c>
      <c r="C85" s="680" t="s">
        <v>4149</v>
      </c>
      <c r="D85" s="680">
        <v>4</v>
      </c>
      <c r="E85" s="165" t="s">
        <v>11075</v>
      </c>
      <c r="F85" s="165" t="s">
        <v>10908</v>
      </c>
      <c r="G85" s="165"/>
      <c r="H85" s="165">
        <v>14175</v>
      </c>
      <c r="I85" s="165"/>
      <c r="J85" s="165"/>
      <c r="K85" s="165"/>
      <c r="L85" s="165"/>
      <c r="M85" s="165">
        <v>14175</v>
      </c>
      <c r="N85" s="165"/>
      <c r="O85" s="337">
        <v>14175</v>
      </c>
      <c r="P85" s="165"/>
      <c r="Q85" s="165"/>
      <c r="R85" s="3">
        <v>14175</v>
      </c>
      <c r="S85" s="337"/>
      <c r="U85" s="3"/>
    </row>
    <row r="86" spans="1:21">
      <c r="A86" s="165" t="s">
        <v>10794</v>
      </c>
      <c r="B86" s="94">
        <v>1563</v>
      </c>
      <c r="C86" s="680" t="s">
        <v>4149</v>
      </c>
      <c r="D86" s="680">
        <v>5</v>
      </c>
      <c r="E86" s="165" t="s">
        <v>11076</v>
      </c>
      <c r="F86" s="165" t="s">
        <v>10909</v>
      </c>
      <c r="G86" s="165"/>
      <c r="H86" s="165">
        <v>14175</v>
      </c>
      <c r="I86" s="165"/>
      <c r="J86" s="165"/>
      <c r="K86" s="165"/>
      <c r="L86" s="165"/>
      <c r="M86" s="165">
        <v>14175</v>
      </c>
      <c r="N86" s="165"/>
      <c r="O86" s="337">
        <v>14175</v>
      </c>
      <c r="P86" s="165"/>
      <c r="Q86" s="165"/>
      <c r="R86" s="3">
        <v>14175</v>
      </c>
      <c r="S86" s="337"/>
      <c r="U86" s="3"/>
    </row>
    <row r="87" spans="1:21">
      <c r="A87" s="165" t="s">
        <v>10794</v>
      </c>
      <c r="B87" s="94">
        <v>1564</v>
      </c>
      <c r="C87" s="165" t="s">
        <v>4149</v>
      </c>
      <c r="D87" s="165">
        <v>6</v>
      </c>
      <c r="E87" s="165" t="s">
        <v>11077</v>
      </c>
      <c r="F87" s="165" t="s">
        <v>10910</v>
      </c>
      <c r="G87" s="165"/>
      <c r="H87" s="165">
        <v>14175</v>
      </c>
      <c r="I87" s="165"/>
      <c r="J87" s="165"/>
      <c r="K87" s="165"/>
      <c r="L87" s="165"/>
      <c r="M87" s="165">
        <v>14175</v>
      </c>
      <c r="N87" s="165"/>
      <c r="O87" s="337">
        <v>14175</v>
      </c>
      <c r="P87" s="165"/>
      <c r="Q87" s="165"/>
      <c r="R87" s="3">
        <v>14175</v>
      </c>
      <c r="S87" s="337"/>
      <c r="U87" s="3"/>
    </row>
    <row r="88" spans="1:21">
      <c r="A88" s="165" t="s">
        <v>10794</v>
      </c>
      <c r="B88" s="94">
        <v>1565</v>
      </c>
      <c r="C88" s="165" t="s">
        <v>4149</v>
      </c>
      <c r="D88" s="165">
        <v>7</v>
      </c>
      <c r="E88" s="165" t="s">
        <v>11078</v>
      </c>
      <c r="F88" s="165" t="s">
        <v>11081</v>
      </c>
      <c r="G88" s="165"/>
      <c r="H88" s="165">
        <v>14175</v>
      </c>
      <c r="I88" s="165"/>
      <c r="J88" s="165"/>
      <c r="K88" s="165"/>
      <c r="L88" s="165"/>
      <c r="M88" s="165">
        <v>14175</v>
      </c>
      <c r="N88" s="165"/>
      <c r="O88" s="337">
        <v>14175</v>
      </c>
      <c r="P88" s="165"/>
      <c r="Q88" s="165"/>
      <c r="R88" s="3">
        <v>14175</v>
      </c>
      <c r="S88" s="337"/>
      <c r="U88" s="3"/>
    </row>
    <row r="89" spans="1:21">
      <c r="A89" s="165" t="s">
        <v>10794</v>
      </c>
      <c r="B89" s="94">
        <v>1566</v>
      </c>
      <c r="C89" s="165" t="s">
        <v>4149</v>
      </c>
      <c r="D89" s="165">
        <v>8</v>
      </c>
      <c r="E89" s="165" t="s">
        <v>11079</v>
      </c>
      <c r="F89" s="165" t="s">
        <v>11082</v>
      </c>
      <c r="G89" s="165"/>
      <c r="H89" s="165">
        <v>14175</v>
      </c>
      <c r="I89" s="165"/>
      <c r="J89" s="165"/>
      <c r="K89" s="165"/>
      <c r="L89" s="165"/>
      <c r="M89" s="165">
        <v>14175</v>
      </c>
      <c r="N89" s="165"/>
      <c r="O89" s="337">
        <v>14175</v>
      </c>
      <c r="P89" s="165"/>
      <c r="Q89" s="165"/>
      <c r="R89" s="3">
        <v>14175</v>
      </c>
      <c r="S89" s="337"/>
      <c r="U89" s="3"/>
    </row>
    <row r="90" spans="1:21">
      <c r="A90" s="165"/>
      <c r="B90" s="94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337"/>
      <c r="P90" s="165"/>
      <c r="Q90" s="165"/>
      <c r="R90" s="3"/>
      <c r="S90" s="337"/>
      <c r="U90" s="3"/>
    </row>
    <row r="91" spans="1:21" s="176" customFormat="1" ht="20.25" customHeight="1">
      <c r="A91" s="203" t="s">
        <v>16061</v>
      </c>
      <c r="B91" s="200"/>
      <c r="C91" s="201"/>
      <c r="D91" s="202"/>
      <c r="E91" s="201"/>
      <c r="F91" s="185" t="s">
        <v>2378</v>
      </c>
      <c r="G91" s="185">
        <f>SUM(G93:G229)</f>
        <v>81900</v>
      </c>
      <c r="H91" s="185">
        <f>SUM(H93:H229)</f>
        <v>1544205</v>
      </c>
      <c r="I91" s="185">
        <f>SUM(I93:I229)</f>
        <v>544635</v>
      </c>
      <c r="J91" s="185">
        <f>SUM(J93:J229)</f>
        <v>0</v>
      </c>
      <c r="K91" s="185">
        <f>SUM(K93:K229)</f>
        <v>0</v>
      </c>
      <c r="L91" s="185">
        <f>SUM(L93:L229)</f>
        <v>842415</v>
      </c>
      <c r="M91" s="185">
        <f>SUM(M93:M229)</f>
        <v>1328325</v>
      </c>
      <c r="N91" s="185">
        <f>SUM(N93:N229)</f>
        <v>0</v>
      </c>
      <c r="O91" s="185">
        <f>SUM(O93:O229)</f>
        <v>1328325</v>
      </c>
      <c r="P91" s="185"/>
      <c r="Q91" s="185"/>
      <c r="R91" s="185">
        <f>SUM(R93:R229)</f>
        <v>2170740</v>
      </c>
      <c r="S91" s="185">
        <f>SUM(S93:S229)</f>
        <v>842415</v>
      </c>
      <c r="T91" s="185">
        <f>SUM(T93:T229)</f>
        <v>0</v>
      </c>
      <c r="U91" s="832">
        <f>SUM(U93:U229)</f>
        <v>0</v>
      </c>
    </row>
    <row r="92" spans="1:21" s="270" customFormat="1">
      <c r="A92" s="269" t="s">
        <v>1281</v>
      </c>
      <c r="B92" s="269" t="s">
        <v>2435</v>
      </c>
      <c r="C92" s="269" t="s">
        <v>1385</v>
      </c>
      <c r="D92" s="269" t="s">
        <v>1275</v>
      </c>
      <c r="E92" s="269" t="s">
        <v>265</v>
      </c>
      <c r="F92" s="269" t="s">
        <v>1280</v>
      </c>
      <c r="G92" s="269" t="s">
        <v>16062</v>
      </c>
      <c r="H92" s="269" t="s">
        <v>19207</v>
      </c>
      <c r="I92" s="269" t="s">
        <v>4447</v>
      </c>
      <c r="J92" s="269" t="s">
        <v>9596</v>
      </c>
      <c r="K92" s="269" t="s">
        <v>10754</v>
      </c>
      <c r="L92" s="269" t="s">
        <v>16063</v>
      </c>
      <c r="M92" s="269" t="s">
        <v>4841</v>
      </c>
      <c r="N92" s="269" t="s">
        <v>3728</v>
      </c>
      <c r="O92" s="269" t="s">
        <v>2438</v>
      </c>
      <c r="P92" s="269" t="s">
        <v>1282</v>
      </c>
      <c r="Q92" s="269" t="s">
        <v>1386</v>
      </c>
      <c r="R92" s="269" t="s">
        <v>576</v>
      </c>
      <c r="S92" s="269" t="s">
        <v>3593</v>
      </c>
      <c r="T92" s="269" t="s">
        <v>1283</v>
      </c>
      <c r="U92" s="269" t="s">
        <v>577</v>
      </c>
    </row>
    <row r="93" spans="1:21">
      <c r="A93" s="165" t="s">
        <v>9843</v>
      </c>
      <c r="B93" s="94">
        <v>1583</v>
      </c>
      <c r="C93" s="680" t="s">
        <v>4271</v>
      </c>
      <c r="D93" s="680">
        <v>5</v>
      </c>
      <c r="E93" s="165" t="s">
        <v>16110</v>
      </c>
      <c r="F93" s="165" t="s">
        <v>14458</v>
      </c>
      <c r="G93" s="165">
        <v>20475</v>
      </c>
      <c r="H93" s="165"/>
      <c r="I93" s="165"/>
      <c r="J93" s="165"/>
      <c r="K93" s="165"/>
      <c r="L93" s="165">
        <v>20475</v>
      </c>
      <c r="M93" s="165"/>
      <c r="N93" s="165"/>
      <c r="O93" s="337">
        <f t="shared" ref="O93:O156" si="0">G93+H93+I93-J93-K93-L93</f>
        <v>0</v>
      </c>
      <c r="P93" s="165" t="s">
        <v>14458</v>
      </c>
      <c r="Q93" s="165" t="s">
        <v>14458</v>
      </c>
      <c r="R93" s="3">
        <f>G93</f>
        <v>20475</v>
      </c>
      <c r="S93" s="337">
        <v>20475</v>
      </c>
      <c r="U93" s="3"/>
    </row>
    <row r="94" spans="1:21">
      <c r="A94" s="165" t="s">
        <v>9843</v>
      </c>
      <c r="B94" s="94">
        <v>1584</v>
      </c>
      <c r="C94" s="680" t="s">
        <v>4271</v>
      </c>
      <c r="D94" s="680">
        <v>6</v>
      </c>
      <c r="E94" s="165" t="s">
        <v>16113</v>
      </c>
      <c r="F94" s="165" t="s">
        <v>16116</v>
      </c>
      <c r="G94" s="165">
        <v>20475</v>
      </c>
      <c r="H94" s="165"/>
      <c r="I94" s="165"/>
      <c r="J94" s="165"/>
      <c r="K94" s="165"/>
      <c r="L94" s="165">
        <v>20475</v>
      </c>
      <c r="M94" s="165"/>
      <c r="N94" s="165"/>
      <c r="O94" s="337">
        <f t="shared" si="0"/>
        <v>0</v>
      </c>
      <c r="P94" s="165" t="s">
        <v>16116</v>
      </c>
      <c r="Q94" s="165" t="s">
        <v>16116</v>
      </c>
      <c r="R94" s="3">
        <f t="shared" ref="R94:R96" si="1">G94</f>
        <v>20475</v>
      </c>
      <c r="S94" s="337">
        <v>20475</v>
      </c>
      <c r="U94" s="3"/>
    </row>
    <row r="95" spans="1:21">
      <c r="A95" s="165" t="s">
        <v>9843</v>
      </c>
      <c r="B95" s="94">
        <v>1585</v>
      </c>
      <c r="C95" s="680" t="s">
        <v>4271</v>
      </c>
      <c r="D95" s="680">
        <v>7</v>
      </c>
      <c r="E95" s="165" t="s">
        <v>16114</v>
      </c>
      <c r="F95" s="165" t="s">
        <v>16117</v>
      </c>
      <c r="G95" s="165">
        <v>20475</v>
      </c>
      <c r="H95" s="165"/>
      <c r="I95" s="165"/>
      <c r="J95" s="165"/>
      <c r="K95" s="165"/>
      <c r="L95" s="165">
        <v>20475</v>
      </c>
      <c r="M95" s="165"/>
      <c r="N95" s="165"/>
      <c r="O95" s="337">
        <f t="shared" si="0"/>
        <v>0</v>
      </c>
      <c r="P95" s="165" t="s">
        <v>16117</v>
      </c>
      <c r="Q95" s="165" t="s">
        <v>16117</v>
      </c>
      <c r="R95" s="3">
        <f t="shared" si="1"/>
        <v>20475</v>
      </c>
      <c r="S95" s="337">
        <v>20475</v>
      </c>
      <c r="U95" s="3"/>
    </row>
    <row r="96" spans="1:21">
      <c r="A96" s="165" t="s">
        <v>9843</v>
      </c>
      <c r="B96" s="94">
        <v>1586</v>
      </c>
      <c r="C96" s="680" t="s">
        <v>4271</v>
      </c>
      <c r="D96" s="680">
        <v>8</v>
      </c>
      <c r="E96" s="165" t="s">
        <v>16115</v>
      </c>
      <c r="F96" s="165" t="s">
        <v>16118</v>
      </c>
      <c r="G96" s="165">
        <v>20475</v>
      </c>
      <c r="H96" s="165"/>
      <c r="I96" s="165"/>
      <c r="J96" s="165"/>
      <c r="K96" s="165"/>
      <c r="L96" s="165">
        <v>20475</v>
      </c>
      <c r="M96" s="165"/>
      <c r="N96" s="165"/>
      <c r="O96" s="337">
        <f t="shared" si="0"/>
        <v>0</v>
      </c>
      <c r="P96" s="165" t="s">
        <v>16118</v>
      </c>
      <c r="Q96" s="165" t="s">
        <v>16118</v>
      </c>
      <c r="R96" s="3">
        <f t="shared" si="1"/>
        <v>20475</v>
      </c>
      <c r="S96" s="337">
        <v>20475</v>
      </c>
      <c r="U96" s="3"/>
    </row>
    <row r="97" spans="1:22">
      <c r="A97" s="165" t="s">
        <v>16208</v>
      </c>
      <c r="B97" s="94">
        <v>1587</v>
      </c>
      <c r="C97" s="680" t="s">
        <v>831</v>
      </c>
      <c r="D97" s="680">
        <v>1</v>
      </c>
      <c r="E97" s="165" t="s">
        <v>16152</v>
      </c>
      <c r="F97" s="165" t="s">
        <v>10940</v>
      </c>
      <c r="G97" s="165"/>
      <c r="H97" s="165">
        <v>11400</v>
      </c>
      <c r="I97" s="165"/>
      <c r="J97" s="165"/>
      <c r="K97" s="165"/>
      <c r="L97" s="165">
        <v>11400</v>
      </c>
      <c r="M97" s="165"/>
      <c r="N97" s="165"/>
      <c r="O97" s="337">
        <f t="shared" si="0"/>
        <v>0</v>
      </c>
      <c r="P97" s="165" t="s">
        <v>10940</v>
      </c>
      <c r="Q97" s="165" t="s">
        <v>10940</v>
      </c>
      <c r="R97" s="3">
        <f t="shared" ref="R97:R160" si="2">H97</f>
        <v>11400</v>
      </c>
      <c r="S97" s="337">
        <v>11400</v>
      </c>
      <c r="U97" s="3"/>
    </row>
    <row r="98" spans="1:22" s="3" customFormat="1">
      <c r="A98" s="165" t="s">
        <v>16208</v>
      </c>
      <c r="B98" s="94">
        <v>1588</v>
      </c>
      <c r="C98" s="680" t="s">
        <v>831</v>
      </c>
      <c r="D98" s="680">
        <v>2</v>
      </c>
      <c r="E98" s="165" t="s">
        <v>16153</v>
      </c>
      <c r="F98" s="165" t="s">
        <v>9928</v>
      </c>
      <c r="G98" s="165"/>
      <c r="H98" s="165">
        <v>11400</v>
      </c>
      <c r="I98" s="165"/>
      <c r="J98" s="165"/>
      <c r="K98" s="165"/>
      <c r="L98" s="165">
        <v>11400</v>
      </c>
      <c r="M98" s="165"/>
      <c r="N98" s="165"/>
      <c r="O98" s="337">
        <f t="shared" si="0"/>
        <v>0</v>
      </c>
      <c r="P98" s="165" t="s">
        <v>9928</v>
      </c>
      <c r="Q98" s="3" t="s">
        <v>9928</v>
      </c>
      <c r="R98" s="3">
        <f t="shared" si="2"/>
        <v>11400</v>
      </c>
      <c r="S98" s="337">
        <v>11400</v>
      </c>
      <c r="U98"/>
      <c r="V98"/>
    </row>
    <row r="99" spans="1:22" s="3" customFormat="1">
      <c r="A99" s="165" t="s">
        <v>16208</v>
      </c>
      <c r="B99" s="94">
        <v>1589</v>
      </c>
      <c r="C99" s="680" t="s">
        <v>831</v>
      </c>
      <c r="D99" s="680">
        <v>3</v>
      </c>
      <c r="E99" s="165" t="s">
        <v>16154</v>
      </c>
      <c r="F99" s="165" t="s">
        <v>10941</v>
      </c>
      <c r="G99" s="165"/>
      <c r="H99" s="165">
        <v>11400</v>
      </c>
      <c r="I99" s="165"/>
      <c r="J99" s="165"/>
      <c r="K99" s="165"/>
      <c r="L99" s="165">
        <v>11400</v>
      </c>
      <c r="M99" s="165"/>
      <c r="N99" s="165"/>
      <c r="O99" s="337">
        <f t="shared" si="0"/>
        <v>0</v>
      </c>
      <c r="P99" s="165" t="s">
        <v>10941</v>
      </c>
      <c r="Q99" s="3" t="s">
        <v>10941</v>
      </c>
      <c r="R99" s="3">
        <f t="shared" si="2"/>
        <v>11400</v>
      </c>
      <c r="S99" s="337">
        <v>11400</v>
      </c>
      <c r="U99"/>
      <c r="V99"/>
    </row>
    <row r="100" spans="1:22" s="3" customFormat="1">
      <c r="A100" s="165" t="s">
        <v>16208</v>
      </c>
      <c r="B100" s="94">
        <v>1590</v>
      </c>
      <c r="C100" s="680" t="s">
        <v>831</v>
      </c>
      <c r="D100" s="680">
        <v>4</v>
      </c>
      <c r="E100" s="165" t="s">
        <v>16155</v>
      </c>
      <c r="F100" s="165" t="s">
        <v>16161</v>
      </c>
      <c r="G100" s="165"/>
      <c r="H100" s="165">
        <v>11400</v>
      </c>
      <c r="I100" s="165"/>
      <c r="J100" s="165"/>
      <c r="K100" s="165"/>
      <c r="L100" s="165">
        <v>11400</v>
      </c>
      <c r="M100" s="165"/>
      <c r="N100" s="165"/>
      <c r="O100" s="337">
        <f t="shared" si="0"/>
        <v>0</v>
      </c>
      <c r="P100" s="165" t="s">
        <v>16161</v>
      </c>
      <c r="Q100" s="3" t="s">
        <v>16161</v>
      </c>
      <c r="R100" s="3">
        <f t="shared" si="2"/>
        <v>11400</v>
      </c>
      <c r="S100" s="337">
        <v>11400</v>
      </c>
      <c r="U100"/>
      <c r="V100"/>
    </row>
    <row r="101" spans="1:22" s="3" customFormat="1">
      <c r="A101" s="165" t="s">
        <v>16208</v>
      </c>
      <c r="B101" s="94">
        <v>1591</v>
      </c>
      <c r="C101" s="165" t="s">
        <v>831</v>
      </c>
      <c r="D101" s="165">
        <v>5</v>
      </c>
      <c r="E101" s="165" t="s">
        <v>16156</v>
      </c>
      <c r="F101" s="165" t="s">
        <v>10943</v>
      </c>
      <c r="G101" s="165"/>
      <c r="H101" s="165">
        <v>11400</v>
      </c>
      <c r="I101" s="165"/>
      <c r="J101" s="165"/>
      <c r="K101" s="165"/>
      <c r="L101" s="165"/>
      <c r="M101" s="165">
        <v>11400</v>
      </c>
      <c r="N101" s="165"/>
      <c r="O101" s="337">
        <f t="shared" si="0"/>
        <v>11400</v>
      </c>
      <c r="P101" s="165"/>
      <c r="R101" s="3">
        <f t="shared" si="2"/>
        <v>11400</v>
      </c>
      <c r="S101"/>
      <c r="U101"/>
      <c r="V101"/>
    </row>
    <row r="102" spans="1:22" s="3" customFormat="1">
      <c r="A102" s="165" t="s">
        <v>16208</v>
      </c>
      <c r="B102" s="94">
        <v>1592</v>
      </c>
      <c r="C102" s="165" t="s">
        <v>831</v>
      </c>
      <c r="D102" s="165">
        <v>6</v>
      </c>
      <c r="E102" s="165" t="s">
        <v>16157</v>
      </c>
      <c r="F102" s="165" t="s">
        <v>11009</v>
      </c>
      <c r="G102" s="165"/>
      <c r="H102" s="165">
        <v>11400</v>
      </c>
      <c r="I102" s="165"/>
      <c r="J102" s="165"/>
      <c r="K102" s="165"/>
      <c r="L102" s="165"/>
      <c r="M102" s="165">
        <v>11400</v>
      </c>
      <c r="N102" s="165"/>
      <c r="O102" s="337">
        <f t="shared" si="0"/>
        <v>11400</v>
      </c>
      <c r="P102" s="165"/>
      <c r="R102" s="3">
        <f t="shared" si="2"/>
        <v>11400</v>
      </c>
      <c r="S102"/>
      <c r="U102"/>
      <c r="V102"/>
    </row>
    <row r="103" spans="1:22" s="3" customFormat="1">
      <c r="A103" s="165" t="s">
        <v>16208</v>
      </c>
      <c r="B103" s="94">
        <v>1593</v>
      </c>
      <c r="C103" s="165" t="s">
        <v>831</v>
      </c>
      <c r="D103" s="165">
        <v>7</v>
      </c>
      <c r="E103" s="165" t="s">
        <v>16158</v>
      </c>
      <c r="F103" s="165" t="s">
        <v>16163</v>
      </c>
      <c r="G103" s="165"/>
      <c r="H103" s="165">
        <v>11400</v>
      </c>
      <c r="I103" s="165"/>
      <c r="J103" s="165"/>
      <c r="K103" s="165"/>
      <c r="L103" s="165"/>
      <c r="M103" s="165">
        <v>11400</v>
      </c>
      <c r="N103" s="165"/>
      <c r="O103" s="337">
        <f t="shared" si="0"/>
        <v>11400</v>
      </c>
      <c r="P103" s="165"/>
      <c r="R103" s="3">
        <f t="shared" si="2"/>
        <v>11400</v>
      </c>
      <c r="S103"/>
      <c r="U103"/>
      <c r="V103"/>
    </row>
    <row r="104" spans="1:22" s="3" customFormat="1">
      <c r="A104" s="165" t="s">
        <v>16208</v>
      </c>
      <c r="B104" s="94">
        <v>1594</v>
      </c>
      <c r="C104" s="165" t="s">
        <v>831</v>
      </c>
      <c r="D104" s="165">
        <v>8</v>
      </c>
      <c r="E104" s="165" t="s">
        <v>16159</v>
      </c>
      <c r="F104" s="165" t="s">
        <v>16164</v>
      </c>
      <c r="G104" s="165"/>
      <c r="H104" s="165">
        <v>11400</v>
      </c>
      <c r="I104" s="165"/>
      <c r="J104" s="165"/>
      <c r="K104" s="165"/>
      <c r="L104" s="165"/>
      <c r="M104" s="165">
        <v>11400</v>
      </c>
      <c r="N104" s="165"/>
      <c r="O104" s="337">
        <f t="shared" si="0"/>
        <v>11400</v>
      </c>
      <c r="P104" s="165"/>
      <c r="R104" s="3">
        <f t="shared" si="2"/>
        <v>11400</v>
      </c>
      <c r="S104"/>
      <c r="U104"/>
      <c r="V104"/>
    </row>
    <row r="105" spans="1:22">
      <c r="A105" s="165" t="s">
        <v>14458</v>
      </c>
      <c r="B105" s="94">
        <v>1595</v>
      </c>
      <c r="C105" s="680" t="s">
        <v>4282</v>
      </c>
      <c r="D105" s="680">
        <v>1</v>
      </c>
      <c r="E105" s="165" t="s">
        <v>16134</v>
      </c>
      <c r="F105" s="165" t="s">
        <v>9826</v>
      </c>
      <c r="G105" s="165"/>
      <c r="H105" s="165">
        <v>14175</v>
      </c>
      <c r="I105" s="165"/>
      <c r="J105" s="165"/>
      <c r="K105" s="165"/>
      <c r="L105" s="165">
        <v>14175</v>
      </c>
      <c r="M105" s="165"/>
      <c r="N105" s="165"/>
      <c r="O105" s="337">
        <f t="shared" si="0"/>
        <v>0</v>
      </c>
      <c r="P105" s="165" t="s">
        <v>14467</v>
      </c>
      <c r="Q105" s="165" t="s">
        <v>14467</v>
      </c>
      <c r="R105" s="3">
        <f t="shared" si="2"/>
        <v>14175</v>
      </c>
      <c r="S105" s="337">
        <v>14175</v>
      </c>
      <c r="U105" s="3"/>
    </row>
    <row r="106" spans="1:22" s="3" customFormat="1">
      <c r="A106" s="165" t="s">
        <v>14458</v>
      </c>
      <c r="B106" s="94">
        <v>1596</v>
      </c>
      <c r="C106" s="680" t="s">
        <v>4282</v>
      </c>
      <c r="D106" s="680">
        <v>2</v>
      </c>
      <c r="E106" s="165" t="s">
        <v>16133</v>
      </c>
      <c r="F106" s="165" t="s">
        <v>9827</v>
      </c>
      <c r="G106" s="165"/>
      <c r="H106" s="165">
        <v>14175</v>
      </c>
      <c r="I106" s="165"/>
      <c r="J106" s="165"/>
      <c r="K106" s="165"/>
      <c r="L106" s="165">
        <v>14175</v>
      </c>
      <c r="M106" s="165"/>
      <c r="N106" s="165"/>
      <c r="O106" s="337">
        <f t="shared" si="0"/>
        <v>0</v>
      </c>
      <c r="P106" s="165" t="s">
        <v>9827</v>
      </c>
      <c r="Q106" s="3" t="s">
        <v>9827</v>
      </c>
      <c r="R106" s="3">
        <f t="shared" si="2"/>
        <v>14175</v>
      </c>
      <c r="S106" s="178">
        <v>14175</v>
      </c>
      <c r="U106"/>
      <c r="V106"/>
    </row>
    <row r="107" spans="1:22" s="3" customFormat="1">
      <c r="A107" s="165" t="s">
        <v>14458</v>
      </c>
      <c r="B107" s="94">
        <v>1597</v>
      </c>
      <c r="C107" s="680" t="s">
        <v>4282</v>
      </c>
      <c r="D107" s="680">
        <v>3</v>
      </c>
      <c r="E107" s="165" t="s">
        <v>16126</v>
      </c>
      <c r="F107" s="165" t="s">
        <v>16095</v>
      </c>
      <c r="G107" s="165"/>
      <c r="H107" s="165">
        <v>14175</v>
      </c>
      <c r="I107" s="165"/>
      <c r="J107" s="165"/>
      <c r="K107" s="165"/>
      <c r="L107" s="165">
        <v>14175</v>
      </c>
      <c r="M107" s="165"/>
      <c r="N107" s="165"/>
      <c r="O107" s="337">
        <f t="shared" si="0"/>
        <v>0</v>
      </c>
      <c r="P107" s="165" t="s">
        <v>16095</v>
      </c>
      <c r="Q107" s="3" t="s">
        <v>16095</v>
      </c>
      <c r="R107" s="3">
        <f t="shared" si="2"/>
        <v>14175</v>
      </c>
      <c r="S107" s="178">
        <v>14175</v>
      </c>
      <c r="U107"/>
      <c r="V107"/>
    </row>
    <row r="108" spans="1:22" s="3" customFormat="1">
      <c r="A108" s="165" t="s">
        <v>14458</v>
      </c>
      <c r="B108" s="94">
        <v>1598</v>
      </c>
      <c r="C108" s="680" t="s">
        <v>4282</v>
      </c>
      <c r="D108" s="680">
        <v>4</v>
      </c>
      <c r="E108" s="165" t="s">
        <v>16127</v>
      </c>
      <c r="F108" s="165" t="s">
        <v>16096</v>
      </c>
      <c r="G108" s="165"/>
      <c r="H108" s="165">
        <v>14175</v>
      </c>
      <c r="I108" s="165"/>
      <c r="J108" s="165"/>
      <c r="K108" s="165"/>
      <c r="L108" s="165">
        <v>14175</v>
      </c>
      <c r="M108" s="165"/>
      <c r="N108" s="165"/>
      <c r="O108" s="337">
        <f t="shared" si="0"/>
        <v>0</v>
      </c>
      <c r="P108" s="165" t="s">
        <v>16050</v>
      </c>
      <c r="Q108" s="3" t="s">
        <v>16050</v>
      </c>
      <c r="R108" s="3">
        <f t="shared" si="2"/>
        <v>14175</v>
      </c>
      <c r="S108" s="178">
        <v>14175</v>
      </c>
      <c r="U108"/>
      <c r="V108"/>
    </row>
    <row r="109" spans="1:22" s="3" customFormat="1">
      <c r="A109" s="165" t="s">
        <v>14458</v>
      </c>
      <c r="B109" s="94">
        <v>1599</v>
      </c>
      <c r="C109" s="165" t="s">
        <v>4282</v>
      </c>
      <c r="D109" s="165">
        <v>5</v>
      </c>
      <c r="E109" s="165" t="s">
        <v>16128</v>
      </c>
      <c r="F109" s="165" t="s">
        <v>16097</v>
      </c>
      <c r="G109" s="165"/>
      <c r="H109" s="165">
        <v>14175</v>
      </c>
      <c r="I109" s="165"/>
      <c r="J109" s="165"/>
      <c r="K109" s="165"/>
      <c r="L109" s="165"/>
      <c r="M109" s="165">
        <v>14175</v>
      </c>
      <c r="N109" s="165"/>
      <c r="O109" s="337">
        <f t="shared" si="0"/>
        <v>14175</v>
      </c>
      <c r="P109" s="165"/>
      <c r="R109" s="3">
        <f t="shared" si="2"/>
        <v>14175</v>
      </c>
      <c r="S109" s="178"/>
      <c r="U109"/>
      <c r="V109"/>
    </row>
    <row r="110" spans="1:22" s="3" customFormat="1">
      <c r="A110" s="165" t="s">
        <v>14458</v>
      </c>
      <c r="B110" s="94">
        <v>1600</v>
      </c>
      <c r="C110" s="165" t="s">
        <v>4282</v>
      </c>
      <c r="D110" s="165">
        <v>6</v>
      </c>
      <c r="E110" s="165" t="s">
        <v>16129</v>
      </c>
      <c r="F110" s="165" t="s">
        <v>16098</v>
      </c>
      <c r="G110" s="165"/>
      <c r="H110" s="165">
        <v>14175</v>
      </c>
      <c r="I110" s="165"/>
      <c r="J110" s="165"/>
      <c r="K110" s="165"/>
      <c r="L110" s="165"/>
      <c r="M110" s="165">
        <v>14175</v>
      </c>
      <c r="N110" s="165"/>
      <c r="O110" s="337">
        <f t="shared" si="0"/>
        <v>14175</v>
      </c>
      <c r="P110" s="165"/>
      <c r="R110" s="3">
        <f t="shared" si="2"/>
        <v>14175</v>
      </c>
      <c r="S110" s="178"/>
      <c r="U110"/>
      <c r="V110"/>
    </row>
    <row r="111" spans="1:22" s="3" customFormat="1">
      <c r="A111" s="165" t="s">
        <v>14458</v>
      </c>
      <c r="B111" s="94">
        <v>1601</v>
      </c>
      <c r="C111" s="165" t="s">
        <v>4282</v>
      </c>
      <c r="D111" s="165">
        <v>7</v>
      </c>
      <c r="E111" s="165" t="s">
        <v>16130</v>
      </c>
      <c r="F111" s="165" t="s">
        <v>16099</v>
      </c>
      <c r="G111" s="165"/>
      <c r="H111" s="165">
        <v>14175</v>
      </c>
      <c r="I111" s="165"/>
      <c r="J111" s="165"/>
      <c r="K111" s="165"/>
      <c r="L111" s="165"/>
      <c r="M111" s="165">
        <v>14175</v>
      </c>
      <c r="N111" s="165"/>
      <c r="O111" s="337">
        <f t="shared" si="0"/>
        <v>14175</v>
      </c>
      <c r="P111" s="165"/>
      <c r="R111" s="3">
        <f t="shared" si="2"/>
        <v>14175</v>
      </c>
      <c r="S111" s="178"/>
      <c r="U111"/>
      <c r="V111"/>
    </row>
    <row r="112" spans="1:22" s="3" customFormat="1">
      <c r="A112" s="165" t="s">
        <v>14458</v>
      </c>
      <c r="B112" s="94">
        <v>1602</v>
      </c>
      <c r="C112" s="165" t="s">
        <v>4282</v>
      </c>
      <c r="D112" s="165">
        <v>8</v>
      </c>
      <c r="E112" s="165" t="s">
        <v>16131</v>
      </c>
      <c r="F112" s="165" t="s">
        <v>16100</v>
      </c>
      <c r="G112" s="165"/>
      <c r="H112" s="165">
        <v>14175</v>
      </c>
      <c r="I112" s="165"/>
      <c r="J112" s="165"/>
      <c r="K112" s="165"/>
      <c r="L112" s="165"/>
      <c r="M112" s="165">
        <v>14175</v>
      </c>
      <c r="N112" s="165"/>
      <c r="O112" s="337">
        <f t="shared" si="0"/>
        <v>14175</v>
      </c>
      <c r="P112" s="165"/>
      <c r="R112" s="3">
        <f t="shared" si="2"/>
        <v>14175</v>
      </c>
      <c r="S112" s="178"/>
      <c r="U112"/>
      <c r="V112"/>
    </row>
    <row r="113" spans="1:22">
      <c r="A113" s="165" t="s">
        <v>16194</v>
      </c>
      <c r="B113" s="94">
        <v>1603</v>
      </c>
      <c r="C113" s="680" t="s">
        <v>4409</v>
      </c>
      <c r="D113" s="680">
        <v>1</v>
      </c>
      <c r="E113" s="165" t="s">
        <v>16186</v>
      </c>
      <c r="F113" s="165" t="s">
        <v>16116</v>
      </c>
      <c r="G113" s="165"/>
      <c r="H113" s="165">
        <v>17325</v>
      </c>
      <c r="I113" s="165"/>
      <c r="J113" s="165"/>
      <c r="K113" s="165"/>
      <c r="L113" s="165">
        <v>17325</v>
      </c>
      <c r="M113" s="165"/>
      <c r="N113" s="165"/>
      <c r="O113" s="337">
        <f t="shared" si="0"/>
        <v>0</v>
      </c>
      <c r="P113" s="165" t="s">
        <v>16116</v>
      </c>
      <c r="Q113" s="165" t="s">
        <v>16116</v>
      </c>
      <c r="R113" s="3">
        <f t="shared" si="2"/>
        <v>17325</v>
      </c>
      <c r="S113" s="337">
        <v>17325</v>
      </c>
      <c r="U113" s="3"/>
    </row>
    <row r="114" spans="1:22" s="3" customFormat="1">
      <c r="A114" s="165" t="s">
        <v>16194</v>
      </c>
      <c r="B114" s="94">
        <v>1604</v>
      </c>
      <c r="C114" s="680" t="s">
        <v>4409</v>
      </c>
      <c r="D114" s="680">
        <v>2</v>
      </c>
      <c r="E114" s="165" t="s">
        <v>16187</v>
      </c>
      <c r="F114" s="165" t="s">
        <v>16117</v>
      </c>
      <c r="G114" s="165"/>
      <c r="H114" s="165">
        <v>17325</v>
      </c>
      <c r="I114" s="165"/>
      <c r="J114" s="165"/>
      <c r="K114" s="165"/>
      <c r="L114" s="165">
        <v>17325</v>
      </c>
      <c r="M114" s="165"/>
      <c r="N114" s="165"/>
      <c r="O114" s="337">
        <f t="shared" si="0"/>
        <v>0</v>
      </c>
      <c r="P114" s="165" t="s">
        <v>16117</v>
      </c>
      <c r="Q114" s="3" t="s">
        <v>16117</v>
      </c>
      <c r="R114" s="3">
        <f t="shared" si="2"/>
        <v>17325</v>
      </c>
      <c r="S114" s="178">
        <v>17325</v>
      </c>
      <c r="U114"/>
      <c r="V114"/>
    </row>
    <row r="115" spans="1:22" s="3" customFormat="1">
      <c r="A115" s="165" t="s">
        <v>16194</v>
      </c>
      <c r="B115" s="94">
        <v>1605</v>
      </c>
      <c r="C115" s="680" t="s">
        <v>4409</v>
      </c>
      <c r="D115" s="680">
        <v>3</v>
      </c>
      <c r="E115" s="165" t="s">
        <v>16188</v>
      </c>
      <c r="F115" s="165" t="s">
        <v>16118</v>
      </c>
      <c r="G115" s="165"/>
      <c r="H115" s="165">
        <v>17325</v>
      </c>
      <c r="I115" s="165"/>
      <c r="J115" s="165"/>
      <c r="K115" s="165"/>
      <c r="L115" s="165">
        <v>17325</v>
      </c>
      <c r="M115" s="165"/>
      <c r="N115" s="165"/>
      <c r="O115" s="337">
        <f t="shared" si="0"/>
        <v>0</v>
      </c>
      <c r="P115" s="165" t="s">
        <v>16118</v>
      </c>
      <c r="Q115" s="3" t="s">
        <v>16118</v>
      </c>
      <c r="R115" s="3">
        <f t="shared" si="2"/>
        <v>17325</v>
      </c>
      <c r="S115" s="178">
        <v>17325</v>
      </c>
      <c r="U115"/>
      <c r="V115"/>
    </row>
    <row r="116" spans="1:22" s="3" customFormat="1">
      <c r="A116" s="165" t="s">
        <v>16194</v>
      </c>
      <c r="B116" s="94">
        <v>1606</v>
      </c>
      <c r="C116" s="165" t="s">
        <v>4409</v>
      </c>
      <c r="D116" s="165">
        <v>4</v>
      </c>
      <c r="E116" s="165" t="s">
        <v>16189</v>
      </c>
      <c r="F116" s="165" t="s">
        <v>16196</v>
      </c>
      <c r="G116" s="165"/>
      <c r="H116" s="165">
        <v>17325</v>
      </c>
      <c r="I116" s="165"/>
      <c r="J116" s="165"/>
      <c r="K116" s="165"/>
      <c r="L116" s="165"/>
      <c r="M116" s="165">
        <v>17325</v>
      </c>
      <c r="N116" s="165"/>
      <c r="O116" s="337">
        <f t="shared" si="0"/>
        <v>17325</v>
      </c>
      <c r="P116" s="165"/>
      <c r="R116" s="3">
        <f t="shared" si="2"/>
        <v>17325</v>
      </c>
      <c r="S116" s="178"/>
      <c r="U116"/>
      <c r="V116"/>
    </row>
    <row r="117" spans="1:22" s="3" customFormat="1">
      <c r="A117" s="165" t="s">
        <v>16194</v>
      </c>
      <c r="B117" s="94">
        <v>1607</v>
      </c>
      <c r="C117" s="165" t="s">
        <v>4409</v>
      </c>
      <c r="D117" s="165">
        <v>5</v>
      </c>
      <c r="E117" s="165" t="s">
        <v>16190</v>
      </c>
      <c r="F117" s="165" t="s">
        <v>16197</v>
      </c>
      <c r="G117" s="165"/>
      <c r="H117" s="165">
        <v>17325</v>
      </c>
      <c r="I117" s="165"/>
      <c r="J117" s="165"/>
      <c r="K117" s="165"/>
      <c r="L117" s="165"/>
      <c r="M117" s="165">
        <v>17325</v>
      </c>
      <c r="N117" s="165"/>
      <c r="O117" s="337">
        <f t="shared" si="0"/>
        <v>17325</v>
      </c>
      <c r="P117" s="165"/>
      <c r="R117" s="3">
        <f t="shared" si="2"/>
        <v>17325</v>
      </c>
      <c r="S117" s="178"/>
      <c r="U117"/>
      <c r="V117"/>
    </row>
    <row r="118" spans="1:22" s="3" customFormat="1">
      <c r="A118" s="165" t="s">
        <v>16194</v>
      </c>
      <c r="B118" s="94">
        <v>1608</v>
      </c>
      <c r="C118" s="165" t="s">
        <v>4409</v>
      </c>
      <c r="D118" s="165">
        <v>6</v>
      </c>
      <c r="E118" s="165" t="s">
        <v>16191</v>
      </c>
      <c r="F118" s="165" t="s">
        <v>16198</v>
      </c>
      <c r="G118" s="165"/>
      <c r="H118" s="165">
        <v>17325</v>
      </c>
      <c r="I118" s="165"/>
      <c r="J118" s="165"/>
      <c r="K118" s="165"/>
      <c r="L118" s="165"/>
      <c r="M118" s="165">
        <v>17325</v>
      </c>
      <c r="N118" s="165"/>
      <c r="O118" s="337">
        <f t="shared" si="0"/>
        <v>17325</v>
      </c>
      <c r="P118" s="165"/>
      <c r="R118" s="3">
        <f t="shared" si="2"/>
        <v>17325</v>
      </c>
      <c r="S118" s="178"/>
      <c r="U118"/>
      <c r="V118"/>
    </row>
    <row r="119" spans="1:22" s="3" customFormat="1">
      <c r="A119" s="165" t="s">
        <v>16194</v>
      </c>
      <c r="B119" s="94">
        <v>1609</v>
      </c>
      <c r="C119" s="165" t="s">
        <v>4409</v>
      </c>
      <c r="D119" s="165">
        <v>7</v>
      </c>
      <c r="E119" s="165" t="s">
        <v>16192</v>
      </c>
      <c r="F119" s="165" t="s">
        <v>16199</v>
      </c>
      <c r="G119" s="165"/>
      <c r="H119" s="165">
        <v>17325</v>
      </c>
      <c r="I119" s="165"/>
      <c r="J119" s="165"/>
      <c r="K119" s="165"/>
      <c r="L119" s="165"/>
      <c r="M119" s="165">
        <v>17325</v>
      </c>
      <c r="N119" s="165"/>
      <c r="O119" s="337">
        <f t="shared" si="0"/>
        <v>17325</v>
      </c>
      <c r="P119" s="165"/>
      <c r="R119" s="3">
        <f t="shared" si="2"/>
        <v>17325</v>
      </c>
      <c r="S119" s="178"/>
      <c r="U119"/>
      <c r="V119"/>
    </row>
    <row r="120" spans="1:22" s="3" customFormat="1">
      <c r="A120" s="165" t="s">
        <v>16194</v>
      </c>
      <c r="B120" s="94">
        <v>1610</v>
      </c>
      <c r="C120" s="165" t="s">
        <v>4409</v>
      </c>
      <c r="D120" s="165">
        <v>8</v>
      </c>
      <c r="E120" s="165" t="s">
        <v>16193</v>
      </c>
      <c r="F120" s="165" t="s">
        <v>16200</v>
      </c>
      <c r="G120" s="165"/>
      <c r="H120" s="165">
        <v>17325</v>
      </c>
      <c r="I120" s="165"/>
      <c r="J120" s="165"/>
      <c r="K120" s="165"/>
      <c r="L120" s="165"/>
      <c r="M120" s="165">
        <v>17325</v>
      </c>
      <c r="N120" s="165"/>
      <c r="O120" s="337">
        <f t="shared" si="0"/>
        <v>17325</v>
      </c>
      <c r="P120" s="165"/>
      <c r="R120" s="3">
        <f t="shared" si="2"/>
        <v>17325</v>
      </c>
      <c r="S120" s="178"/>
      <c r="U120"/>
      <c r="V120"/>
    </row>
    <row r="121" spans="1:22">
      <c r="A121" s="165" t="s">
        <v>16209</v>
      </c>
      <c r="B121" s="94">
        <v>1611</v>
      </c>
      <c r="C121" s="680" t="s">
        <v>5191</v>
      </c>
      <c r="D121" s="952" t="s">
        <v>5620</v>
      </c>
      <c r="E121" s="165" t="s">
        <v>16210</v>
      </c>
      <c r="F121" s="165" t="s">
        <v>16218</v>
      </c>
      <c r="G121" s="165"/>
      <c r="H121" s="165">
        <v>5670</v>
      </c>
      <c r="I121" s="165"/>
      <c r="J121" s="165"/>
      <c r="K121" s="165"/>
      <c r="L121" s="165">
        <v>5670</v>
      </c>
      <c r="M121" s="165"/>
      <c r="N121" s="165"/>
      <c r="O121" s="337">
        <f t="shared" si="0"/>
        <v>0</v>
      </c>
      <c r="P121" s="165" t="s">
        <v>16224</v>
      </c>
      <c r="Q121" s="165" t="s">
        <v>16224</v>
      </c>
      <c r="R121" s="3">
        <f t="shared" si="2"/>
        <v>5670</v>
      </c>
      <c r="S121" s="337">
        <v>5670</v>
      </c>
      <c r="U121" s="3"/>
    </row>
    <row r="122" spans="1:22" s="3" customFormat="1">
      <c r="A122" s="165" t="s">
        <v>16209</v>
      </c>
      <c r="B122" s="94">
        <v>1612</v>
      </c>
      <c r="C122" s="680" t="s">
        <v>5191</v>
      </c>
      <c r="D122" s="680">
        <v>3</v>
      </c>
      <c r="E122" s="165" t="s">
        <v>16212</v>
      </c>
      <c r="F122" s="165" t="s">
        <v>16218</v>
      </c>
      <c r="G122" s="165"/>
      <c r="H122" s="165">
        <v>14175</v>
      </c>
      <c r="I122" s="165"/>
      <c r="J122" s="165"/>
      <c r="K122" s="165"/>
      <c r="L122" s="165">
        <v>14175</v>
      </c>
      <c r="M122" s="165"/>
      <c r="N122" s="165"/>
      <c r="O122" s="337">
        <f t="shared" si="0"/>
        <v>0</v>
      </c>
      <c r="P122" s="165" t="s">
        <v>16224</v>
      </c>
      <c r="Q122" s="3" t="s">
        <v>16224</v>
      </c>
      <c r="R122" s="3">
        <f t="shared" si="2"/>
        <v>14175</v>
      </c>
      <c r="S122" s="178">
        <v>14175</v>
      </c>
      <c r="U122"/>
      <c r="V122"/>
    </row>
    <row r="123" spans="1:22" s="3" customFormat="1">
      <c r="A123" s="165" t="s">
        <v>16209</v>
      </c>
      <c r="B123" s="94">
        <v>1613</v>
      </c>
      <c r="C123" s="680" t="s">
        <v>5191</v>
      </c>
      <c r="D123" s="680">
        <v>4</v>
      </c>
      <c r="E123" s="165" t="s">
        <v>16213</v>
      </c>
      <c r="F123" s="165" t="s">
        <v>16219</v>
      </c>
      <c r="G123" s="165"/>
      <c r="H123" s="165">
        <v>14175</v>
      </c>
      <c r="I123" s="165"/>
      <c r="J123" s="165"/>
      <c r="K123" s="165"/>
      <c r="L123" s="165">
        <v>14175</v>
      </c>
      <c r="M123" s="165"/>
      <c r="N123" s="165"/>
      <c r="O123" s="337">
        <f t="shared" si="0"/>
        <v>0</v>
      </c>
      <c r="P123" s="165" t="s">
        <v>16219</v>
      </c>
      <c r="Q123" s="3" t="s">
        <v>16219</v>
      </c>
      <c r="R123" s="3">
        <f t="shared" si="2"/>
        <v>14175</v>
      </c>
      <c r="S123" s="178">
        <v>14175</v>
      </c>
      <c r="U123"/>
      <c r="V123"/>
    </row>
    <row r="124" spans="1:22" s="3" customFormat="1">
      <c r="A124" s="165" t="s">
        <v>16209</v>
      </c>
      <c r="B124" s="94">
        <v>1614</v>
      </c>
      <c r="C124" s="680" t="s">
        <v>5191</v>
      </c>
      <c r="D124" s="680">
        <v>5</v>
      </c>
      <c r="E124" s="165" t="s">
        <v>16214</v>
      </c>
      <c r="F124" s="165" t="s">
        <v>16221</v>
      </c>
      <c r="G124" s="165"/>
      <c r="H124" s="165">
        <v>14175</v>
      </c>
      <c r="I124" s="165"/>
      <c r="J124" s="165"/>
      <c r="K124" s="165"/>
      <c r="L124" s="165">
        <v>14175</v>
      </c>
      <c r="M124" s="165"/>
      <c r="N124" s="165"/>
      <c r="O124" s="337">
        <f t="shared" si="0"/>
        <v>0</v>
      </c>
      <c r="P124" s="165" t="s">
        <v>16221</v>
      </c>
      <c r="Q124" s="3" t="s">
        <v>16221</v>
      </c>
      <c r="R124" s="3">
        <f t="shared" si="2"/>
        <v>14175</v>
      </c>
      <c r="S124" s="178">
        <v>14175</v>
      </c>
      <c r="U124"/>
      <c r="V124"/>
    </row>
    <row r="125" spans="1:22" s="3" customFormat="1">
      <c r="A125" s="165" t="s">
        <v>16209</v>
      </c>
      <c r="B125" s="94">
        <v>1615</v>
      </c>
      <c r="C125" s="165" t="s">
        <v>5191</v>
      </c>
      <c r="D125" s="165">
        <v>6</v>
      </c>
      <c r="E125" s="165" t="s">
        <v>16215</v>
      </c>
      <c r="F125" s="165" t="s">
        <v>16220</v>
      </c>
      <c r="G125" s="165"/>
      <c r="H125" s="165">
        <v>14175</v>
      </c>
      <c r="I125" s="165"/>
      <c r="J125" s="165"/>
      <c r="K125" s="165"/>
      <c r="L125" s="165"/>
      <c r="M125" s="165">
        <v>14175</v>
      </c>
      <c r="N125" s="165"/>
      <c r="O125" s="337">
        <f t="shared" si="0"/>
        <v>14175</v>
      </c>
      <c r="P125" s="165"/>
      <c r="R125" s="3">
        <f t="shared" si="2"/>
        <v>14175</v>
      </c>
      <c r="S125" s="178"/>
      <c r="U125"/>
      <c r="V125"/>
    </row>
    <row r="126" spans="1:22" s="3" customFormat="1">
      <c r="A126" s="165" t="s">
        <v>16209</v>
      </c>
      <c r="B126" s="94">
        <v>1616</v>
      </c>
      <c r="C126" s="165" t="s">
        <v>5191</v>
      </c>
      <c r="D126" s="165">
        <v>7</v>
      </c>
      <c r="E126" s="165" t="s">
        <v>16216</v>
      </c>
      <c r="F126" s="165" t="s">
        <v>16222</v>
      </c>
      <c r="G126" s="165"/>
      <c r="H126" s="165">
        <v>14175</v>
      </c>
      <c r="I126" s="165"/>
      <c r="J126" s="165"/>
      <c r="K126" s="165"/>
      <c r="L126" s="165"/>
      <c r="M126" s="165">
        <v>14175</v>
      </c>
      <c r="N126" s="165"/>
      <c r="O126" s="337">
        <f t="shared" si="0"/>
        <v>14175</v>
      </c>
      <c r="P126" s="165"/>
      <c r="R126" s="3">
        <f t="shared" si="2"/>
        <v>14175</v>
      </c>
      <c r="S126" s="178"/>
      <c r="U126"/>
      <c r="V126"/>
    </row>
    <row r="127" spans="1:22" s="3" customFormat="1">
      <c r="A127" s="165" t="s">
        <v>16209</v>
      </c>
      <c r="B127" s="94">
        <v>1617</v>
      </c>
      <c r="C127" s="165" t="s">
        <v>5191</v>
      </c>
      <c r="D127" s="165">
        <v>8</v>
      </c>
      <c r="E127" s="165" t="s">
        <v>16217</v>
      </c>
      <c r="F127" s="165" t="s">
        <v>16223</v>
      </c>
      <c r="G127" s="165"/>
      <c r="H127" s="165">
        <v>14175</v>
      </c>
      <c r="I127" s="165"/>
      <c r="J127" s="165"/>
      <c r="K127" s="165"/>
      <c r="L127" s="165"/>
      <c r="M127" s="165">
        <v>14175</v>
      </c>
      <c r="N127" s="165"/>
      <c r="O127" s="337">
        <f t="shared" si="0"/>
        <v>14175</v>
      </c>
      <c r="P127" s="165"/>
      <c r="R127" s="3">
        <f t="shared" si="2"/>
        <v>14175</v>
      </c>
      <c r="S127" s="178"/>
      <c r="U127"/>
      <c r="V127"/>
    </row>
    <row r="128" spans="1:22">
      <c r="A128" s="165" t="s">
        <v>16254</v>
      </c>
      <c r="B128" s="94">
        <v>1618</v>
      </c>
      <c r="C128" s="680" t="s">
        <v>4131</v>
      </c>
      <c r="D128" s="680">
        <v>1</v>
      </c>
      <c r="E128" s="165" t="s">
        <v>16257</v>
      </c>
      <c r="F128" s="165" t="s">
        <v>16256</v>
      </c>
      <c r="G128" s="165"/>
      <c r="H128" s="165">
        <v>14175</v>
      </c>
      <c r="I128" s="165"/>
      <c r="J128" s="165"/>
      <c r="K128" s="165"/>
      <c r="L128" s="165">
        <v>14175</v>
      </c>
      <c r="M128" s="165"/>
      <c r="N128" s="165"/>
      <c r="O128" s="337">
        <f t="shared" si="0"/>
        <v>0</v>
      </c>
      <c r="P128" s="165" t="s">
        <v>16272</v>
      </c>
      <c r="Q128" s="165" t="s">
        <v>16272</v>
      </c>
      <c r="R128" s="3">
        <f t="shared" si="2"/>
        <v>14175</v>
      </c>
      <c r="S128" s="337">
        <v>14175</v>
      </c>
      <c r="U128" s="3"/>
    </row>
    <row r="129" spans="1:22" s="3" customFormat="1">
      <c r="A129" s="165" t="s">
        <v>16254</v>
      </c>
      <c r="B129" s="94">
        <v>1619</v>
      </c>
      <c r="C129" s="680" t="s">
        <v>4131</v>
      </c>
      <c r="D129" s="680">
        <v>2</v>
      </c>
      <c r="E129" s="165" t="s">
        <v>16258</v>
      </c>
      <c r="F129" s="165" t="s">
        <v>16049</v>
      </c>
      <c r="G129" s="165"/>
      <c r="H129" s="165">
        <v>14175</v>
      </c>
      <c r="I129" s="165"/>
      <c r="J129" s="165"/>
      <c r="K129" s="165"/>
      <c r="L129" s="165">
        <v>14175</v>
      </c>
      <c r="M129" s="165"/>
      <c r="N129" s="165"/>
      <c r="O129" s="337">
        <f t="shared" si="0"/>
        <v>0</v>
      </c>
      <c r="P129" s="165" t="s">
        <v>16049</v>
      </c>
      <c r="Q129" s="3" t="s">
        <v>16049</v>
      </c>
      <c r="R129" s="3">
        <f t="shared" si="2"/>
        <v>14175</v>
      </c>
      <c r="S129" s="178">
        <v>14175</v>
      </c>
      <c r="U129"/>
      <c r="V129"/>
    </row>
    <row r="130" spans="1:22" s="3" customFormat="1">
      <c r="A130" s="165" t="s">
        <v>16254</v>
      </c>
      <c r="B130" s="94">
        <v>1620</v>
      </c>
      <c r="C130" s="680" t="s">
        <v>4131</v>
      </c>
      <c r="D130" s="680">
        <v>3</v>
      </c>
      <c r="E130" s="165" t="s">
        <v>16259</v>
      </c>
      <c r="F130" s="165" t="s">
        <v>10942</v>
      </c>
      <c r="G130" s="165"/>
      <c r="H130" s="165">
        <v>14175</v>
      </c>
      <c r="I130" s="165"/>
      <c r="J130" s="165"/>
      <c r="K130" s="165"/>
      <c r="L130" s="165">
        <v>14175</v>
      </c>
      <c r="M130" s="165"/>
      <c r="N130" s="165"/>
      <c r="O130" s="337">
        <f t="shared" si="0"/>
        <v>0</v>
      </c>
      <c r="P130" s="165" t="s">
        <v>10942</v>
      </c>
      <c r="Q130" s="3" t="s">
        <v>10942</v>
      </c>
      <c r="R130" s="3">
        <f t="shared" si="2"/>
        <v>14175</v>
      </c>
      <c r="S130" s="178">
        <v>14175</v>
      </c>
      <c r="U130"/>
      <c r="V130"/>
    </row>
    <row r="131" spans="1:22" s="3" customFormat="1">
      <c r="A131" s="165" t="s">
        <v>16254</v>
      </c>
      <c r="B131" s="94">
        <v>1621</v>
      </c>
      <c r="C131" s="165" t="s">
        <v>4131</v>
      </c>
      <c r="D131" s="165">
        <v>4</v>
      </c>
      <c r="E131" s="165" t="s">
        <v>16260</v>
      </c>
      <c r="F131" s="165" t="s">
        <v>16267</v>
      </c>
      <c r="G131" s="165"/>
      <c r="H131" s="165">
        <v>14175</v>
      </c>
      <c r="I131" s="165"/>
      <c r="J131" s="165"/>
      <c r="K131" s="165"/>
      <c r="L131" s="165"/>
      <c r="M131" s="165">
        <v>14175</v>
      </c>
      <c r="N131" s="165"/>
      <c r="O131" s="337">
        <f t="shared" si="0"/>
        <v>14175</v>
      </c>
      <c r="P131" s="165"/>
      <c r="R131" s="3">
        <f t="shared" si="2"/>
        <v>14175</v>
      </c>
      <c r="S131" s="178"/>
      <c r="U131"/>
      <c r="V131"/>
    </row>
    <row r="132" spans="1:22" s="3" customFormat="1">
      <c r="A132" s="165" t="s">
        <v>16254</v>
      </c>
      <c r="B132" s="94">
        <v>1622</v>
      </c>
      <c r="C132" s="165" t="s">
        <v>4131</v>
      </c>
      <c r="D132" s="165">
        <v>5</v>
      </c>
      <c r="E132" s="165" t="s">
        <v>16261</v>
      </c>
      <c r="F132" s="165" t="s">
        <v>16268</v>
      </c>
      <c r="G132" s="165"/>
      <c r="H132" s="165">
        <v>14175</v>
      </c>
      <c r="I132" s="165"/>
      <c r="J132" s="165"/>
      <c r="K132" s="165"/>
      <c r="L132" s="165"/>
      <c r="M132" s="165">
        <v>14175</v>
      </c>
      <c r="N132" s="165"/>
      <c r="O132" s="337">
        <f t="shared" si="0"/>
        <v>14175</v>
      </c>
      <c r="P132" s="165"/>
      <c r="R132" s="3">
        <f t="shared" si="2"/>
        <v>14175</v>
      </c>
      <c r="S132" s="178"/>
      <c r="U132"/>
      <c r="V132"/>
    </row>
    <row r="133" spans="1:22" s="3" customFormat="1">
      <c r="A133" s="165" t="s">
        <v>16254</v>
      </c>
      <c r="B133" s="94">
        <v>1623</v>
      </c>
      <c r="C133" s="165" t="s">
        <v>4131</v>
      </c>
      <c r="D133" s="165">
        <v>6</v>
      </c>
      <c r="E133" s="165" t="s">
        <v>16262</v>
      </c>
      <c r="F133" s="165" t="s">
        <v>16269</v>
      </c>
      <c r="G133" s="165"/>
      <c r="H133" s="165">
        <v>14175</v>
      </c>
      <c r="I133" s="165"/>
      <c r="J133" s="165"/>
      <c r="K133" s="165"/>
      <c r="L133" s="165"/>
      <c r="M133" s="165">
        <v>14175</v>
      </c>
      <c r="N133" s="165"/>
      <c r="O133" s="337">
        <f t="shared" si="0"/>
        <v>14175</v>
      </c>
      <c r="P133" s="165"/>
      <c r="R133" s="3">
        <f t="shared" si="2"/>
        <v>14175</v>
      </c>
      <c r="S133" s="178"/>
      <c r="U133"/>
      <c r="V133"/>
    </row>
    <row r="134" spans="1:22" s="3" customFormat="1">
      <c r="A134" s="165" t="s">
        <v>16254</v>
      </c>
      <c r="B134" s="94">
        <v>1624</v>
      </c>
      <c r="C134" s="165" t="s">
        <v>4131</v>
      </c>
      <c r="D134" s="165">
        <v>7</v>
      </c>
      <c r="E134" s="165" t="s">
        <v>16263</v>
      </c>
      <c r="F134" s="165" t="s">
        <v>16270</v>
      </c>
      <c r="G134" s="165"/>
      <c r="H134" s="165">
        <v>14175</v>
      </c>
      <c r="I134" s="165"/>
      <c r="J134" s="165"/>
      <c r="K134" s="165"/>
      <c r="L134" s="165"/>
      <c r="M134" s="165">
        <v>14175</v>
      </c>
      <c r="N134" s="165"/>
      <c r="O134" s="337">
        <f t="shared" si="0"/>
        <v>14175</v>
      </c>
      <c r="P134" s="165"/>
      <c r="R134" s="3">
        <f t="shared" si="2"/>
        <v>14175</v>
      </c>
      <c r="S134" s="178"/>
      <c r="U134"/>
      <c r="V134"/>
    </row>
    <row r="135" spans="1:22" s="3" customFormat="1">
      <c r="A135" s="165" t="s">
        <v>16254</v>
      </c>
      <c r="B135" s="94">
        <v>1625</v>
      </c>
      <c r="C135" s="165" t="s">
        <v>4131</v>
      </c>
      <c r="D135" s="165">
        <v>8</v>
      </c>
      <c r="E135" s="165" t="s">
        <v>16264</v>
      </c>
      <c r="F135" s="165" t="s">
        <v>16271</v>
      </c>
      <c r="G135" s="165"/>
      <c r="H135" s="165">
        <v>14175</v>
      </c>
      <c r="I135" s="165"/>
      <c r="J135" s="165"/>
      <c r="K135" s="165"/>
      <c r="L135" s="165"/>
      <c r="M135" s="165">
        <v>14175</v>
      </c>
      <c r="N135" s="165"/>
      <c r="O135" s="337">
        <f t="shared" si="0"/>
        <v>14175</v>
      </c>
      <c r="P135" s="165"/>
      <c r="R135" s="3">
        <f t="shared" si="2"/>
        <v>14175</v>
      </c>
      <c r="S135" s="178"/>
      <c r="U135"/>
      <c r="V135"/>
    </row>
    <row r="136" spans="1:22">
      <c r="A136" s="165" t="s">
        <v>16282</v>
      </c>
      <c r="B136" s="94">
        <v>1626</v>
      </c>
      <c r="C136" s="680" t="s">
        <v>4530</v>
      </c>
      <c r="D136" s="680">
        <v>1</v>
      </c>
      <c r="E136" s="165" t="s">
        <v>16284</v>
      </c>
      <c r="F136" s="165" t="s">
        <v>9928</v>
      </c>
      <c r="G136" s="165"/>
      <c r="H136" s="165">
        <v>14175</v>
      </c>
      <c r="I136" s="165"/>
      <c r="J136" s="165"/>
      <c r="K136" s="165"/>
      <c r="L136" s="165">
        <v>14175</v>
      </c>
      <c r="M136" s="165"/>
      <c r="N136" s="165"/>
      <c r="O136" s="337">
        <f t="shared" si="0"/>
        <v>0</v>
      </c>
      <c r="P136" s="165" t="s">
        <v>16095</v>
      </c>
      <c r="Q136" s="165" t="s">
        <v>16095</v>
      </c>
      <c r="R136" s="3">
        <f t="shared" si="2"/>
        <v>14175</v>
      </c>
      <c r="S136" s="337">
        <v>14175</v>
      </c>
      <c r="U136" s="3"/>
    </row>
    <row r="137" spans="1:22" s="3" customFormat="1">
      <c r="A137" s="165" t="s">
        <v>16282</v>
      </c>
      <c r="B137" s="94">
        <v>1627</v>
      </c>
      <c r="C137" s="680" t="s">
        <v>4530</v>
      </c>
      <c r="D137" s="680">
        <v>2</v>
      </c>
      <c r="E137" s="165" t="s">
        <v>16285</v>
      </c>
      <c r="F137" s="165" t="s">
        <v>10941</v>
      </c>
      <c r="G137" s="165"/>
      <c r="H137" s="165">
        <v>14175</v>
      </c>
      <c r="I137" s="165"/>
      <c r="J137" s="165"/>
      <c r="K137" s="165"/>
      <c r="L137" s="165">
        <v>14175</v>
      </c>
      <c r="M137" s="165"/>
      <c r="N137" s="165"/>
      <c r="O137" s="337">
        <f t="shared" si="0"/>
        <v>0</v>
      </c>
      <c r="P137" s="165" t="s">
        <v>10941</v>
      </c>
      <c r="Q137" s="3" t="s">
        <v>10941</v>
      </c>
      <c r="R137" s="3">
        <f t="shared" si="2"/>
        <v>14175</v>
      </c>
      <c r="S137" s="178">
        <v>14175</v>
      </c>
      <c r="U137"/>
      <c r="V137"/>
    </row>
    <row r="138" spans="1:22" s="3" customFormat="1">
      <c r="A138" s="165" t="s">
        <v>16282</v>
      </c>
      <c r="B138" s="94">
        <v>1628</v>
      </c>
      <c r="C138" s="680" t="s">
        <v>4530</v>
      </c>
      <c r="D138" s="680">
        <v>3</v>
      </c>
      <c r="E138" s="165" t="s">
        <v>16286</v>
      </c>
      <c r="F138" s="165" t="s">
        <v>16161</v>
      </c>
      <c r="G138" s="165"/>
      <c r="H138" s="165">
        <v>14175</v>
      </c>
      <c r="I138" s="165"/>
      <c r="J138" s="165"/>
      <c r="K138" s="165"/>
      <c r="L138" s="165">
        <v>14175</v>
      </c>
      <c r="M138" s="165"/>
      <c r="N138" s="165"/>
      <c r="O138" s="337">
        <f t="shared" si="0"/>
        <v>0</v>
      </c>
      <c r="P138" s="165" t="s">
        <v>16161</v>
      </c>
      <c r="Q138" s="3" t="s">
        <v>16161</v>
      </c>
      <c r="R138" s="3">
        <f t="shared" si="2"/>
        <v>14175</v>
      </c>
      <c r="S138" s="178">
        <v>14175</v>
      </c>
      <c r="U138"/>
      <c r="V138"/>
    </row>
    <row r="139" spans="1:22" s="3" customFormat="1">
      <c r="A139" s="165" t="s">
        <v>16282</v>
      </c>
      <c r="B139" s="94">
        <v>1629</v>
      </c>
      <c r="C139" s="165" t="s">
        <v>4530</v>
      </c>
      <c r="D139" s="165">
        <v>4</v>
      </c>
      <c r="E139" s="165" t="s">
        <v>16287</v>
      </c>
      <c r="F139" s="165" t="s">
        <v>10943</v>
      </c>
      <c r="G139" s="165"/>
      <c r="H139" s="165">
        <v>14175</v>
      </c>
      <c r="I139" s="165"/>
      <c r="J139" s="165"/>
      <c r="K139" s="165"/>
      <c r="L139" s="165"/>
      <c r="M139" s="165">
        <v>14175</v>
      </c>
      <c r="N139" s="165"/>
      <c r="O139" s="337">
        <f t="shared" si="0"/>
        <v>14175</v>
      </c>
      <c r="P139" s="165"/>
      <c r="R139" s="3">
        <f t="shared" si="2"/>
        <v>14175</v>
      </c>
      <c r="S139" s="178"/>
      <c r="U139"/>
      <c r="V139"/>
    </row>
    <row r="140" spans="1:22" s="3" customFormat="1">
      <c r="A140" s="165" t="s">
        <v>16282</v>
      </c>
      <c r="B140" s="94">
        <v>1630</v>
      </c>
      <c r="C140" s="165" t="s">
        <v>4530</v>
      </c>
      <c r="D140" s="165">
        <v>5</v>
      </c>
      <c r="E140" s="165" t="s">
        <v>16288</v>
      </c>
      <c r="F140" s="165" t="s">
        <v>11009</v>
      </c>
      <c r="G140" s="165"/>
      <c r="H140" s="165">
        <v>14175</v>
      </c>
      <c r="I140" s="165"/>
      <c r="J140" s="165"/>
      <c r="K140" s="165"/>
      <c r="L140" s="165"/>
      <c r="M140" s="165">
        <v>14175</v>
      </c>
      <c r="N140" s="165"/>
      <c r="O140" s="337">
        <f t="shared" si="0"/>
        <v>14175</v>
      </c>
      <c r="P140" s="165"/>
      <c r="R140" s="3">
        <f t="shared" si="2"/>
        <v>14175</v>
      </c>
      <c r="S140" s="178"/>
      <c r="U140"/>
      <c r="V140"/>
    </row>
    <row r="141" spans="1:22" s="3" customFormat="1">
      <c r="A141" s="165" t="s">
        <v>16282</v>
      </c>
      <c r="B141" s="94">
        <v>1631</v>
      </c>
      <c r="C141" s="165" t="s">
        <v>4530</v>
      </c>
      <c r="D141" s="165">
        <v>6</v>
      </c>
      <c r="E141" s="165" t="s">
        <v>16289</v>
      </c>
      <c r="F141" s="165" t="s">
        <v>16163</v>
      </c>
      <c r="G141" s="165"/>
      <c r="H141" s="165">
        <v>14175</v>
      </c>
      <c r="I141" s="165"/>
      <c r="J141" s="165"/>
      <c r="K141" s="165"/>
      <c r="L141" s="165"/>
      <c r="M141" s="165">
        <v>14175</v>
      </c>
      <c r="N141" s="165"/>
      <c r="O141" s="337">
        <f t="shared" si="0"/>
        <v>14175</v>
      </c>
      <c r="P141" s="165"/>
      <c r="R141" s="3">
        <f t="shared" si="2"/>
        <v>14175</v>
      </c>
      <c r="S141" s="178"/>
      <c r="U141"/>
      <c r="V141"/>
    </row>
    <row r="142" spans="1:22" s="3" customFormat="1">
      <c r="A142" s="165" t="s">
        <v>16282</v>
      </c>
      <c r="B142" s="94">
        <v>1632</v>
      </c>
      <c r="C142" s="165" t="s">
        <v>4530</v>
      </c>
      <c r="D142" s="165">
        <v>7</v>
      </c>
      <c r="E142" s="165" t="s">
        <v>16290</v>
      </c>
      <c r="F142" s="165" t="s">
        <v>16164</v>
      </c>
      <c r="G142" s="165"/>
      <c r="H142" s="165">
        <v>14175</v>
      </c>
      <c r="I142" s="165"/>
      <c r="J142" s="165"/>
      <c r="K142" s="165"/>
      <c r="L142" s="165"/>
      <c r="M142" s="165">
        <v>14175</v>
      </c>
      <c r="N142" s="165"/>
      <c r="O142" s="337">
        <f t="shared" si="0"/>
        <v>14175</v>
      </c>
      <c r="P142" s="165"/>
      <c r="R142" s="3">
        <f t="shared" si="2"/>
        <v>14175</v>
      </c>
      <c r="S142" s="178"/>
      <c r="U142"/>
      <c r="V142"/>
    </row>
    <row r="143" spans="1:22" s="3" customFormat="1">
      <c r="A143" s="165" t="s">
        <v>16282</v>
      </c>
      <c r="B143" s="94">
        <v>1633</v>
      </c>
      <c r="C143" s="165" t="s">
        <v>4530</v>
      </c>
      <c r="D143" s="165">
        <v>8</v>
      </c>
      <c r="E143" s="165" t="s">
        <v>16291</v>
      </c>
      <c r="F143" s="165" t="s">
        <v>16296</v>
      </c>
      <c r="G143" s="165"/>
      <c r="H143" s="165">
        <v>14175</v>
      </c>
      <c r="I143" s="165"/>
      <c r="J143" s="165"/>
      <c r="K143" s="165"/>
      <c r="L143" s="165"/>
      <c r="M143" s="165">
        <v>14175</v>
      </c>
      <c r="N143" s="165"/>
      <c r="O143" s="337">
        <f t="shared" si="0"/>
        <v>14175</v>
      </c>
      <c r="P143" s="165"/>
      <c r="R143" s="3">
        <f t="shared" si="2"/>
        <v>14175</v>
      </c>
      <c r="S143" s="178"/>
      <c r="U143"/>
      <c r="V143"/>
    </row>
    <row r="144" spans="1:22">
      <c r="A144" s="165" t="s">
        <v>16235</v>
      </c>
      <c r="B144" s="94">
        <v>1634</v>
      </c>
      <c r="C144" s="680" t="s">
        <v>4567</v>
      </c>
      <c r="D144" s="680">
        <v>1</v>
      </c>
      <c r="E144" s="165" t="s">
        <v>16236</v>
      </c>
      <c r="F144" s="165" t="s">
        <v>16242</v>
      </c>
      <c r="G144" s="165"/>
      <c r="H144" s="165">
        <v>12000</v>
      </c>
      <c r="I144" s="165"/>
      <c r="J144" s="165"/>
      <c r="K144" s="165"/>
      <c r="L144" s="165">
        <v>12000</v>
      </c>
      <c r="M144" s="165"/>
      <c r="N144" s="165"/>
      <c r="O144" s="337">
        <f t="shared" si="0"/>
        <v>0</v>
      </c>
      <c r="P144" s="165" t="s">
        <v>16242</v>
      </c>
      <c r="Q144" s="165" t="s">
        <v>16242</v>
      </c>
      <c r="R144" s="3">
        <f t="shared" si="2"/>
        <v>12000</v>
      </c>
      <c r="S144" s="337">
        <v>12000</v>
      </c>
      <c r="U144" s="3"/>
    </row>
    <row r="145" spans="1:22" s="3" customFormat="1">
      <c r="A145" s="165" t="s">
        <v>16235</v>
      </c>
      <c r="B145" s="94">
        <v>1635</v>
      </c>
      <c r="C145" s="680" t="s">
        <v>4567</v>
      </c>
      <c r="D145" s="680">
        <v>2</v>
      </c>
      <c r="E145" s="165" t="s">
        <v>16237</v>
      </c>
      <c r="F145" s="165" t="s">
        <v>16245</v>
      </c>
      <c r="G145" s="165"/>
      <c r="H145" s="165">
        <v>12000</v>
      </c>
      <c r="I145" s="165"/>
      <c r="J145" s="165"/>
      <c r="K145" s="165"/>
      <c r="L145" s="165">
        <v>12000</v>
      </c>
      <c r="M145" s="165"/>
      <c r="N145" s="165"/>
      <c r="O145" s="337">
        <f t="shared" si="0"/>
        <v>0</v>
      </c>
      <c r="P145" s="165" t="s">
        <v>16407</v>
      </c>
      <c r="Q145" s="3" t="s">
        <v>16407</v>
      </c>
      <c r="R145" s="3">
        <f t="shared" si="2"/>
        <v>12000</v>
      </c>
      <c r="S145" s="178">
        <v>12000</v>
      </c>
      <c r="U145"/>
      <c r="V145"/>
    </row>
    <row r="146" spans="1:22" s="3" customFormat="1">
      <c r="A146" s="165" t="s">
        <v>16235</v>
      </c>
      <c r="B146" s="94">
        <v>1636</v>
      </c>
      <c r="C146" s="680" t="s">
        <v>4567</v>
      </c>
      <c r="D146" s="680">
        <v>3</v>
      </c>
      <c r="E146" s="165" t="s">
        <v>16238</v>
      </c>
      <c r="F146" s="165" t="s">
        <v>16246</v>
      </c>
      <c r="G146" s="165"/>
      <c r="H146" s="165">
        <v>12000</v>
      </c>
      <c r="I146" s="165"/>
      <c r="J146" s="165"/>
      <c r="K146" s="165"/>
      <c r="L146" s="165">
        <v>12000</v>
      </c>
      <c r="M146" s="165"/>
      <c r="N146" s="165"/>
      <c r="O146" s="337">
        <f t="shared" si="0"/>
        <v>0</v>
      </c>
      <c r="P146" s="165" t="s">
        <v>16524</v>
      </c>
      <c r="Q146" s="3" t="s">
        <v>16524</v>
      </c>
      <c r="R146" s="3">
        <f t="shared" si="2"/>
        <v>12000</v>
      </c>
      <c r="S146" s="178">
        <v>12000</v>
      </c>
      <c r="U146"/>
      <c r="V146"/>
    </row>
    <row r="147" spans="1:22" s="3" customFormat="1">
      <c r="A147" s="165" t="s">
        <v>16235</v>
      </c>
      <c r="B147" s="94">
        <v>1637</v>
      </c>
      <c r="C147" s="165" t="s">
        <v>4567</v>
      </c>
      <c r="D147" s="165">
        <v>4</v>
      </c>
      <c r="E147" s="165" t="s">
        <v>16243</v>
      </c>
      <c r="F147" s="165" t="s">
        <v>16247</v>
      </c>
      <c r="G147" s="165"/>
      <c r="H147" s="165">
        <v>12000</v>
      </c>
      <c r="I147" s="165"/>
      <c r="J147" s="165"/>
      <c r="K147" s="165"/>
      <c r="L147" s="165"/>
      <c r="M147" s="165">
        <v>12000</v>
      </c>
      <c r="N147" s="165"/>
      <c r="O147" s="337">
        <f t="shared" si="0"/>
        <v>12000</v>
      </c>
      <c r="P147" s="165"/>
      <c r="R147" s="3">
        <f t="shared" si="2"/>
        <v>12000</v>
      </c>
      <c r="S147" s="178"/>
      <c r="U147"/>
      <c r="V147"/>
    </row>
    <row r="148" spans="1:22" s="3" customFormat="1">
      <c r="A148" s="165" t="s">
        <v>16235</v>
      </c>
      <c r="B148" s="94">
        <v>1638</v>
      </c>
      <c r="C148" s="165" t="s">
        <v>4567</v>
      </c>
      <c r="D148" s="165">
        <v>5</v>
      </c>
      <c r="E148" s="165" t="s">
        <v>16239</v>
      </c>
      <c r="F148" s="165" t="s">
        <v>16248</v>
      </c>
      <c r="G148" s="165"/>
      <c r="H148" s="165">
        <v>12000</v>
      </c>
      <c r="I148" s="165"/>
      <c r="J148" s="165"/>
      <c r="K148" s="165"/>
      <c r="L148" s="165"/>
      <c r="M148" s="165">
        <v>12000</v>
      </c>
      <c r="N148" s="165"/>
      <c r="O148" s="337">
        <f t="shared" si="0"/>
        <v>12000</v>
      </c>
      <c r="P148" s="165"/>
      <c r="R148" s="3">
        <f t="shared" si="2"/>
        <v>12000</v>
      </c>
      <c r="S148" s="178"/>
      <c r="U148"/>
      <c r="V148"/>
    </row>
    <row r="149" spans="1:22" s="3" customFormat="1">
      <c r="A149" s="165" t="s">
        <v>16235</v>
      </c>
      <c r="B149" s="94">
        <v>1639</v>
      </c>
      <c r="C149" s="165" t="s">
        <v>4567</v>
      </c>
      <c r="D149" s="165">
        <v>6</v>
      </c>
      <c r="E149" s="165" t="s">
        <v>16240</v>
      </c>
      <c r="F149" s="165" t="s">
        <v>16249</v>
      </c>
      <c r="G149" s="165"/>
      <c r="H149" s="165">
        <v>12000</v>
      </c>
      <c r="I149" s="165"/>
      <c r="J149" s="165"/>
      <c r="K149" s="165"/>
      <c r="L149" s="165"/>
      <c r="M149" s="165">
        <v>12000</v>
      </c>
      <c r="N149" s="165"/>
      <c r="O149" s="337">
        <f t="shared" si="0"/>
        <v>12000</v>
      </c>
      <c r="P149" s="165"/>
      <c r="R149" s="3">
        <f t="shared" si="2"/>
        <v>12000</v>
      </c>
      <c r="S149" s="178"/>
      <c r="U149"/>
      <c r="V149"/>
    </row>
    <row r="150" spans="1:22" s="3" customFormat="1">
      <c r="A150" s="165" t="s">
        <v>16235</v>
      </c>
      <c r="B150" s="94">
        <v>1640</v>
      </c>
      <c r="C150" s="165" t="s">
        <v>4567</v>
      </c>
      <c r="D150" s="165">
        <v>7</v>
      </c>
      <c r="E150" s="165" t="s">
        <v>16241</v>
      </c>
      <c r="F150" s="165" t="s">
        <v>16250</v>
      </c>
      <c r="G150" s="165"/>
      <c r="H150" s="165">
        <v>12000</v>
      </c>
      <c r="I150" s="165"/>
      <c r="J150" s="165"/>
      <c r="K150" s="165"/>
      <c r="L150" s="165"/>
      <c r="M150" s="165">
        <v>12000</v>
      </c>
      <c r="N150" s="165"/>
      <c r="O150" s="337">
        <f t="shared" si="0"/>
        <v>12000</v>
      </c>
      <c r="P150" s="165"/>
      <c r="R150" s="3">
        <f t="shared" si="2"/>
        <v>12000</v>
      </c>
      <c r="S150" s="178"/>
      <c r="U150"/>
      <c r="V150"/>
    </row>
    <row r="151" spans="1:22" s="3" customFormat="1">
      <c r="A151" s="165" t="s">
        <v>16235</v>
      </c>
      <c r="B151" s="94">
        <v>1641</v>
      </c>
      <c r="C151" s="165" t="s">
        <v>4567</v>
      </c>
      <c r="D151" s="165">
        <v>8</v>
      </c>
      <c r="E151" s="165" t="s">
        <v>16244</v>
      </c>
      <c r="F151" s="165" t="s">
        <v>16251</v>
      </c>
      <c r="G151" s="165"/>
      <c r="H151" s="165">
        <v>12000</v>
      </c>
      <c r="I151" s="165"/>
      <c r="J151" s="165"/>
      <c r="K151" s="165"/>
      <c r="L151" s="165"/>
      <c r="M151" s="165">
        <v>12000</v>
      </c>
      <c r="N151" s="165"/>
      <c r="O151" s="337">
        <f t="shared" si="0"/>
        <v>12000</v>
      </c>
      <c r="P151" s="165"/>
      <c r="R151" s="3">
        <f t="shared" si="2"/>
        <v>12000</v>
      </c>
      <c r="S151" s="178"/>
      <c r="U151"/>
      <c r="V151"/>
    </row>
    <row r="152" spans="1:22">
      <c r="A152" s="165" t="s">
        <v>16327</v>
      </c>
      <c r="B152" s="94">
        <v>1642</v>
      </c>
      <c r="C152" s="680" t="s">
        <v>4409</v>
      </c>
      <c r="D152" s="680">
        <v>1</v>
      </c>
      <c r="E152" s="165" t="s">
        <v>16310</v>
      </c>
      <c r="F152" s="165" t="s">
        <v>16309</v>
      </c>
      <c r="G152" s="165"/>
      <c r="H152" s="165">
        <v>17325</v>
      </c>
      <c r="I152" s="165"/>
      <c r="J152" s="165"/>
      <c r="K152" s="165"/>
      <c r="L152" s="165">
        <v>17325</v>
      </c>
      <c r="M152" s="165"/>
      <c r="N152" s="165"/>
      <c r="O152" s="337">
        <f t="shared" si="0"/>
        <v>0</v>
      </c>
      <c r="P152" s="165" t="s">
        <v>16309</v>
      </c>
      <c r="Q152" s="165" t="s">
        <v>16309</v>
      </c>
      <c r="R152" s="3">
        <f t="shared" si="2"/>
        <v>17325</v>
      </c>
      <c r="S152" s="337">
        <v>17325</v>
      </c>
      <c r="U152" s="3"/>
    </row>
    <row r="153" spans="1:22" s="3" customFormat="1">
      <c r="A153" s="165" t="s">
        <v>16327</v>
      </c>
      <c r="B153" s="94">
        <v>1643</v>
      </c>
      <c r="C153" s="680" t="s">
        <v>4409</v>
      </c>
      <c r="D153" s="680">
        <v>2</v>
      </c>
      <c r="E153" s="165" t="s">
        <v>16311</v>
      </c>
      <c r="F153" s="165" t="s">
        <v>16318</v>
      </c>
      <c r="G153" s="165"/>
      <c r="H153" s="165">
        <v>17325</v>
      </c>
      <c r="I153" s="165"/>
      <c r="J153" s="165"/>
      <c r="K153" s="165"/>
      <c r="L153" s="165">
        <v>17325</v>
      </c>
      <c r="M153" s="165"/>
      <c r="N153" s="165"/>
      <c r="O153" s="337">
        <f t="shared" si="0"/>
        <v>0</v>
      </c>
      <c r="P153" s="165" t="s">
        <v>16318</v>
      </c>
      <c r="Q153" s="3" t="s">
        <v>16318</v>
      </c>
      <c r="R153" s="3">
        <f t="shared" si="2"/>
        <v>17325</v>
      </c>
      <c r="S153" s="178">
        <v>17325</v>
      </c>
      <c r="U153"/>
      <c r="V153"/>
    </row>
    <row r="154" spans="1:22" s="3" customFormat="1">
      <c r="A154" s="165" t="s">
        <v>16327</v>
      </c>
      <c r="B154" s="94">
        <v>1644</v>
      </c>
      <c r="C154" s="165" t="s">
        <v>4409</v>
      </c>
      <c r="D154" s="165">
        <v>3</v>
      </c>
      <c r="E154" s="165" t="s">
        <v>16312</v>
      </c>
      <c r="F154" s="165" t="s">
        <v>16319</v>
      </c>
      <c r="G154" s="165"/>
      <c r="H154" s="165">
        <v>17325</v>
      </c>
      <c r="I154" s="165"/>
      <c r="J154" s="165"/>
      <c r="K154" s="165"/>
      <c r="L154" s="165"/>
      <c r="M154" s="165">
        <v>17325</v>
      </c>
      <c r="N154" s="165"/>
      <c r="O154" s="337">
        <f t="shared" si="0"/>
        <v>17325</v>
      </c>
      <c r="P154" s="165"/>
      <c r="R154" s="3">
        <f t="shared" si="2"/>
        <v>17325</v>
      </c>
      <c r="S154" s="178"/>
      <c r="U154"/>
      <c r="V154"/>
    </row>
    <row r="155" spans="1:22" s="3" customFormat="1">
      <c r="A155" s="165" t="s">
        <v>16327</v>
      </c>
      <c r="B155" s="94">
        <v>1645</v>
      </c>
      <c r="C155" s="165" t="s">
        <v>4409</v>
      </c>
      <c r="D155" s="165">
        <v>4</v>
      </c>
      <c r="E155" s="165" t="s">
        <v>16313</v>
      </c>
      <c r="F155" s="165" t="s">
        <v>16320</v>
      </c>
      <c r="G155" s="165"/>
      <c r="H155" s="165">
        <v>17325</v>
      </c>
      <c r="I155" s="165"/>
      <c r="J155" s="165"/>
      <c r="K155" s="165"/>
      <c r="L155" s="165"/>
      <c r="M155" s="165">
        <v>17325</v>
      </c>
      <c r="N155" s="165"/>
      <c r="O155" s="337">
        <f t="shared" si="0"/>
        <v>17325</v>
      </c>
      <c r="P155" s="165"/>
      <c r="R155" s="3">
        <f t="shared" si="2"/>
        <v>17325</v>
      </c>
      <c r="S155" s="178"/>
      <c r="U155"/>
      <c r="V155"/>
    </row>
    <row r="156" spans="1:22" s="3" customFormat="1">
      <c r="A156" s="165" t="s">
        <v>16327</v>
      </c>
      <c r="B156" s="94">
        <v>1646</v>
      </c>
      <c r="C156" s="165" t="s">
        <v>4409</v>
      </c>
      <c r="D156" s="165">
        <v>5</v>
      </c>
      <c r="E156" s="165" t="s">
        <v>16314</v>
      </c>
      <c r="F156" s="165" t="s">
        <v>16321</v>
      </c>
      <c r="G156" s="165"/>
      <c r="H156" s="165">
        <v>17325</v>
      </c>
      <c r="I156" s="165"/>
      <c r="J156" s="165"/>
      <c r="K156" s="165"/>
      <c r="L156" s="165"/>
      <c r="M156" s="165">
        <v>17325</v>
      </c>
      <c r="N156" s="165"/>
      <c r="O156" s="337">
        <f t="shared" si="0"/>
        <v>17325</v>
      </c>
      <c r="P156" s="165"/>
      <c r="R156" s="3">
        <f t="shared" si="2"/>
        <v>17325</v>
      </c>
      <c r="S156" s="178"/>
      <c r="U156"/>
      <c r="V156"/>
    </row>
    <row r="157" spans="1:22" s="3" customFormat="1">
      <c r="A157" s="165" t="s">
        <v>16327</v>
      </c>
      <c r="B157" s="94">
        <v>1647</v>
      </c>
      <c r="C157" s="165" t="s">
        <v>4409</v>
      </c>
      <c r="D157" s="165">
        <v>6</v>
      </c>
      <c r="E157" s="165" t="s">
        <v>16315</v>
      </c>
      <c r="F157" s="165" t="s">
        <v>16322</v>
      </c>
      <c r="G157" s="165"/>
      <c r="H157" s="165">
        <v>17325</v>
      </c>
      <c r="I157" s="165"/>
      <c r="J157" s="165"/>
      <c r="K157" s="165"/>
      <c r="L157" s="165"/>
      <c r="M157" s="165">
        <v>17325</v>
      </c>
      <c r="N157" s="165"/>
      <c r="O157" s="337">
        <f t="shared" ref="O157:O220" si="3">G157+H157+I157-J157-K157-L157</f>
        <v>17325</v>
      </c>
      <c r="P157" s="165"/>
      <c r="R157" s="3">
        <f t="shared" si="2"/>
        <v>17325</v>
      </c>
      <c r="S157" s="178"/>
      <c r="U157"/>
      <c r="V157"/>
    </row>
    <row r="158" spans="1:22" s="3" customFormat="1">
      <c r="A158" s="165" t="s">
        <v>16327</v>
      </c>
      <c r="B158" s="94">
        <v>1648</v>
      </c>
      <c r="C158" s="165" t="s">
        <v>4409</v>
      </c>
      <c r="D158" s="165">
        <v>7</v>
      </c>
      <c r="E158" s="165" t="s">
        <v>16316</v>
      </c>
      <c r="F158" s="165" t="s">
        <v>16323</v>
      </c>
      <c r="G158" s="165"/>
      <c r="H158" s="165">
        <v>17325</v>
      </c>
      <c r="I158" s="165"/>
      <c r="J158" s="165"/>
      <c r="K158" s="165"/>
      <c r="L158" s="165"/>
      <c r="M158" s="165">
        <v>17325</v>
      </c>
      <c r="N158" s="165"/>
      <c r="O158" s="337">
        <f t="shared" si="3"/>
        <v>17325</v>
      </c>
      <c r="P158" s="165"/>
      <c r="R158" s="3">
        <f t="shared" si="2"/>
        <v>17325</v>
      </c>
      <c r="S158" s="178"/>
      <c r="U158"/>
      <c r="V158"/>
    </row>
    <row r="159" spans="1:22" s="3" customFormat="1">
      <c r="A159" s="165" t="s">
        <v>16327</v>
      </c>
      <c r="B159" s="94">
        <v>1649</v>
      </c>
      <c r="C159" s="165" t="s">
        <v>4409</v>
      </c>
      <c r="D159" s="165">
        <v>8</v>
      </c>
      <c r="E159" s="165" t="s">
        <v>16317</v>
      </c>
      <c r="F159" s="165" t="s">
        <v>16324</v>
      </c>
      <c r="G159" s="165"/>
      <c r="H159" s="165">
        <v>17325</v>
      </c>
      <c r="I159" s="165"/>
      <c r="J159" s="165"/>
      <c r="K159" s="165"/>
      <c r="L159" s="165"/>
      <c r="M159" s="165">
        <v>17325</v>
      </c>
      <c r="N159" s="165"/>
      <c r="O159" s="337">
        <f t="shared" si="3"/>
        <v>17325</v>
      </c>
      <c r="P159" s="165"/>
      <c r="R159" s="3">
        <f t="shared" si="2"/>
        <v>17325</v>
      </c>
      <c r="S159" s="178"/>
      <c r="U159"/>
      <c r="V159"/>
    </row>
    <row r="160" spans="1:22">
      <c r="A160" s="165" t="s">
        <v>16327</v>
      </c>
      <c r="B160" s="94">
        <v>1650</v>
      </c>
      <c r="C160" s="680" t="s">
        <v>4409</v>
      </c>
      <c r="D160" s="680">
        <v>1</v>
      </c>
      <c r="E160" s="165" t="s">
        <v>16328</v>
      </c>
      <c r="F160" s="165" t="s">
        <v>16309</v>
      </c>
      <c r="G160" s="165"/>
      <c r="H160" s="165">
        <v>12600</v>
      </c>
      <c r="I160" s="165"/>
      <c r="J160" s="165"/>
      <c r="K160" s="165"/>
      <c r="L160" s="165">
        <v>12600</v>
      </c>
      <c r="M160" s="165"/>
      <c r="N160" s="165"/>
      <c r="O160" s="337">
        <f t="shared" si="3"/>
        <v>0</v>
      </c>
      <c r="P160" s="165" t="s">
        <v>16309</v>
      </c>
      <c r="Q160" s="165" t="s">
        <v>16309</v>
      </c>
      <c r="R160" s="3">
        <f t="shared" si="2"/>
        <v>12600</v>
      </c>
      <c r="S160" s="337">
        <v>12600</v>
      </c>
      <c r="U160" s="3"/>
    </row>
    <row r="161" spans="1:22" s="3" customFormat="1">
      <c r="A161" s="165" t="s">
        <v>16327</v>
      </c>
      <c r="B161" s="94">
        <v>1651</v>
      </c>
      <c r="C161" s="680" t="s">
        <v>4409</v>
      </c>
      <c r="D161" s="680">
        <v>2</v>
      </c>
      <c r="E161" s="165" t="s">
        <v>16329</v>
      </c>
      <c r="F161" s="165" t="s">
        <v>16318</v>
      </c>
      <c r="G161" s="165"/>
      <c r="H161" s="165">
        <v>12600</v>
      </c>
      <c r="I161" s="165"/>
      <c r="J161" s="165"/>
      <c r="K161" s="165"/>
      <c r="L161" s="165">
        <v>12600</v>
      </c>
      <c r="M161" s="165"/>
      <c r="N161" s="165"/>
      <c r="O161" s="337">
        <f t="shared" si="3"/>
        <v>0</v>
      </c>
      <c r="P161" s="165" t="s">
        <v>16318</v>
      </c>
      <c r="Q161" s="3" t="s">
        <v>16318</v>
      </c>
      <c r="R161" s="3">
        <f t="shared" ref="R161:R196" si="4">H161</f>
        <v>12600</v>
      </c>
      <c r="S161" s="178">
        <v>12600</v>
      </c>
      <c r="U161"/>
      <c r="V161"/>
    </row>
    <row r="162" spans="1:22" s="3" customFormat="1">
      <c r="A162" s="165" t="s">
        <v>16327</v>
      </c>
      <c r="B162" s="94">
        <v>1652</v>
      </c>
      <c r="C162" s="165" t="s">
        <v>4409</v>
      </c>
      <c r="D162" s="165">
        <v>3</v>
      </c>
      <c r="E162" s="165" t="s">
        <v>16330</v>
      </c>
      <c r="F162" s="165" t="s">
        <v>16319</v>
      </c>
      <c r="G162" s="165"/>
      <c r="H162" s="165">
        <v>12600</v>
      </c>
      <c r="I162" s="165"/>
      <c r="J162" s="165"/>
      <c r="K162" s="165"/>
      <c r="L162" s="165"/>
      <c r="M162" s="165">
        <v>12600</v>
      </c>
      <c r="N162" s="165"/>
      <c r="O162" s="337">
        <f t="shared" si="3"/>
        <v>12600</v>
      </c>
      <c r="P162" s="165"/>
      <c r="R162" s="3">
        <f t="shared" si="4"/>
        <v>12600</v>
      </c>
      <c r="S162" s="178"/>
      <c r="U162"/>
      <c r="V162"/>
    </row>
    <row r="163" spans="1:22" s="3" customFormat="1">
      <c r="A163" s="165" t="s">
        <v>16327</v>
      </c>
      <c r="B163" s="94">
        <v>1653</v>
      </c>
      <c r="C163" s="165" t="s">
        <v>4409</v>
      </c>
      <c r="D163" s="165">
        <v>4</v>
      </c>
      <c r="E163" s="165" t="s">
        <v>16331</v>
      </c>
      <c r="F163" s="165" t="s">
        <v>16320</v>
      </c>
      <c r="G163" s="165"/>
      <c r="H163" s="165">
        <v>12600</v>
      </c>
      <c r="I163" s="165"/>
      <c r="J163" s="165"/>
      <c r="K163" s="165"/>
      <c r="L163" s="165"/>
      <c r="M163" s="165">
        <v>12600</v>
      </c>
      <c r="N163" s="165"/>
      <c r="O163" s="337">
        <f t="shared" si="3"/>
        <v>12600</v>
      </c>
      <c r="P163" s="165"/>
      <c r="R163" s="3">
        <f t="shared" si="4"/>
        <v>12600</v>
      </c>
      <c r="S163" s="178"/>
      <c r="U163"/>
      <c r="V163"/>
    </row>
    <row r="164" spans="1:22" s="3" customFormat="1">
      <c r="A164" s="165" t="s">
        <v>16327</v>
      </c>
      <c r="B164" s="94">
        <v>1654</v>
      </c>
      <c r="C164" s="165" t="s">
        <v>4409</v>
      </c>
      <c r="D164" s="165">
        <v>5</v>
      </c>
      <c r="E164" s="165" t="s">
        <v>16332</v>
      </c>
      <c r="F164" s="165" t="s">
        <v>16321</v>
      </c>
      <c r="G164" s="165"/>
      <c r="H164" s="165">
        <v>12600</v>
      </c>
      <c r="I164" s="165"/>
      <c r="J164" s="165"/>
      <c r="K164" s="165"/>
      <c r="L164" s="165"/>
      <c r="M164" s="165">
        <v>12600</v>
      </c>
      <c r="N164" s="165"/>
      <c r="O164" s="337">
        <f t="shared" si="3"/>
        <v>12600</v>
      </c>
      <c r="P164" s="165"/>
      <c r="R164" s="3">
        <f t="shared" si="4"/>
        <v>12600</v>
      </c>
      <c r="S164" s="178"/>
      <c r="U164"/>
      <c r="V164"/>
    </row>
    <row r="165" spans="1:22" s="3" customFormat="1">
      <c r="A165" s="165" t="s">
        <v>16327</v>
      </c>
      <c r="B165" s="94">
        <v>1655</v>
      </c>
      <c r="C165" s="165" t="s">
        <v>4409</v>
      </c>
      <c r="D165" s="165">
        <v>6</v>
      </c>
      <c r="E165" s="165" t="s">
        <v>16333</v>
      </c>
      <c r="F165" s="165" t="s">
        <v>16322</v>
      </c>
      <c r="G165" s="165"/>
      <c r="H165" s="165">
        <v>12600</v>
      </c>
      <c r="I165" s="165"/>
      <c r="J165" s="165"/>
      <c r="K165" s="165"/>
      <c r="L165" s="165"/>
      <c r="M165" s="165">
        <v>12600</v>
      </c>
      <c r="N165" s="165"/>
      <c r="O165" s="337">
        <f t="shared" si="3"/>
        <v>12600</v>
      </c>
      <c r="P165" s="165"/>
      <c r="R165" s="3">
        <f t="shared" si="4"/>
        <v>12600</v>
      </c>
      <c r="S165" s="178"/>
      <c r="U165"/>
      <c r="V165"/>
    </row>
    <row r="166" spans="1:22" s="3" customFormat="1">
      <c r="A166" s="165" t="s">
        <v>16327</v>
      </c>
      <c r="B166" s="94">
        <v>1656</v>
      </c>
      <c r="C166" s="165" t="s">
        <v>4409</v>
      </c>
      <c r="D166" s="165">
        <v>7</v>
      </c>
      <c r="E166" s="165" t="s">
        <v>16334</v>
      </c>
      <c r="F166" s="165" t="s">
        <v>16323</v>
      </c>
      <c r="G166" s="165"/>
      <c r="H166" s="165">
        <v>12600</v>
      </c>
      <c r="I166" s="165"/>
      <c r="J166" s="165"/>
      <c r="K166" s="165"/>
      <c r="L166" s="165"/>
      <c r="M166" s="165">
        <v>12600</v>
      </c>
      <c r="N166" s="165"/>
      <c r="O166" s="337">
        <f t="shared" si="3"/>
        <v>12600</v>
      </c>
      <c r="P166" s="165"/>
      <c r="R166" s="3">
        <f t="shared" si="4"/>
        <v>12600</v>
      </c>
      <c r="S166" s="178"/>
      <c r="U166"/>
      <c r="V166"/>
    </row>
    <row r="167" spans="1:22" s="3" customFormat="1">
      <c r="A167" s="165" t="s">
        <v>16327</v>
      </c>
      <c r="B167" s="94">
        <v>1657</v>
      </c>
      <c r="C167" s="165" t="s">
        <v>4409</v>
      </c>
      <c r="D167" s="165">
        <v>8</v>
      </c>
      <c r="E167" s="165" t="s">
        <v>16335</v>
      </c>
      <c r="F167" s="165" t="s">
        <v>16324</v>
      </c>
      <c r="G167" s="165"/>
      <c r="H167" s="165">
        <v>12600</v>
      </c>
      <c r="I167" s="165"/>
      <c r="J167" s="165"/>
      <c r="K167" s="165"/>
      <c r="L167" s="165"/>
      <c r="M167" s="165">
        <v>12600</v>
      </c>
      <c r="N167" s="165"/>
      <c r="O167" s="337">
        <f t="shared" si="3"/>
        <v>12600</v>
      </c>
      <c r="P167" s="165"/>
      <c r="R167" s="3">
        <f t="shared" si="4"/>
        <v>12600</v>
      </c>
      <c r="S167" s="178"/>
      <c r="U167"/>
      <c r="V167"/>
    </row>
    <row r="168" spans="1:22" s="3" customFormat="1">
      <c r="A168" s="165" t="s">
        <v>16339</v>
      </c>
      <c r="B168" s="94">
        <v>1658</v>
      </c>
      <c r="C168" s="680" t="s">
        <v>5208</v>
      </c>
      <c r="D168" s="165"/>
      <c r="E168" s="165" t="s">
        <v>16340</v>
      </c>
      <c r="F168" s="165" t="s">
        <v>16341</v>
      </c>
      <c r="G168" s="165"/>
      <c r="H168" s="165">
        <v>120000</v>
      </c>
      <c r="I168" s="165"/>
      <c r="J168" s="165"/>
      <c r="K168" s="165"/>
      <c r="L168" s="165">
        <v>120000</v>
      </c>
      <c r="M168" s="165"/>
      <c r="N168" s="165"/>
      <c r="O168" s="337">
        <f t="shared" si="3"/>
        <v>0</v>
      </c>
      <c r="P168" s="165" t="s">
        <v>16337</v>
      </c>
      <c r="Q168" s="3" t="s">
        <v>16337</v>
      </c>
      <c r="R168" s="3">
        <f t="shared" si="4"/>
        <v>120000</v>
      </c>
      <c r="S168" s="178">
        <v>120000</v>
      </c>
      <c r="U168"/>
      <c r="V168"/>
    </row>
    <row r="169" spans="1:22">
      <c r="A169" s="165" t="s">
        <v>16344</v>
      </c>
      <c r="B169" s="94">
        <v>1659</v>
      </c>
      <c r="C169" s="680" t="s">
        <v>4528</v>
      </c>
      <c r="D169" s="680">
        <v>1</v>
      </c>
      <c r="E169" s="165" t="s">
        <v>16347</v>
      </c>
      <c r="F169" s="165" t="s">
        <v>16346</v>
      </c>
      <c r="G169" s="165"/>
      <c r="H169" s="165">
        <v>12600</v>
      </c>
      <c r="I169" s="165"/>
      <c r="J169" s="165"/>
      <c r="K169" s="165"/>
      <c r="L169" s="165">
        <v>12600</v>
      </c>
      <c r="M169" s="165"/>
      <c r="N169" s="165"/>
      <c r="O169" s="337">
        <f t="shared" si="3"/>
        <v>0</v>
      </c>
      <c r="P169" s="165" t="s">
        <v>16219</v>
      </c>
      <c r="Q169" s="165" t="s">
        <v>16219</v>
      </c>
      <c r="R169" s="3">
        <f t="shared" si="4"/>
        <v>12600</v>
      </c>
      <c r="S169" s="337">
        <v>12600</v>
      </c>
      <c r="U169" s="3"/>
    </row>
    <row r="170" spans="1:22" s="3" customFormat="1">
      <c r="A170" s="165" t="s">
        <v>16344</v>
      </c>
      <c r="B170" s="94">
        <v>1660</v>
      </c>
      <c r="C170" s="680" t="s">
        <v>4528</v>
      </c>
      <c r="D170" s="680">
        <v>2</v>
      </c>
      <c r="E170" s="165" t="s">
        <v>16348</v>
      </c>
      <c r="F170" s="165" t="s">
        <v>16355</v>
      </c>
      <c r="G170" s="165"/>
      <c r="H170" s="165">
        <v>12600</v>
      </c>
      <c r="I170" s="165"/>
      <c r="J170" s="165"/>
      <c r="K170" s="165"/>
      <c r="L170" s="165">
        <v>12600</v>
      </c>
      <c r="M170" s="165"/>
      <c r="N170" s="165"/>
      <c r="O170" s="337">
        <f t="shared" si="3"/>
        <v>0</v>
      </c>
      <c r="P170" s="165" t="s">
        <v>16444</v>
      </c>
      <c r="Q170" s="3" t="s">
        <v>16444</v>
      </c>
      <c r="R170" s="3">
        <f t="shared" si="4"/>
        <v>12600</v>
      </c>
      <c r="S170" s="178">
        <v>12600</v>
      </c>
      <c r="U170"/>
      <c r="V170"/>
    </row>
    <row r="171" spans="1:22" s="3" customFormat="1">
      <c r="A171" s="165" t="s">
        <v>16344</v>
      </c>
      <c r="B171" s="94">
        <v>1661</v>
      </c>
      <c r="C171" s="165" t="s">
        <v>4528</v>
      </c>
      <c r="D171" s="165">
        <v>3</v>
      </c>
      <c r="E171" s="165" t="s">
        <v>16349</v>
      </c>
      <c r="F171" s="165" t="s">
        <v>16356</v>
      </c>
      <c r="G171" s="165"/>
      <c r="H171" s="165">
        <v>12600</v>
      </c>
      <c r="I171" s="165"/>
      <c r="J171" s="165"/>
      <c r="K171" s="165"/>
      <c r="L171" s="165"/>
      <c r="M171" s="165">
        <v>12600</v>
      </c>
      <c r="N171" s="165"/>
      <c r="O171" s="337">
        <f t="shared" si="3"/>
        <v>12600</v>
      </c>
      <c r="P171" s="165"/>
      <c r="R171" s="3">
        <f t="shared" si="4"/>
        <v>12600</v>
      </c>
      <c r="S171" s="178"/>
      <c r="U171"/>
      <c r="V171"/>
    </row>
    <row r="172" spans="1:22" s="3" customFormat="1">
      <c r="A172" s="165" t="s">
        <v>16344</v>
      </c>
      <c r="B172" s="94">
        <v>1662</v>
      </c>
      <c r="C172" s="165" t="s">
        <v>4528</v>
      </c>
      <c r="D172" s="165">
        <v>4</v>
      </c>
      <c r="E172" s="165" t="s">
        <v>16350</v>
      </c>
      <c r="F172" s="165" t="s">
        <v>16357</v>
      </c>
      <c r="G172" s="165"/>
      <c r="H172" s="165">
        <v>12600</v>
      </c>
      <c r="I172" s="165"/>
      <c r="J172" s="165"/>
      <c r="K172" s="165"/>
      <c r="L172" s="165"/>
      <c r="M172" s="165">
        <v>12600</v>
      </c>
      <c r="N172" s="165"/>
      <c r="O172" s="337">
        <f t="shared" si="3"/>
        <v>12600</v>
      </c>
      <c r="P172" s="165"/>
      <c r="R172" s="3">
        <f t="shared" si="4"/>
        <v>12600</v>
      </c>
      <c r="S172" s="178"/>
      <c r="U172"/>
      <c r="V172"/>
    </row>
    <row r="173" spans="1:22" s="3" customFormat="1">
      <c r="A173" s="165" t="s">
        <v>16344</v>
      </c>
      <c r="B173" s="94">
        <v>1663</v>
      </c>
      <c r="C173" s="165" t="s">
        <v>4528</v>
      </c>
      <c r="D173" s="165">
        <v>5</v>
      </c>
      <c r="E173" s="165" t="s">
        <v>16351</v>
      </c>
      <c r="F173" s="165" t="s">
        <v>16358</v>
      </c>
      <c r="G173" s="165"/>
      <c r="H173" s="165">
        <v>12600</v>
      </c>
      <c r="I173" s="165"/>
      <c r="J173" s="165"/>
      <c r="K173" s="165"/>
      <c r="L173" s="165"/>
      <c r="M173" s="165">
        <v>12600</v>
      </c>
      <c r="N173" s="165"/>
      <c r="O173" s="337">
        <f t="shared" si="3"/>
        <v>12600</v>
      </c>
      <c r="P173" s="165"/>
      <c r="R173" s="3">
        <f t="shared" si="4"/>
        <v>12600</v>
      </c>
      <c r="S173" s="178"/>
      <c r="U173"/>
      <c r="V173"/>
    </row>
    <row r="174" spans="1:22" s="3" customFormat="1">
      <c r="A174" s="165" t="s">
        <v>16344</v>
      </c>
      <c r="B174" s="94">
        <v>1664</v>
      </c>
      <c r="C174" s="165" t="s">
        <v>4528</v>
      </c>
      <c r="D174" s="165">
        <v>6</v>
      </c>
      <c r="E174" s="165" t="s">
        <v>16352</v>
      </c>
      <c r="F174" s="165" t="s">
        <v>16359</v>
      </c>
      <c r="G174" s="165"/>
      <c r="H174" s="165">
        <v>12600</v>
      </c>
      <c r="I174" s="165"/>
      <c r="J174" s="165"/>
      <c r="K174" s="165"/>
      <c r="L174" s="165"/>
      <c r="M174" s="165">
        <v>12600</v>
      </c>
      <c r="N174" s="165"/>
      <c r="O174" s="337">
        <f t="shared" si="3"/>
        <v>12600</v>
      </c>
      <c r="P174" s="165"/>
      <c r="R174" s="3">
        <f t="shared" si="4"/>
        <v>12600</v>
      </c>
      <c r="S174" s="178"/>
      <c r="U174"/>
      <c r="V174"/>
    </row>
    <row r="175" spans="1:22" s="3" customFormat="1">
      <c r="A175" s="165" t="s">
        <v>16344</v>
      </c>
      <c r="B175" s="94">
        <v>1665</v>
      </c>
      <c r="C175" s="165" t="s">
        <v>4528</v>
      </c>
      <c r="D175" s="165">
        <v>7</v>
      </c>
      <c r="E175" s="165" t="s">
        <v>16353</v>
      </c>
      <c r="F175" s="165" t="s">
        <v>16360</v>
      </c>
      <c r="G175" s="165"/>
      <c r="H175" s="165">
        <v>12600</v>
      </c>
      <c r="I175" s="165"/>
      <c r="J175" s="165"/>
      <c r="K175" s="165"/>
      <c r="L175" s="165"/>
      <c r="M175" s="165">
        <v>12600</v>
      </c>
      <c r="N175" s="165"/>
      <c r="O175" s="337">
        <f t="shared" si="3"/>
        <v>12600</v>
      </c>
      <c r="P175" s="165"/>
      <c r="R175" s="3">
        <f t="shared" si="4"/>
        <v>12600</v>
      </c>
      <c r="S175" s="178"/>
      <c r="U175"/>
      <c r="V175"/>
    </row>
    <row r="176" spans="1:22" s="3" customFormat="1">
      <c r="A176" s="165" t="s">
        <v>16344</v>
      </c>
      <c r="B176" s="94">
        <v>1666</v>
      </c>
      <c r="C176" s="165" t="s">
        <v>4528</v>
      </c>
      <c r="D176" s="165">
        <v>8</v>
      </c>
      <c r="E176" s="165" t="s">
        <v>16354</v>
      </c>
      <c r="F176" s="165" t="s">
        <v>16361</v>
      </c>
      <c r="G176" s="165"/>
      <c r="H176" s="165">
        <v>12600</v>
      </c>
      <c r="I176" s="165"/>
      <c r="J176" s="165"/>
      <c r="K176" s="165"/>
      <c r="L176" s="165"/>
      <c r="M176" s="165">
        <v>12600</v>
      </c>
      <c r="N176" s="165"/>
      <c r="O176" s="337">
        <f t="shared" si="3"/>
        <v>12600</v>
      </c>
      <c r="P176" s="165"/>
      <c r="R176" s="3">
        <f t="shared" si="4"/>
        <v>12600</v>
      </c>
      <c r="S176" s="178"/>
      <c r="U176"/>
      <c r="V176"/>
    </row>
    <row r="177" spans="1:22">
      <c r="A177" s="165" t="s">
        <v>9742</v>
      </c>
      <c r="B177" s="94">
        <v>1667</v>
      </c>
      <c r="C177" s="680" t="s">
        <v>4230</v>
      </c>
      <c r="D177" s="680">
        <v>1</v>
      </c>
      <c r="E177" s="165" t="s">
        <v>16381</v>
      </c>
      <c r="F177" s="165" t="s">
        <v>16380</v>
      </c>
      <c r="G177" s="165"/>
      <c r="H177" s="165">
        <v>3360</v>
      </c>
      <c r="I177" s="165"/>
      <c r="J177" s="165"/>
      <c r="K177" s="165"/>
      <c r="L177" s="165">
        <v>3360</v>
      </c>
      <c r="M177" s="165"/>
      <c r="N177" s="165"/>
      <c r="O177" s="337">
        <f t="shared" si="3"/>
        <v>0</v>
      </c>
      <c r="P177" s="165" t="s">
        <v>16404</v>
      </c>
      <c r="Q177" s="165" t="s">
        <v>16404</v>
      </c>
      <c r="R177" s="3">
        <f t="shared" si="4"/>
        <v>3360</v>
      </c>
      <c r="S177" s="337">
        <v>3360</v>
      </c>
      <c r="U177" s="3"/>
    </row>
    <row r="178" spans="1:22" s="3" customFormat="1">
      <c r="A178" s="165" t="s">
        <v>9742</v>
      </c>
      <c r="B178" s="94">
        <v>1668</v>
      </c>
      <c r="C178" s="680" t="s">
        <v>4230</v>
      </c>
      <c r="D178" s="680">
        <v>2</v>
      </c>
      <c r="E178" s="165" t="s">
        <v>16382</v>
      </c>
      <c r="F178" s="165" t="s">
        <v>16393</v>
      </c>
      <c r="G178" s="165"/>
      <c r="H178" s="165">
        <v>3360</v>
      </c>
      <c r="I178" s="165"/>
      <c r="J178" s="165"/>
      <c r="K178" s="165"/>
      <c r="L178" s="165">
        <v>3360</v>
      </c>
      <c r="M178" s="165"/>
      <c r="N178" s="165"/>
      <c r="O178" s="337">
        <f t="shared" si="3"/>
        <v>0</v>
      </c>
      <c r="P178" s="165" t="s">
        <v>16407</v>
      </c>
      <c r="Q178" s="3" t="s">
        <v>16407</v>
      </c>
      <c r="R178" s="3">
        <f t="shared" si="4"/>
        <v>3360</v>
      </c>
      <c r="S178" s="178">
        <v>3360</v>
      </c>
      <c r="U178"/>
      <c r="V178"/>
    </row>
    <row r="179" spans="1:22" s="3" customFormat="1">
      <c r="A179" s="165" t="s">
        <v>9742</v>
      </c>
      <c r="B179" s="94">
        <v>1669</v>
      </c>
      <c r="C179" s="680" t="s">
        <v>4230</v>
      </c>
      <c r="D179" s="680">
        <v>3</v>
      </c>
      <c r="E179" s="165" t="s">
        <v>16383</v>
      </c>
      <c r="F179" s="165" t="s">
        <v>16394</v>
      </c>
      <c r="G179" s="165"/>
      <c r="H179" s="165">
        <v>3360</v>
      </c>
      <c r="I179" s="165"/>
      <c r="J179" s="165"/>
      <c r="K179" s="165"/>
      <c r="L179" s="165">
        <v>3360</v>
      </c>
      <c r="M179" s="165"/>
      <c r="N179" s="165"/>
      <c r="O179" s="337">
        <f t="shared" si="3"/>
        <v>0</v>
      </c>
      <c r="P179" s="165" t="s">
        <v>16394</v>
      </c>
      <c r="Q179" s="3" t="s">
        <v>16394</v>
      </c>
      <c r="R179" s="3">
        <f t="shared" si="4"/>
        <v>3360</v>
      </c>
      <c r="S179" s="178">
        <v>3360</v>
      </c>
      <c r="U179"/>
      <c r="V179"/>
    </row>
    <row r="180" spans="1:22" s="3" customFormat="1">
      <c r="A180" s="165" t="s">
        <v>9742</v>
      </c>
      <c r="B180" s="94">
        <v>1670</v>
      </c>
      <c r="C180" s="680" t="s">
        <v>4230</v>
      </c>
      <c r="D180" s="680">
        <v>4</v>
      </c>
      <c r="E180" s="165" t="s">
        <v>16384</v>
      </c>
      <c r="F180" s="165" t="s">
        <v>16395</v>
      </c>
      <c r="G180" s="165"/>
      <c r="H180" s="165">
        <v>3360</v>
      </c>
      <c r="I180" s="165"/>
      <c r="J180" s="165"/>
      <c r="K180" s="165"/>
      <c r="L180" s="165">
        <v>3360</v>
      </c>
      <c r="M180" s="165"/>
      <c r="N180" s="165"/>
      <c r="O180" s="337">
        <f t="shared" si="3"/>
        <v>0</v>
      </c>
      <c r="P180" s="165" t="s">
        <v>16395</v>
      </c>
      <c r="Q180" s="3" t="s">
        <v>16395</v>
      </c>
      <c r="R180" s="3">
        <f t="shared" si="4"/>
        <v>3360</v>
      </c>
      <c r="S180" s="178">
        <v>3360</v>
      </c>
      <c r="U180"/>
      <c r="V180"/>
    </row>
    <row r="181" spans="1:22" s="3" customFormat="1">
      <c r="A181" s="165" t="s">
        <v>9742</v>
      </c>
      <c r="B181" s="94">
        <v>1671</v>
      </c>
      <c r="C181" s="680" t="s">
        <v>4230</v>
      </c>
      <c r="D181" s="680">
        <v>5</v>
      </c>
      <c r="E181" s="165" t="s">
        <v>16385</v>
      </c>
      <c r="F181" s="165" t="s">
        <v>16396</v>
      </c>
      <c r="G181" s="165"/>
      <c r="H181" s="165">
        <v>3360</v>
      </c>
      <c r="I181" s="165"/>
      <c r="J181" s="165"/>
      <c r="K181" s="165"/>
      <c r="L181" s="165">
        <v>3360</v>
      </c>
      <c r="M181" s="165"/>
      <c r="N181" s="165"/>
      <c r="O181" s="337">
        <f t="shared" si="3"/>
        <v>0</v>
      </c>
      <c r="P181" s="165" t="s">
        <v>16524</v>
      </c>
      <c r="Q181" s="3" t="s">
        <v>16524</v>
      </c>
      <c r="R181" s="3">
        <f t="shared" si="4"/>
        <v>3360</v>
      </c>
      <c r="S181" s="178">
        <v>3360</v>
      </c>
      <c r="U181"/>
      <c r="V181"/>
    </row>
    <row r="182" spans="1:22" s="3" customFormat="1">
      <c r="A182" s="165" t="s">
        <v>9742</v>
      </c>
      <c r="B182" s="94">
        <v>1672</v>
      </c>
      <c r="C182" s="165" t="s">
        <v>4230</v>
      </c>
      <c r="D182" s="165">
        <v>6</v>
      </c>
      <c r="E182" s="165" t="s">
        <v>16386</v>
      </c>
      <c r="F182" s="165" t="s">
        <v>16397</v>
      </c>
      <c r="G182" s="165"/>
      <c r="H182" s="165">
        <v>3360</v>
      </c>
      <c r="I182" s="165"/>
      <c r="J182" s="165"/>
      <c r="K182" s="165"/>
      <c r="L182" s="165"/>
      <c r="M182" s="165">
        <v>3360</v>
      </c>
      <c r="N182" s="165"/>
      <c r="O182" s="337">
        <f t="shared" si="3"/>
        <v>3360</v>
      </c>
      <c r="P182" s="165"/>
      <c r="R182" s="3">
        <f t="shared" si="4"/>
        <v>3360</v>
      </c>
      <c r="S182" s="178"/>
      <c r="U182"/>
      <c r="V182"/>
    </row>
    <row r="183" spans="1:22" s="3" customFormat="1">
      <c r="A183" s="165" t="s">
        <v>9742</v>
      </c>
      <c r="B183" s="94">
        <v>1673</v>
      </c>
      <c r="C183" s="165" t="s">
        <v>4230</v>
      </c>
      <c r="D183" s="165">
        <v>7</v>
      </c>
      <c r="E183" s="165" t="s">
        <v>16387</v>
      </c>
      <c r="F183" s="165" t="s">
        <v>16398</v>
      </c>
      <c r="G183" s="165"/>
      <c r="H183" s="165">
        <v>3360</v>
      </c>
      <c r="I183" s="165"/>
      <c r="J183" s="165"/>
      <c r="K183" s="165"/>
      <c r="L183" s="165"/>
      <c r="M183" s="165">
        <v>3360</v>
      </c>
      <c r="N183" s="165"/>
      <c r="O183" s="337">
        <f t="shared" si="3"/>
        <v>3360</v>
      </c>
      <c r="P183" s="165"/>
      <c r="R183" s="3">
        <f t="shared" si="4"/>
        <v>3360</v>
      </c>
      <c r="S183" s="178"/>
      <c r="U183"/>
      <c r="V183"/>
    </row>
    <row r="184" spans="1:22" s="3" customFormat="1">
      <c r="A184" s="165" t="s">
        <v>9742</v>
      </c>
      <c r="B184" s="94">
        <v>1674</v>
      </c>
      <c r="C184" s="165" t="s">
        <v>4230</v>
      </c>
      <c r="D184" s="165">
        <v>8</v>
      </c>
      <c r="E184" s="165" t="s">
        <v>16388</v>
      </c>
      <c r="F184" s="165" t="s">
        <v>16399</v>
      </c>
      <c r="G184" s="165"/>
      <c r="H184" s="165">
        <v>3360</v>
      </c>
      <c r="I184" s="165"/>
      <c r="J184" s="165"/>
      <c r="K184" s="165"/>
      <c r="L184" s="165"/>
      <c r="M184" s="165">
        <v>3360</v>
      </c>
      <c r="N184" s="165"/>
      <c r="O184" s="337">
        <f t="shared" si="3"/>
        <v>3360</v>
      </c>
      <c r="P184" s="165"/>
      <c r="R184" s="3">
        <f t="shared" si="4"/>
        <v>3360</v>
      </c>
      <c r="S184" s="178"/>
      <c r="U184"/>
      <c r="V184"/>
    </row>
    <row r="185" spans="1:22" s="3" customFormat="1">
      <c r="A185" s="165" t="s">
        <v>9742</v>
      </c>
      <c r="B185" s="94">
        <v>1675</v>
      </c>
      <c r="C185" s="165" t="s">
        <v>4230</v>
      </c>
      <c r="D185" s="165">
        <v>9</v>
      </c>
      <c r="E185" s="165" t="s">
        <v>16389</v>
      </c>
      <c r="F185" s="165" t="s">
        <v>16400</v>
      </c>
      <c r="G185" s="165"/>
      <c r="H185" s="165">
        <v>3360</v>
      </c>
      <c r="I185" s="165"/>
      <c r="J185" s="165"/>
      <c r="K185" s="165"/>
      <c r="L185" s="165"/>
      <c r="M185" s="165">
        <v>3360</v>
      </c>
      <c r="N185" s="165"/>
      <c r="O185" s="337">
        <f t="shared" si="3"/>
        <v>3360</v>
      </c>
      <c r="P185" s="165"/>
      <c r="R185" s="3">
        <f t="shared" si="4"/>
        <v>3360</v>
      </c>
      <c r="S185" s="178"/>
      <c r="U185"/>
      <c r="V185"/>
    </row>
    <row r="186" spans="1:22" s="3" customFormat="1">
      <c r="A186" s="165" t="s">
        <v>9742</v>
      </c>
      <c r="B186" s="94">
        <v>1676</v>
      </c>
      <c r="C186" s="165" t="s">
        <v>4230</v>
      </c>
      <c r="D186" s="165">
        <v>10</v>
      </c>
      <c r="E186" s="165" t="s">
        <v>16390</v>
      </c>
      <c r="F186" s="165" t="s">
        <v>16401</v>
      </c>
      <c r="G186" s="165"/>
      <c r="H186" s="165">
        <v>3360</v>
      </c>
      <c r="I186" s="165"/>
      <c r="J186" s="165"/>
      <c r="K186" s="165"/>
      <c r="L186" s="165"/>
      <c r="M186" s="165">
        <v>3360</v>
      </c>
      <c r="N186" s="165"/>
      <c r="O186" s="337">
        <f t="shared" si="3"/>
        <v>3360</v>
      </c>
      <c r="P186" s="165"/>
      <c r="R186" s="3">
        <f t="shared" si="4"/>
        <v>3360</v>
      </c>
      <c r="S186" s="178"/>
      <c r="U186"/>
      <c r="V186"/>
    </row>
    <row r="187" spans="1:22" s="3" customFormat="1">
      <c r="A187" s="165" t="s">
        <v>9742</v>
      </c>
      <c r="B187" s="94">
        <v>1677</v>
      </c>
      <c r="C187" s="165" t="s">
        <v>4230</v>
      </c>
      <c r="D187" s="165">
        <v>11</v>
      </c>
      <c r="E187" s="165" t="s">
        <v>16391</v>
      </c>
      <c r="F187" s="165" t="s">
        <v>16402</v>
      </c>
      <c r="G187" s="165"/>
      <c r="H187" s="165">
        <v>3360</v>
      </c>
      <c r="I187" s="165"/>
      <c r="J187" s="165"/>
      <c r="K187" s="165"/>
      <c r="L187" s="165"/>
      <c r="M187" s="165">
        <v>3360</v>
      </c>
      <c r="N187" s="165"/>
      <c r="O187" s="337">
        <f t="shared" si="3"/>
        <v>3360</v>
      </c>
      <c r="P187" s="165"/>
      <c r="R187" s="3">
        <f t="shared" si="4"/>
        <v>3360</v>
      </c>
      <c r="S187" s="178"/>
      <c r="U187"/>
      <c r="V187"/>
    </row>
    <row r="188" spans="1:22" s="3" customFormat="1">
      <c r="A188" s="165" t="s">
        <v>9742</v>
      </c>
      <c r="B188" s="94">
        <v>1678</v>
      </c>
      <c r="C188" s="165" t="s">
        <v>4230</v>
      </c>
      <c r="D188" s="165">
        <v>12</v>
      </c>
      <c r="E188" s="165" t="s">
        <v>16392</v>
      </c>
      <c r="F188" s="165" t="s">
        <v>16403</v>
      </c>
      <c r="G188" s="165"/>
      <c r="H188" s="165">
        <v>3360</v>
      </c>
      <c r="I188" s="165"/>
      <c r="J188" s="165"/>
      <c r="K188" s="165"/>
      <c r="L188" s="165"/>
      <c r="M188" s="165">
        <v>3360</v>
      </c>
      <c r="N188" s="165"/>
      <c r="O188" s="337">
        <f t="shared" si="3"/>
        <v>3360</v>
      </c>
      <c r="P188" s="165"/>
      <c r="R188" s="3">
        <f t="shared" si="4"/>
        <v>3360</v>
      </c>
      <c r="S188" s="178"/>
      <c r="U188"/>
      <c r="V188"/>
    </row>
    <row r="189" spans="1:22">
      <c r="A189" s="165" t="s">
        <v>16427</v>
      </c>
      <c r="B189" s="94">
        <v>1679</v>
      </c>
      <c r="C189" s="680" t="s">
        <v>4255</v>
      </c>
      <c r="D189" s="680">
        <v>1</v>
      </c>
      <c r="E189" s="165" t="s">
        <v>16430</v>
      </c>
      <c r="F189" s="165" t="s">
        <v>10941</v>
      </c>
      <c r="G189" s="165"/>
      <c r="H189" s="165">
        <v>11970</v>
      </c>
      <c r="I189" s="165"/>
      <c r="J189" s="165"/>
      <c r="K189" s="165"/>
      <c r="L189" s="165">
        <v>11970</v>
      </c>
      <c r="M189" s="165"/>
      <c r="N189" s="165"/>
      <c r="O189" s="337">
        <f t="shared" si="3"/>
        <v>0</v>
      </c>
      <c r="P189" s="165" t="s">
        <v>16441</v>
      </c>
      <c r="Q189" s="165" t="s">
        <v>16441</v>
      </c>
      <c r="R189" s="3">
        <f t="shared" si="4"/>
        <v>11970</v>
      </c>
      <c r="S189" s="337">
        <v>11970</v>
      </c>
      <c r="U189" s="3"/>
    </row>
    <row r="190" spans="1:22" s="3" customFormat="1">
      <c r="A190" s="165" t="s">
        <v>16427</v>
      </c>
      <c r="B190" s="94">
        <v>1680</v>
      </c>
      <c r="C190" s="680" t="s">
        <v>4255</v>
      </c>
      <c r="D190" s="680">
        <v>2</v>
      </c>
      <c r="E190" s="165" t="s">
        <v>16431</v>
      </c>
      <c r="F190" s="165" t="s">
        <v>11007</v>
      </c>
      <c r="G190" s="165"/>
      <c r="H190" s="165">
        <v>11970</v>
      </c>
      <c r="I190" s="165"/>
      <c r="J190" s="165"/>
      <c r="K190" s="165"/>
      <c r="L190" s="165">
        <v>11970</v>
      </c>
      <c r="M190" s="165"/>
      <c r="N190" s="165"/>
      <c r="O190" s="337">
        <f t="shared" si="3"/>
        <v>0</v>
      </c>
      <c r="P190" s="165" t="s">
        <v>11007</v>
      </c>
      <c r="Q190" s="3" t="s">
        <v>11007</v>
      </c>
      <c r="R190" s="3">
        <f t="shared" si="4"/>
        <v>11970</v>
      </c>
      <c r="S190" s="178">
        <v>11970</v>
      </c>
      <c r="U190"/>
      <c r="V190"/>
    </row>
    <row r="191" spans="1:22" s="3" customFormat="1">
      <c r="A191" s="165" t="s">
        <v>16427</v>
      </c>
      <c r="B191" s="94">
        <v>1681</v>
      </c>
      <c r="C191" s="165" t="s">
        <v>4255</v>
      </c>
      <c r="D191" s="165">
        <v>3</v>
      </c>
      <c r="E191" s="165" t="s">
        <v>16432</v>
      </c>
      <c r="F191" s="165" t="s">
        <v>11008</v>
      </c>
      <c r="G191" s="165"/>
      <c r="H191" s="165">
        <v>11970</v>
      </c>
      <c r="I191" s="165"/>
      <c r="J191" s="165"/>
      <c r="K191" s="165"/>
      <c r="L191" s="165"/>
      <c r="M191" s="165">
        <v>11970</v>
      </c>
      <c r="N191" s="165"/>
      <c r="O191" s="337">
        <f t="shared" si="3"/>
        <v>11970</v>
      </c>
      <c r="P191" s="165"/>
      <c r="R191" s="3">
        <f t="shared" si="4"/>
        <v>11970</v>
      </c>
      <c r="S191" s="178"/>
      <c r="U191"/>
      <c r="V191"/>
    </row>
    <row r="192" spans="1:22" s="3" customFormat="1">
      <c r="A192" s="165" t="s">
        <v>16427</v>
      </c>
      <c r="B192" s="94">
        <v>1682</v>
      </c>
      <c r="C192" s="165" t="s">
        <v>4255</v>
      </c>
      <c r="D192" s="165">
        <v>4</v>
      </c>
      <c r="E192" s="165" t="s">
        <v>16433</v>
      </c>
      <c r="F192" s="165" t="s">
        <v>11009</v>
      </c>
      <c r="G192" s="165"/>
      <c r="H192" s="165">
        <v>11970</v>
      </c>
      <c r="I192" s="165"/>
      <c r="J192" s="165"/>
      <c r="K192" s="165"/>
      <c r="L192" s="165"/>
      <c r="M192" s="165">
        <v>11970</v>
      </c>
      <c r="N192" s="165"/>
      <c r="O192" s="337">
        <f t="shared" si="3"/>
        <v>11970</v>
      </c>
      <c r="P192" s="165"/>
      <c r="R192" s="3">
        <f t="shared" si="4"/>
        <v>11970</v>
      </c>
      <c r="S192" s="178"/>
      <c r="U192"/>
      <c r="V192"/>
    </row>
    <row r="193" spans="1:22" s="3" customFormat="1">
      <c r="A193" s="165" t="s">
        <v>16427</v>
      </c>
      <c r="B193" s="94">
        <v>1683</v>
      </c>
      <c r="C193" s="165" t="s">
        <v>4255</v>
      </c>
      <c r="D193" s="165">
        <v>5</v>
      </c>
      <c r="E193" s="165" t="s">
        <v>16434</v>
      </c>
      <c r="F193" s="165" t="s">
        <v>16163</v>
      </c>
      <c r="G193" s="165"/>
      <c r="H193" s="165">
        <v>11970</v>
      </c>
      <c r="I193" s="165"/>
      <c r="J193" s="165"/>
      <c r="K193" s="165"/>
      <c r="L193" s="165"/>
      <c r="M193" s="165">
        <v>11970</v>
      </c>
      <c r="N193" s="165"/>
      <c r="O193" s="337">
        <f t="shared" si="3"/>
        <v>11970</v>
      </c>
      <c r="P193" s="165"/>
      <c r="R193" s="3">
        <f t="shared" si="4"/>
        <v>11970</v>
      </c>
      <c r="S193" s="178"/>
      <c r="U193"/>
      <c r="V193"/>
    </row>
    <row r="194" spans="1:22" s="3" customFormat="1">
      <c r="A194" s="165" t="s">
        <v>16427</v>
      </c>
      <c r="B194" s="94">
        <v>1684</v>
      </c>
      <c r="C194" s="165" t="s">
        <v>4255</v>
      </c>
      <c r="D194" s="165">
        <v>6</v>
      </c>
      <c r="E194" s="165" t="s">
        <v>16435</v>
      </c>
      <c r="F194" s="165" t="s">
        <v>16295</v>
      </c>
      <c r="G194" s="165"/>
      <c r="H194" s="165">
        <v>11970</v>
      </c>
      <c r="I194" s="165"/>
      <c r="J194" s="165"/>
      <c r="K194" s="165"/>
      <c r="L194" s="165"/>
      <c r="M194" s="165">
        <v>11970</v>
      </c>
      <c r="N194" s="165"/>
      <c r="O194" s="337">
        <f t="shared" si="3"/>
        <v>11970</v>
      </c>
      <c r="P194" s="165"/>
      <c r="R194" s="3">
        <f t="shared" si="4"/>
        <v>11970</v>
      </c>
      <c r="S194" s="178"/>
      <c r="U194"/>
      <c r="V194"/>
    </row>
    <row r="195" spans="1:22" s="3" customFormat="1">
      <c r="A195" s="165" t="s">
        <v>16427</v>
      </c>
      <c r="B195" s="94">
        <v>1685</v>
      </c>
      <c r="C195" s="165" t="s">
        <v>4255</v>
      </c>
      <c r="D195" s="165">
        <v>7</v>
      </c>
      <c r="E195" s="165" t="s">
        <v>16436</v>
      </c>
      <c r="F195" s="165" t="s">
        <v>16440</v>
      </c>
      <c r="G195" s="165"/>
      <c r="H195" s="165">
        <v>11970</v>
      </c>
      <c r="I195" s="165"/>
      <c r="J195" s="165"/>
      <c r="K195" s="165"/>
      <c r="L195" s="165"/>
      <c r="M195" s="165">
        <v>11970</v>
      </c>
      <c r="N195" s="165"/>
      <c r="O195" s="337">
        <f t="shared" si="3"/>
        <v>11970</v>
      </c>
      <c r="P195" s="165"/>
      <c r="R195" s="3">
        <f t="shared" si="4"/>
        <v>11970</v>
      </c>
      <c r="S195" s="178"/>
      <c r="U195"/>
      <c r="V195"/>
    </row>
    <row r="196" spans="1:22" s="3" customFormat="1">
      <c r="A196" s="165" t="s">
        <v>16427</v>
      </c>
      <c r="B196" s="94">
        <v>1686</v>
      </c>
      <c r="C196" s="165" t="s">
        <v>4255</v>
      </c>
      <c r="D196" s="165">
        <v>8</v>
      </c>
      <c r="E196" s="165" t="s">
        <v>16437</v>
      </c>
      <c r="F196" s="165" t="s">
        <v>16438</v>
      </c>
      <c r="G196" s="165"/>
      <c r="H196" s="165">
        <v>11970</v>
      </c>
      <c r="I196" s="165"/>
      <c r="J196" s="165"/>
      <c r="K196" s="165"/>
      <c r="L196" s="165"/>
      <c r="M196" s="165">
        <v>11970</v>
      </c>
      <c r="N196" s="165"/>
      <c r="O196" s="337">
        <f t="shared" si="3"/>
        <v>11970</v>
      </c>
      <c r="P196" s="165"/>
      <c r="R196" s="3">
        <f t="shared" si="4"/>
        <v>11970</v>
      </c>
      <c r="S196" s="178"/>
      <c r="U196"/>
      <c r="V196"/>
    </row>
    <row r="197" spans="1:22">
      <c r="A197" s="165" t="s">
        <v>16454</v>
      </c>
      <c r="B197" s="94">
        <v>1687</v>
      </c>
      <c r="C197" s="680" t="s">
        <v>4204</v>
      </c>
      <c r="D197" s="680">
        <v>1</v>
      </c>
      <c r="E197" s="165" t="s">
        <v>16456</v>
      </c>
      <c r="F197" s="165" t="s">
        <v>16355</v>
      </c>
      <c r="G197" s="165"/>
      <c r="H197" s="165">
        <v>20475</v>
      </c>
      <c r="I197" s="165"/>
      <c r="J197" s="165"/>
      <c r="K197" s="165"/>
      <c r="L197" s="165">
        <v>20475</v>
      </c>
      <c r="M197" s="165"/>
      <c r="N197" s="165"/>
      <c r="O197" s="337">
        <f t="shared" si="3"/>
        <v>0</v>
      </c>
      <c r="P197" s="165" t="s">
        <v>16221</v>
      </c>
      <c r="Q197" s="165" t="s">
        <v>16221</v>
      </c>
      <c r="R197" s="3">
        <f>G197+H197+I197</f>
        <v>20475</v>
      </c>
      <c r="S197" s="337">
        <v>20475</v>
      </c>
      <c r="U197" s="3"/>
    </row>
    <row r="198" spans="1:22" s="3" customFormat="1">
      <c r="A198" s="165" t="s">
        <v>16454</v>
      </c>
      <c r="B198" s="94">
        <v>1688</v>
      </c>
      <c r="C198" s="165" t="s">
        <v>4204</v>
      </c>
      <c r="D198" s="165">
        <v>2</v>
      </c>
      <c r="E198" s="165" t="s">
        <v>16457</v>
      </c>
      <c r="F198" s="165" t="s">
        <v>16356</v>
      </c>
      <c r="G198" s="165"/>
      <c r="H198" s="165"/>
      <c r="I198" s="165">
        <v>20475</v>
      </c>
      <c r="J198" s="165"/>
      <c r="K198" s="165"/>
      <c r="L198" s="165"/>
      <c r="M198" s="165">
        <v>20475</v>
      </c>
      <c r="N198" s="165"/>
      <c r="O198" s="337">
        <f t="shared" si="3"/>
        <v>20475</v>
      </c>
      <c r="P198" s="165"/>
      <c r="R198" s="3">
        <f t="shared" ref="R198:R204" si="5">G198+H198+I198</f>
        <v>20475</v>
      </c>
      <c r="S198"/>
      <c r="U198"/>
      <c r="V198" s="271" t="s">
        <v>2740</v>
      </c>
    </row>
    <row r="199" spans="1:22" s="3" customFormat="1">
      <c r="A199" s="165" t="s">
        <v>16454</v>
      </c>
      <c r="B199" s="94">
        <v>1689</v>
      </c>
      <c r="C199" s="165" t="s">
        <v>4204</v>
      </c>
      <c r="D199" s="165">
        <v>3</v>
      </c>
      <c r="E199" s="165" t="s">
        <v>16458</v>
      </c>
      <c r="F199" s="165" t="s">
        <v>16357</v>
      </c>
      <c r="G199" s="165"/>
      <c r="H199" s="165"/>
      <c r="I199" s="165">
        <v>20475</v>
      </c>
      <c r="J199" s="165"/>
      <c r="K199" s="165"/>
      <c r="L199" s="165"/>
      <c r="M199" s="165">
        <v>20475</v>
      </c>
      <c r="N199" s="165"/>
      <c r="O199" s="337">
        <f t="shared" si="3"/>
        <v>20475</v>
      </c>
      <c r="P199" s="165"/>
      <c r="R199" s="3">
        <f t="shared" si="5"/>
        <v>20475</v>
      </c>
      <c r="S199"/>
      <c r="U199"/>
      <c r="V199" s="271" t="s">
        <v>2740</v>
      </c>
    </row>
    <row r="200" spans="1:22" s="3" customFormat="1">
      <c r="A200" s="165" t="s">
        <v>16454</v>
      </c>
      <c r="B200" s="94">
        <v>1690</v>
      </c>
      <c r="C200" s="165" t="s">
        <v>4204</v>
      </c>
      <c r="D200" s="165">
        <v>4</v>
      </c>
      <c r="E200" s="165" t="s">
        <v>16459</v>
      </c>
      <c r="F200" s="165" t="s">
        <v>16358</v>
      </c>
      <c r="G200" s="165"/>
      <c r="H200" s="165"/>
      <c r="I200" s="165">
        <v>20475</v>
      </c>
      <c r="J200" s="165"/>
      <c r="K200" s="165"/>
      <c r="L200" s="165"/>
      <c r="M200" s="165">
        <v>20475</v>
      </c>
      <c r="N200" s="165"/>
      <c r="O200" s="337">
        <f t="shared" si="3"/>
        <v>20475</v>
      </c>
      <c r="P200" s="165"/>
      <c r="R200" s="3">
        <f t="shared" si="5"/>
        <v>20475</v>
      </c>
      <c r="S200"/>
      <c r="U200"/>
      <c r="V200" s="271" t="s">
        <v>2740</v>
      </c>
    </row>
    <row r="201" spans="1:22" s="3" customFormat="1">
      <c r="A201" s="165" t="s">
        <v>16454</v>
      </c>
      <c r="B201" s="94">
        <v>1691</v>
      </c>
      <c r="C201" s="165" t="s">
        <v>4204</v>
      </c>
      <c r="D201" s="165">
        <v>5</v>
      </c>
      <c r="E201" s="165" t="s">
        <v>16460</v>
      </c>
      <c r="F201" s="165" t="s">
        <v>16359</v>
      </c>
      <c r="G201" s="165"/>
      <c r="H201" s="165"/>
      <c r="I201" s="165">
        <v>20475</v>
      </c>
      <c r="J201" s="165"/>
      <c r="K201" s="165"/>
      <c r="L201" s="165"/>
      <c r="M201" s="165">
        <v>20475</v>
      </c>
      <c r="N201" s="165"/>
      <c r="O201" s="337">
        <f t="shared" si="3"/>
        <v>20475</v>
      </c>
      <c r="P201" s="165"/>
      <c r="R201" s="3">
        <f t="shared" si="5"/>
        <v>20475</v>
      </c>
      <c r="S201"/>
      <c r="U201"/>
      <c r="V201" s="271" t="s">
        <v>2740</v>
      </c>
    </row>
    <row r="202" spans="1:22" s="3" customFormat="1">
      <c r="A202" s="165" t="s">
        <v>16454</v>
      </c>
      <c r="B202" s="94">
        <v>1692</v>
      </c>
      <c r="C202" s="165" t="s">
        <v>4204</v>
      </c>
      <c r="D202" s="165">
        <v>6</v>
      </c>
      <c r="E202" s="165" t="s">
        <v>16461</v>
      </c>
      <c r="F202" s="165" t="s">
        <v>16360</v>
      </c>
      <c r="G202" s="165"/>
      <c r="H202" s="165"/>
      <c r="I202" s="165">
        <v>20475</v>
      </c>
      <c r="J202" s="165"/>
      <c r="K202" s="165"/>
      <c r="L202" s="165"/>
      <c r="M202" s="165">
        <v>20475</v>
      </c>
      <c r="N202" s="165"/>
      <c r="O202" s="337">
        <f t="shared" si="3"/>
        <v>20475</v>
      </c>
      <c r="P202" s="165"/>
      <c r="R202" s="3">
        <f t="shared" si="5"/>
        <v>20475</v>
      </c>
      <c r="S202"/>
      <c r="U202"/>
      <c r="V202" s="271" t="s">
        <v>2740</v>
      </c>
    </row>
    <row r="203" spans="1:22" s="3" customFormat="1">
      <c r="A203" s="165" t="s">
        <v>16454</v>
      </c>
      <c r="B203" s="94">
        <v>1693</v>
      </c>
      <c r="C203" s="165" t="s">
        <v>4204</v>
      </c>
      <c r="D203" s="165">
        <v>7</v>
      </c>
      <c r="E203" s="165" t="s">
        <v>16462</v>
      </c>
      <c r="F203" s="165" t="s">
        <v>16361</v>
      </c>
      <c r="G203" s="165"/>
      <c r="H203" s="165"/>
      <c r="I203" s="165">
        <v>20475</v>
      </c>
      <c r="J203" s="165"/>
      <c r="K203" s="165"/>
      <c r="L203" s="165"/>
      <c r="M203" s="165">
        <v>20475</v>
      </c>
      <c r="N203" s="165"/>
      <c r="O203" s="337">
        <f t="shared" si="3"/>
        <v>20475</v>
      </c>
      <c r="P203" s="165"/>
      <c r="R203" s="3">
        <f t="shared" si="5"/>
        <v>20475</v>
      </c>
      <c r="S203"/>
      <c r="U203"/>
      <c r="V203" s="271" t="s">
        <v>2740</v>
      </c>
    </row>
    <row r="204" spans="1:22" s="3" customFormat="1">
      <c r="A204" s="165" t="s">
        <v>16454</v>
      </c>
      <c r="B204" s="94">
        <v>1694</v>
      </c>
      <c r="C204" s="165" t="s">
        <v>4204</v>
      </c>
      <c r="D204" s="165">
        <v>8</v>
      </c>
      <c r="E204" s="165" t="s">
        <v>16463</v>
      </c>
      <c r="F204" s="165" t="s">
        <v>16469</v>
      </c>
      <c r="G204" s="165"/>
      <c r="H204" s="165"/>
      <c r="I204" s="165">
        <v>20475</v>
      </c>
      <c r="J204" s="165"/>
      <c r="K204" s="165"/>
      <c r="L204" s="165"/>
      <c r="M204" s="165">
        <v>20475</v>
      </c>
      <c r="N204" s="165"/>
      <c r="O204" s="337">
        <f t="shared" si="3"/>
        <v>20475</v>
      </c>
      <c r="P204" s="165"/>
      <c r="R204" s="3">
        <f t="shared" si="5"/>
        <v>20475</v>
      </c>
      <c r="S204"/>
      <c r="U204"/>
      <c r="V204" s="271" t="s">
        <v>2740</v>
      </c>
    </row>
    <row r="205" spans="1:22">
      <c r="A205" s="165" t="s">
        <v>16454</v>
      </c>
      <c r="B205" s="94">
        <v>1695</v>
      </c>
      <c r="C205" s="680" t="s">
        <v>4000</v>
      </c>
      <c r="D205" s="680">
        <v>1</v>
      </c>
      <c r="E205" s="165" t="s">
        <v>16479</v>
      </c>
      <c r="F205" s="165" t="s">
        <v>16478</v>
      </c>
      <c r="G205" s="165"/>
      <c r="H205" s="165">
        <v>16380</v>
      </c>
      <c r="I205" s="165"/>
      <c r="J205" s="165"/>
      <c r="K205" s="165"/>
      <c r="L205" s="165">
        <v>16380</v>
      </c>
      <c r="M205" s="165"/>
      <c r="N205" s="165"/>
      <c r="O205" s="337">
        <f t="shared" si="3"/>
        <v>0</v>
      </c>
      <c r="P205" s="165" t="s">
        <v>16478</v>
      </c>
      <c r="Q205" s="165" t="s">
        <v>16478</v>
      </c>
      <c r="R205" s="3">
        <f>G205+H205+I205</f>
        <v>16380</v>
      </c>
      <c r="S205" s="337">
        <v>16380</v>
      </c>
      <c r="U205" s="3"/>
    </row>
    <row r="206" spans="1:22" s="3" customFormat="1">
      <c r="A206" s="165" t="s">
        <v>16454</v>
      </c>
      <c r="B206" s="94">
        <v>1696</v>
      </c>
      <c r="C206" s="165" t="s">
        <v>4000</v>
      </c>
      <c r="D206" s="165">
        <v>2</v>
      </c>
      <c r="E206" s="165" t="s">
        <v>16480</v>
      </c>
      <c r="F206" s="165" t="s">
        <v>16492</v>
      </c>
      <c r="G206" s="165"/>
      <c r="H206" s="165"/>
      <c r="I206" s="165">
        <v>16380</v>
      </c>
      <c r="J206" s="165"/>
      <c r="K206" s="165"/>
      <c r="L206" s="165"/>
      <c r="M206" s="165">
        <v>16380</v>
      </c>
      <c r="N206" s="165"/>
      <c r="O206" s="337">
        <f t="shared" si="3"/>
        <v>16380</v>
      </c>
      <c r="P206" s="165"/>
      <c r="R206" s="3">
        <f t="shared" ref="R206:R212" si="6">G206+H206+I206</f>
        <v>16380</v>
      </c>
      <c r="S206"/>
      <c r="U206"/>
      <c r="V206" s="271" t="s">
        <v>2740</v>
      </c>
    </row>
    <row r="207" spans="1:22" s="3" customFormat="1">
      <c r="A207" s="165" t="s">
        <v>16454</v>
      </c>
      <c r="B207" s="94">
        <v>1697</v>
      </c>
      <c r="C207" s="165" t="s">
        <v>4000</v>
      </c>
      <c r="D207" s="165">
        <v>3</v>
      </c>
      <c r="E207" s="165" t="s">
        <v>16486</v>
      </c>
      <c r="F207" s="165" t="s">
        <v>16493</v>
      </c>
      <c r="G207" s="165"/>
      <c r="H207" s="165"/>
      <c r="I207" s="165">
        <v>16380</v>
      </c>
      <c r="J207" s="165"/>
      <c r="K207" s="165"/>
      <c r="L207" s="165"/>
      <c r="M207" s="165">
        <v>16380</v>
      </c>
      <c r="N207" s="165"/>
      <c r="O207" s="337">
        <f t="shared" si="3"/>
        <v>16380</v>
      </c>
      <c r="P207" s="165"/>
      <c r="R207" s="3">
        <f t="shared" si="6"/>
        <v>16380</v>
      </c>
      <c r="S207"/>
      <c r="U207"/>
      <c r="V207" s="271" t="s">
        <v>2740</v>
      </c>
    </row>
    <row r="208" spans="1:22" s="3" customFormat="1">
      <c r="A208" s="165" t="s">
        <v>16454</v>
      </c>
      <c r="B208" s="94">
        <v>1698</v>
      </c>
      <c r="C208" s="165" t="s">
        <v>4000</v>
      </c>
      <c r="D208" s="165">
        <v>4</v>
      </c>
      <c r="E208" s="165" t="s">
        <v>16487</v>
      </c>
      <c r="F208" s="165" t="s">
        <v>16494</v>
      </c>
      <c r="G208" s="165"/>
      <c r="H208" s="165"/>
      <c r="I208" s="165">
        <v>16380</v>
      </c>
      <c r="J208" s="165"/>
      <c r="K208" s="165"/>
      <c r="L208" s="165"/>
      <c r="M208" s="165">
        <v>16380</v>
      </c>
      <c r="N208" s="165"/>
      <c r="O208" s="337">
        <f t="shared" si="3"/>
        <v>16380</v>
      </c>
      <c r="P208" s="165"/>
      <c r="R208" s="3">
        <f t="shared" si="6"/>
        <v>16380</v>
      </c>
      <c r="S208"/>
      <c r="U208"/>
      <c r="V208" s="271" t="s">
        <v>2740</v>
      </c>
    </row>
    <row r="209" spans="1:22" s="3" customFormat="1">
      <c r="A209" s="165" t="s">
        <v>16454</v>
      </c>
      <c r="B209" s="94">
        <v>1699</v>
      </c>
      <c r="C209" s="165" t="s">
        <v>4000</v>
      </c>
      <c r="D209" s="165">
        <v>5</v>
      </c>
      <c r="E209" s="165" t="s">
        <v>16488</v>
      </c>
      <c r="F209" s="165" t="s">
        <v>16495</v>
      </c>
      <c r="G209" s="165"/>
      <c r="H209" s="165"/>
      <c r="I209" s="165">
        <v>16380</v>
      </c>
      <c r="J209" s="165"/>
      <c r="K209" s="165"/>
      <c r="L209" s="165"/>
      <c r="M209" s="165">
        <v>16380</v>
      </c>
      <c r="N209" s="165"/>
      <c r="O209" s="337">
        <f t="shared" si="3"/>
        <v>16380</v>
      </c>
      <c r="P209" s="165"/>
      <c r="R209" s="3">
        <f t="shared" si="6"/>
        <v>16380</v>
      </c>
      <c r="S209"/>
      <c r="U209"/>
      <c r="V209" s="271" t="s">
        <v>2740</v>
      </c>
    </row>
    <row r="210" spans="1:22" s="3" customFormat="1">
      <c r="A210" s="165" t="s">
        <v>16454</v>
      </c>
      <c r="B210" s="94">
        <v>1700</v>
      </c>
      <c r="C210" s="165" t="s">
        <v>4000</v>
      </c>
      <c r="D210" s="165">
        <v>6</v>
      </c>
      <c r="E210" s="165" t="s">
        <v>16489</v>
      </c>
      <c r="F210" s="165" t="s">
        <v>16496</v>
      </c>
      <c r="G210" s="165"/>
      <c r="H210" s="165"/>
      <c r="I210" s="165">
        <v>16380</v>
      </c>
      <c r="J210" s="165"/>
      <c r="K210" s="165"/>
      <c r="L210" s="165"/>
      <c r="M210" s="165">
        <v>16380</v>
      </c>
      <c r="N210" s="165"/>
      <c r="O210" s="337">
        <f t="shared" si="3"/>
        <v>16380</v>
      </c>
      <c r="P210" s="165"/>
      <c r="R210" s="3">
        <f t="shared" si="6"/>
        <v>16380</v>
      </c>
      <c r="S210"/>
      <c r="U210"/>
      <c r="V210" s="271" t="s">
        <v>2740</v>
      </c>
    </row>
    <row r="211" spans="1:22" s="3" customFormat="1">
      <c r="A211" s="165" t="s">
        <v>16454</v>
      </c>
      <c r="B211" s="94">
        <v>1701</v>
      </c>
      <c r="C211" s="165" t="s">
        <v>4000</v>
      </c>
      <c r="D211" s="165">
        <v>7</v>
      </c>
      <c r="E211" s="165" t="s">
        <v>16490</v>
      </c>
      <c r="F211" s="165" t="s">
        <v>16497</v>
      </c>
      <c r="G211" s="165"/>
      <c r="H211" s="165"/>
      <c r="I211" s="165">
        <v>16380</v>
      </c>
      <c r="J211" s="165"/>
      <c r="K211" s="165"/>
      <c r="L211" s="165"/>
      <c r="M211" s="165">
        <v>16380</v>
      </c>
      <c r="N211" s="165"/>
      <c r="O211" s="337">
        <f t="shared" si="3"/>
        <v>16380</v>
      </c>
      <c r="P211" s="165"/>
      <c r="R211" s="3">
        <f t="shared" si="6"/>
        <v>16380</v>
      </c>
      <c r="S211"/>
      <c r="U211"/>
      <c r="V211" s="271" t="s">
        <v>2740</v>
      </c>
    </row>
    <row r="212" spans="1:22" s="3" customFormat="1">
      <c r="A212" s="165" t="s">
        <v>16454</v>
      </c>
      <c r="B212" s="94">
        <v>1702</v>
      </c>
      <c r="C212" s="165" t="s">
        <v>4000</v>
      </c>
      <c r="D212" s="165">
        <v>8</v>
      </c>
      <c r="E212" s="165" t="s">
        <v>16491</v>
      </c>
      <c r="F212" s="165" t="s">
        <v>16498</v>
      </c>
      <c r="G212" s="165"/>
      <c r="H212" s="165"/>
      <c r="I212" s="165">
        <v>16380</v>
      </c>
      <c r="J212" s="165"/>
      <c r="K212" s="165"/>
      <c r="L212" s="165"/>
      <c r="M212" s="165">
        <v>16380</v>
      </c>
      <c r="N212" s="165"/>
      <c r="O212" s="337">
        <f t="shared" si="3"/>
        <v>16380</v>
      </c>
      <c r="P212" s="165"/>
      <c r="R212" s="3">
        <f t="shared" si="6"/>
        <v>16380</v>
      </c>
      <c r="S212"/>
      <c r="U212"/>
      <c r="V212" s="271" t="s">
        <v>2740</v>
      </c>
    </row>
    <row r="213" spans="1:22">
      <c r="A213" s="165" t="s">
        <v>16454</v>
      </c>
      <c r="B213" s="94">
        <v>1703</v>
      </c>
      <c r="C213" s="680" t="s">
        <v>4000</v>
      </c>
      <c r="D213" s="680">
        <v>1</v>
      </c>
      <c r="E213" s="165" t="s">
        <v>16501</v>
      </c>
      <c r="F213" s="165" t="s">
        <v>16478</v>
      </c>
      <c r="G213" s="165"/>
      <c r="H213" s="165">
        <v>20475</v>
      </c>
      <c r="I213" s="165"/>
      <c r="J213" s="165"/>
      <c r="K213" s="165"/>
      <c r="L213" s="165">
        <v>20475</v>
      </c>
      <c r="M213" s="165"/>
      <c r="N213" s="165"/>
      <c r="O213" s="337">
        <f t="shared" si="3"/>
        <v>0</v>
      </c>
      <c r="P213" s="165" t="s">
        <v>16478</v>
      </c>
      <c r="Q213" s="165" t="s">
        <v>16478</v>
      </c>
      <c r="R213" s="3">
        <f>G213+H213+I213</f>
        <v>20475</v>
      </c>
      <c r="S213" s="337">
        <v>20475</v>
      </c>
      <c r="U213" s="3"/>
    </row>
    <row r="214" spans="1:22" s="3" customFormat="1">
      <c r="A214" s="165" t="s">
        <v>16454</v>
      </c>
      <c r="B214" s="94">
        <v>1704</v>
      </c>
      <c r="C214" s="165" t="s">
        <v>4000</v>
      </c>
      <c r="D214" s="165">
        <v>2</v>
      </c>
      <c r="E214" s="165" t="s">
        <v>16502</v>
      </c>
      <c r="F214" s="165" t="s">
        <v>16492</v>
      </c>
      <c r="G214" s="165"/>
      <c r="H214" s="165"/>
      <c r="I214" s="165">
        <v>20475</v>
      </c>
      <c r="J214" s="165"/>
      <c r="K214" s="165"/>
      <c r="L214" s="165"/>
      <c r="M214" s="165">
        <v>20475</v>
      </c>
      <c r="N214" s="165"/>
      <c r="O214" s="337">
        <f t="shared" si="3"/>
        <v>20475</v>
      </c>
      <c r="P214" s="165"/>
      <c r="R214" s="3">
        <f t="shared" ref="R214:R220" si="7">G214+H214+I214</f>
        <v>20475</v>
      </c>
      <c r="S214"/>
      <c r="U214"/>
      <c r="V214" s="271" t="s">
        <v>2740</v>
      </c>
    </row>
    <row r="215" spans="1:22" s="3" customFormat="1">
      <c r="A215" s="165" t="s">
        <v>16454</v>
      </c>
      <c r="B215" s="94">
        <v>1705</v>
      </c>
      <c r="C215" s="165" t="s">
        <v>4000</v>
      </c>
      <c r="D215" s="165">
        <v>3</v>
      </c>
      <c r="E215" s="165" t="s">
        <v>16503</v>
      </c>
      <c r="F215" s="165" t="s">
        <v>16493</v>
      </c>
      <c r="G215" s="165"/>
      <c r="H215" s="165"/>
      <c r="I215" s="165">
        <v>20475</v>
      </c>
      <c r="J215" s="165"/>
      <c r="K215" s="165"/>
      <c r="L215" s="165"/>
      <c r="M215" s="165">
        <v>20475</v>
      </c>
      <c r="N215" s="165"/>
      <c r="O215" s="337">
        <f t="shared" si="3"/>
        <v>20475</v>
      </c>
      <c r="P215" s="165"/>
      <c r="R215" s="3">
        <f t="shared" si="7"/>
        <v>20475</v>
      </c>
      <c r="S215"/>
      <c r="U215"/>
      <c r="V215" s="271" t="s">
        <v>2740</v>
      </c>
    </row>
    <row r="216" spans="1:22" s="3" customFormat="1">
      <c r="A216" s="165" t="s">
        <v>16454</v>
      </c>
      <c r="B216" s="94">
        <v>1706</v>
      </c>
      <c r="C216" s="165" t="s">
        <v>4000</v>
      </c>
      <c r="D216" s="165">
        <v>4</v>
      </c>
      <c r="E216" s="165" t="s">
        <v>16481</v>
      </c>
      <c r="F216" s="165" t="s">
        <v>16494</v>
      </c>
      <c r="G216" s="165"/>
      <c r="H216" s="165"/>
      <c r="I216" s="165">
        <v>20475</v>
      </c>
      <c r="J216" s="165"/>
      <c r="K216" s="165"/>
      <c r="L216" s="165"/>
      <c r="M216" s="165">
        <v>20475</v>
      </c>
      <c r="N216" s="165"/>
      <c r="O216" s="337">
        <f t="shared" si="3"/>
        <v>20475</v>
      </c>
      <c r="P216" s="165"/>
      <c r="R216" s="3">
        <f t="shared" si="7"/>
        <v>20475</v>
      </c>
      <c r="S216"/>
      <c r="U216"/>
      <c r="V216" s="271" t="s">
        <v>2740</v>
      </c>
    </row>
    <row r="217" spans="1:22" s="3" customFormat="1">
      <c r="A217" s="165" t="s">
        <v>16454</v>
      </c>
      <c r="B217" s="94">
        <v>1707</v>
      </c>
      <c r="C217" s="165" t="s">
        <v>4000</v>
      </c>
      <c r="D217" s="165">
        <v>5</v>
      </c>
      <c r="E217" s="165" t="s">
        <v>16482</v>
      </c>
      <c r="F217" s="165" t="s">
        <v>16495</v>
      </c>
      <c r="G217" s="165"/>
      <c r="H217" s="165"/>
      <c r="I217" s="165">
        <v>20475</v>
      </c>
      <c r="J217" s="165"/>
      <c r="K217" s="165"/>
      <c r="L217" s="165"/>
      <c r="M217" s="165">
        <v>20475</v>
      </c>
      <c r="N217" s="165"/>
      <c r="O217" s="337">
        <f t="shared" si="3"/>
        <v>20475</v>
      </c>
      <c r="P217" s="165"/>
      <c r="R217" s="3">
        <f t="shared" si="7"/>
        <v>20475</v>
      </c>
      <c r="S217"/>
      <c r="U217"/>
      <c r="V217" s="271" t="s">
        <v>2740</v>
      </c>
    </row>
    <row r="218" spans="1:22" s="3" customFormat="1">
      <c r="A218" s="165" t="s">
        <v>16454</v>
      </c>
      <c r="B218" s="94">
        <v>1708</v>
      </c>
      <c r="C218" s="165" t="s">
        <v>4000</v>
      </c>
      <c r="D218" s="165">
        <v>6</v>
      </c>
      <c r="E218" s="165" t="s">
        <v>16483</v>
      </c>
      <c r="F218" s="165" t="s">
        <v>16496</v>
      </c>
      <c r="G218" s="165"/>
      <c r="H218" s="165"/>
      <c r="I218" s="165">
        <v>20475</v>
      </c>
      <c r="J218" s="165"/>
      <c r="K218" s="165"/>
      <c r="L218" s="165"/>
      <c r="M218" s="165">
        <v>20475</v>
      </c>
      <c r="N218" s="165"/>
      <c r="O218" s="337">
        <f t="shared" si="3"/>
        <v>20475</v>
      </c>
      <c r="P218" s="165"/>
      <c r="R218" s="3">
        <f t="shared" si="7"/>
        <v>20475</v>
      </c>
      <c r="S218"/>
      <c r="U218"/>
      <c r="V218" s="271" t="s">
        <v>2740</v>
      </c>
    </row>
    <row r="219" spans="1:22" s="3" customFormat="1">
      <c r="A219" s="165" t="s">
        <v>16454</v>
      </c>
      <c r="B219" s="94">
        <v>1709</v>
      </c>
      <c r="C219" s="165" t="s">
        <v>4000</v>
      </c>
      <c r="D219" s="165">
        <v>7</v>
      </c>
      <c r="E219" s="165" t="s">
        <v>16484</v>
      </c>
      <c r="F219" s="165" t="s">
        <v>16497</v>
      </c>
      <c r="G219" s="165"/>
      <c r="H219" s="165"/>
      <c r="I219" s="165">
        <v>20475</v>
      </c>
      <c r="J219" s="165"/>
      <c r="K219" s="165"/>
      <c r="L219" s="165"/>
      <c r="M219" s="165">
        <v>20475</v>
      </c>
      <c r="N219" s="165"/>
      <c r="O219" s="337">
        <f t="shared" si="3"/>
        <v>20475</v>
      </c>
      <c r="P219" s="165"/>
      <c r="R219" s="3">
        <f t="shared" si="7"/>
        <v>20475</v>
      </c>
      <c r="S219"/>
      <c r="U219"/>
      <c r="V219" s="271" t="s">
        <v>2740</v>
      </c>
    </row>
    <row r="220" spans="1:22" s="3" customFormat="1">
      <c r="A220" s="165" t="s">
        <v>16454</v>
      </c>
      <c r="B220" s="94">
        <v>1710</v>
      </c>
      <c r="C220" s="165" t="s">
        <v>4000</v>
      </c>
      <c r="D220" s="165">
        <v>8</v>
      </c>
      <c r="E220" s="165" t="s">
        <v>16485</v>
      </c>
      <c r="F220" s="165" t="s">
        <v>16498</v>
      </c>
      <c r="G220" s="165"/>
      <c r="H220" s="165"/>
      <c r="I220" s="165">
        <v>20475</v>
      </c>
      <c r="J220" s="165"/>
      <c r="K220" s="165"/>
      <c r="L220" s="165"/>
      <c r="M220" s="165">
        <v>20475</v>
      </c>
      <c r="N220" s="165"/>
      <c r="O220" s="337">
        <f t="shared" si="3"/>
        <v>20475</v>
      </c>
      <c r="P220" s="165"/>
      <c r="R220" s="3">
        <f t="shared" si="7"/>
        <v>20475</v>
      </c>
      <c r="S220"/>
      <c r="U220"/>
      <c r="V220" s="271" t="s">
        <v>2740</v>
      </c>
    </row>
    <row r="221" spans="1:22">
      <c r="A221" s="165" t="s">
        <v>16454</v>
      </c>
      <c r="B221" s="94">
        <v>1711</v>
      </c>
      <c r="C221" s="165" t="s">
        <v>4000</v>
      </c>
      <c r="D221" s="165"/>
      <c r="E221" s="165" t="s">
        <v>16504</v>
      </c>
      <c r="F221" s="165" t="s">
        <v>16478</v>
      </c>
      <c r="G221" s="165"/>
      <c r="H221" s="165">
        <v>113400</v>
      </c>
      <c r="I221" s="165"/>
      <c r="J221" s="165"/>
      <c r="K221" s="165"/>
      <c r="L221" s="165">
        <v>113400</v>
      </c>
      <c r="M221" s="165"/>
      <c r="N221" s="165"/>
      <c r="O221" s="337">
        <f t="shared" ref="O221:O229" si="8">G221+H221+I221-J221-K221-L221</f>
        <v>0</v>
      </c>
      <c r="P221" s="165" t="s">
        <v>16478</v>
      </c>
      <c r="Q221" s="165" t="s">
        <v>16478</v>
      </c>
      <c r="R221" s="3">
        <f>G221+H221+I221</f>
        <v>113400</v>
      </c>
      <c r="S221" s="337">
        <v>113400</v>
      </c>
      <c r="U221" s="3"/>
    </row>
    <row r="222" spans="1:22">
      <c r="A222" s="165" t="s">
        <v>16510</v>
      </c>
      <c r="B222" s="94">
        <v>1712</v>
      </c>
      <c r="C222" s="680" t="s">
        <v>4201</v>
      </c>
      <c r="D222" s="680">
        <v>1</v>
      </c>
      <c r="E222" s="165" t="s">
        <v>16512</v>
      </c>
      <c r="F222" s="165" t="s">
        <v>16478</v>
      </c>
      <c r="G222" s="165"/>
      <c r="H222" s="165">
        <v>20475</v>
      </c>
      <c r="I222" s="165"/>
      <c r="J222" s="165"/>
      <c r="K222" s="165"/>
      <c r="L222" s="165">
        <v>20475</v>
      </c>
      <c r="M222" s="165"/>
      <c r="N222" s="165"/>
      <c r="O222" s="337">
        <f t="shared" si="8"/>
        <v>0</v>
      </c>
      <c r="P222" s="165" t="s">
        <v>16054</v>
      </c>
      <c r="Q222" s="165" t="s">
        <v>16054</v>
      </c>
      <c r="R222" s="3">
        <f>G222+H222+I222</f>
        <v>20475</v>
      </c>
      <c r="S222" s="337">
        <v>20475</v>
      </c>
      <c r="U222" s="3"/>
    </row>
    <row r="223" spans="1:22" s="3" customFormat="1">
      <c r="A223" s="165" t="s">
        <v>16510</v>
      </c>
      <c r="B223" s="94">
        <v>1713</v>
      </c>
      <c r="C223" s="165" t="s">
        <v>4201</v>
      </c>
      <c r="D223" s="165">
        <v>2</v>
      </c>
      <c r="E223" s="165" t="s">
        <v>16513</v>
      </c>
      <c r="F223" s="165" t="s">
        <v>16492</v>
      </c>
      <c r="G223" s="165"/>
      <c r="H223" s="165"/>
      <c r="I223" s="165">
        <v>20475</v>
      </c>
      <c r="J223" s="165"/>
      <c r="K223" s="165"/>
      <c r="L223" s="165"/>
      <c r="M223" s="165">
        <v>20475</v>
      </c>
      <c r="N223" s="165"/>
      <c r="O223" s="337">
        <f t="shared" si="8"/>
        <v>20475</v>
      </c>
      <c r="P223" s="165"/>
      <c r="R223" s="3">
        <f t="shared" ref="R223:R229" si="9">G223+H223+I223</f>
        <v>20475</v>
      </c>
      <c r="S223"/>
      <c r="U223"/>
      <c r="V223" s="271" t="s">
        <v>2740</v>
      </c>
    </row>
    <row r="224" spans="1:22" s="3" customFormat="1">
      <c r="A224" s="165" t="s">
        <v>16510</v>
      </c>
      <c r="B224" s="94">
        <v>1714</v>
      </c>
      <c r="C224" s="165" t="s">
        <v>4201</v>
      </c>
      <c r="D224" s="165">
        <v>3</v>
      </c>
      <c r="E224" s="165" t="s">
        <v>16514</v>
      </c>
      <c r="F224" s="165" t="s">
        <v>16493</v>
      </c>
      <c r="G224" s="165"/>
      <c r="H224" s="165"/>
      <c r="I224" s="165">
        <v>20475</v>
      </c>
      <c r="J224" s="165"/>
      <c r="K224" s="165"/>
      <c r="L224" s="165"/>
      <c r="M224" s="165">
        <v>20475</v>
      </c>
      <c r="N224" s="165"/>
      <c r="O224" s="337">
        <f t="shared" si="8"/>
        <v>20475</v>
      </c>
      <c r="P224" s="165"/>
      <c r="R224" s="3">
        <f t="shared" si="9"/>
        <v>20475</v>
      </c>
      <c r="S224"/>
      <c r="U224"/>
      <c r="V224" s="271" t="s">
        <v>2740</v>
      </c>
    </row>
    <row r="225" spans="1:22" s="3" customFormat="1">
      <c r="A225" s="165" t="s">
        <v>16510</v>
      </c>
      <c r="B225" s="94">
        <v>1715</v>
      </c>
      <c r="C225" s="165" t="s">
        <v>4201</v>
      </c>
      <c r="D225" s="165">
        <v>4</v>
      </c>
      <c r="E225" s="165" t="s">
        <v>16515</v>
      </c>
      <c r="F225" s="165" t="s">
        <v>16494</v>
      </c>
      <c r="G225" s="165"/>
      <c r="H225" s="165"/>
      <c r="I225" s="165">
        <v>20475</v>
      </c>
      <c r="J225" s="165"/>
      <c r="K225" s="165"/>
      <c r="L225" s="165"/>
      <c r="M225" s="165">
        <v>20475</v>
      </c>
      <c r="N225" s="165"/>
      <c r="O225" s="337">
        <f t="shared" si="8"/>
        <v>20475</v>
      </c>
      <c r="P225" s="165"/>
      <c r="R225" s="3">
        <f t="shared" si="9"/>
        <v>20475</v>
      </c>
      <c r="S225"/>
      <c r="U225"/>
      <c r="V225" s="271" t="s">
        <v>2740</v>
      </c>
    </row>
    <row r="226" spans="1:22" s="3" customFormat="1">
      <c r="A226" s="165" t="s">
        <v>16510</v>
      </c>
      <c r="B226" s="94">
        <v>1716</v>
      </c>
      <c r="C226" s="165" t="s">
        <v>4201</v>
      </c>
      <c r="D226" s="165">
        <v>5</v>
      </c>
      <c r="E226" s="165" t="s">
        <v>16516</v>
      </c>
      <c r="F226" s="165" t="s">
        <v>16495</v>
      </c>
      <c r="G226" s="165"/>
      <c r="H226" s="165"/>
      <c r="I226" s="165">
        <v>20475</v>
      </c>
      <c r="J226" s="165"/>
      <c r="K226" s="165"/>
      <c r="L226" s="165"/>
      <c r="M226" s="165">
        <v>20475</v>
      </c>
      <c r="N226" s="165"/>
      <c r="O226" s="337">
        <f t="shared" si="8"/>
        <v>20475</v>
      </c>
      <c r="P226" s="165"/>
      <c r="R226" s="3">
        <f t="shared" si="9"/>
        <v>20475</v>
      </c>
      <c r="S226"/>
      <c r="U226"/>
      <c r="V226" s="271" t="s">
        <v>2740</v>
      </c>
    </row>
    <row r="227" spans="1:22" s="3" customFormat="1">
      <c r="A227" s="165" t="s">
        <v>16510</v>
      </c>
      <c r="B227" s="94">
        <v>1717</v>
      </c>
      <c r="C227" s="165" t="s">
        <v>4201</v>
      </c>
      <c r="D227" s="165">
        <v>6</v>
      </c>
      <c r="E227" s="165" t="s">
        <v>16517</v>
      </c>
      <c r="F227" s="165" t="s">
        <v>16496</v>
      </c>
      <c r="G227" s="165"/>
      <c r="H227" s="165"/>
      <c r="I227" s="165">
        <v>20475</v>
      </c>
      <c r="J227" s="165"/>
      <c r="K227" s="165"/>
      <c r="L227" s="165"/>
      <c r="M227" s="165">
        <v>20475</v>
      </c>
      <c r="N227" s="165"/>
      <c r="O227" s="337">
        <f t="shared" si="8"/>
        <v>20475</v>
      </c>
      <c r="P227" s="165"/>
      <c r="R227" s="3">
        <f t="shared" si="9"/>
        <v>20475</v>
      </c>
      <c r="S227"/>
      <c r="U227"/>
      <c r="V227" s="271" t="s">
        <v>2740</v>
      </c>
    </row>
    <row r="228" spans="1:22" s="3" customFormat="1">
      <c r="A228" s="165" t="s">
        <v>16510</v>
      </c>
      <c r="B228" s="94">
        <v>1718</v>
      </c>
      <c r="C228" s="165" t="s">
        <v>4201</v>
      </c>
      <c r="D228" s="165">
        <v>7</v>
      </c>
      <c r="E228" s="165" t="s">
        <v>16518</v>
      </c>
      <c r="F228" s="165" t="s">
        <v>16497</v>
      </c>
      <c r="G228" s="165"/>
      <c r="H228" s="165"/>
      <c r="I228" s="165">
        <v>20475</v>
      </c>
      <c r="J228" s="165"/>
      <c r="K228" s="165"/>
      <c r="L228" s="165"/>
      <c r="M228" s="165">
        <v>20475</v>
      </c>
      <c r="N228" s="165"/>
      <c r="O228" s="337">
        <f t="shared" si="8"/>
        <v>20475</v>
      </c>
      <c r="P228" s="165"/>
      <c r="R228" s="3">
        <f t="shared" si="9"/>
        <v>20475</v>
      </c>
      <c r="S228"/>
      <c r="U228"/>
      <c r="V228" s="271" t="s">
        <v>2740</v>
      </c>
    </row>
    <row r="229" spans="1:22" s="3" customFormat="1">
      <c r="A229" s="165" t="s">
        <v>16510</v>
      </c>
      <c r="B229" s="94">
        <v>1719</v>
      </c>
      <c r="C229" s="165" t="s">
        <v>4201</v>
      </c>
      <c r="D229" s="165">
        <v>8</v>
      </c>
      <c r="E229" s="165" t="s">
        <v>16519</v>
      </c>
      <c r="F229" s="165" t="s">
        <v>16498</v>
      </c>
      <c r="G229" s="165"/>
      <c r="H229" s="165"/>
      <c r="I229" s="165">
        <v>20475</v>
      </c>
      <c r="J229" s="165"/>
      <c r="K229" s="165"/>
      <c r="L229" s="165"/>
      <c r="M229" s="165">
        <v>20475</v>
      </c>
      <c r="N229" s="165"/>
      <c r="O229" s="337">
        <f t="shared" si="8"/>
        <v>20475</v>
      </c>
      <c r="P229" s="165"/>
      <c r="R229" s="3">
        <f t="shared" si="9"/>
        <v>20475</v>
      </c>
      <c r="S229"/>
      <c r="U229"/>
      <c r="V229" s="271" t="s">
        <v>2740</v>
      </c>
    </row>
  </sheetData>
  <phoneticPr fontId="3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636" zoomScale="90" zoomScaleNormal="90" workbookViewId="0">
      <selection activeCell="C486" sqref="C48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54" zoomScale="90" zoomScaleNormal="90" workbookViewId="0">
      <selection activeCell="H1655" sqref="H1655:H1670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16146</v>
      </c>
      <c r="Q1434" s="165" t="s">
        <v>16147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16064</v>
      </c>
      <c r="Q1441" s="165" t="s">
        <v>16065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16171</v>
      </c>
      <c r="Q1442" s="165" t="s">
        <v>16171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16142</v>
      </c>
      <c r="Q1449" s="165" t="s">
        <v>16144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16231</v>
      </c>
      <c r="Q1450" s="165" t="s">
        <v>16231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16142</v>
      </c>
      <c r="Q1457" s="165" t="s">
        <v>16143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16231</v>
      </c>
      <c r="Q1458" s="165" t="s">
        <v>16232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16101</v>
      </c>
      <c r="Q1464" s="165" t="s">
        <v>16102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16175</v>
      </c>
      <c r="Q1465" s="165" t="s">
        <v>16175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16302</v>
      </c>
      <c r="Q1466" s="165" t="s">
        <v>16303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16148</v>
      </c>
      <c r="Q1473" s="165" t="s">
        <v>16149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16278</v>
      </c>
      <c r="Q1474" s="165" t="s">
        <v>16274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16120</v>
      </c>
      <c r="Q1492" s="165" t="s">
        <v>16121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16203</v>
      </c>
      <c r="Q1493" s="165" t="s">
        <v>16203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16369</v>
      </c>
      <c r="Q1494" s="165" t="s">
        <v>16370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16123</v>
      </c>
      <c r="Q1500" s="165" t="s">
        <v>16124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16203</v>
      </c>
      <c r="Q1501" s="165" t="s">
        <v>16203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16372</v>
      </c>
      <c r="Q1502" s="165" t="s">
        <v>16373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16119</v>
      </c>
      <c r="Q1508" s="165" t="s">
        <v>16122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16206</v>
      </c>
      <c r="Q1509" s="165" t="s">
        <v>16207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16367</v>
      </c>
      <c r="Q1510" s="165" t="s">
        <v>16371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285705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SUM(G1517:G1670)</f>
        <v>0</v>
      </c>
      <c r="H1515" s="185">
        <f t="shared" si="61"/>
        <v>1887720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1622490</v>
      </c>
      <c r="M1515" s="185">
        <f t="shared" si="61"/>
        <v>285705</v>
      </c>
      <c r="N1515" s="185">
        <f t="shared" si="61"/>
        <v>0</v>
      </c>
      <c r="O1515" s="185">
        <f t="shared" si="61"/>
        <v>285705</v>
      </c>
      <c r="P1515" s="185"/>
      <c r="Q1515" s="185"/>
      <c r="R1515" s="185">
        <f>SUM(R1517:R1670)</f>
        <v>2691570</v>
      </c>
      <c r="S1515" s="185">
        <f>SUM(S1517:S1670)</f>
        <v>2426115</v>
      </c>
      <c r="T1515" s="185">
        <f>SUM(T1517:T1670)</f>
        <v>803625</v>
      </c>
      <c r="U1515" s="832">
        <f>SUM(U1517:U1670)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16103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16175</v>
      </c>
      <c r="Q1559" s="165" t="s">
        <v>16176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16304</v>
      </c>
      <c r="Q1560" s="165" t="s">
        <v>16305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16421</v>
      </c>
      <c r="Q1561" s="165" t="s">
        <v>16422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16104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16177</v>
      </c>
      <c r="Q1567" s="165" t="s">
        <v>16178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16306</v>
      </c>
      <c r="Q1568" s="165" t="s">
        <v>16307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16423</v>
      </c>
      <c r="Q1569" s="165" t="s">
        <v>16424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16141</v>
      </c>
      <c r="Q1579" s="165" t="s">
        <v>16135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16227</v>
      </c>
      <c r="Q1580" s="165" t="s">
        <v>16227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16377</v>
      </c>
      <c r="Q1581" s="165" t="s">
        <v>16378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16508</v>
      </c>
      <c r="Q1582" s="165" t="s">
        <v>16509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16138</v>
      </c>
      <c r="Q1587" s="165" t="s">
        <v>16140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16229</v>
      </c>
      <c r="Q1588" s="165" t="s">
        <v>16230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16375</v>
      </c>
      <c r="Q1589" s="165" t="s">
        <v>16375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16505</v>
      </c>
      <c r="Q1590" s="165" t="s">
        <v>16505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16138</v>
      </c>
      <c r="Q1595" s="165" t="s">
        <v>16139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16227</v>
      </c>
      <c r="Q1596" s="165" t="s">
        <v>16227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16376</v>
      </c>
      <c r="Q1597" s="165" t="s">
        <v>16375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16507</v>
      </c>
      <c r="Q1598" s="165" t="s">
        <v>16506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16167</v>
      </c>
      <c r="Q1603" s="165" t="s">
        <v>16168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16275</v>
      </c>
      <c r="Q1604" s="165" t="s">
        <v>16276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16414</v>
      </c>
      <c r="Q1605" s="165" t="s">
        <v>16415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16528</v>
      </c>
      <c r="Q1606" s="165" t="s">
        <v>16528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16105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16179</v>
      </c>
      <c r="Q1612" s="165" t="s">
        <v>16180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16308</v>
      </c>
      <c r="Q1613" s="165" t="s">
        <v>16308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16442</v>
      </c>
      <c r="Q1614" s="165" t="s">
        <v>16443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16119</v>
      </c>
      <c r="Q1619" s="165" t="s">
        <v>16119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16204</v>
      </c>
      <c r="Q1620" s="165" t="s">
        <v>16205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16367</v>
      </c>
      <c r="Q1621" s="165" t="s">
        <v>16368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16150</v>
      </c>
      <c r="Q1624" s="165" t="s">
        <v>16151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16274</v>
      </c>
      <c r="Q1625" s="165" t="s">
        <v>16274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16414</v>
      </c>
      <c r="Q1626" s="165" t="s">
        <v>16415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16532</v>
      </c>
      <c r="Q1627" s="165" t="s">
        <v>16535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16106</v>
      </c>
      <c r="Q1632" s="165" t="s">
        <v>16107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16181</v>
      </c>
      <c r="Q1633" s="165" t="s">
        <v>16182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16337</v>
      </c>
      <c r="Q1634" s="165" t="s">
        <v>16338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16450</v>
      </c>
      <c r="Q1635" s="165" t="s">
        <v>16451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16145</v>
      </c>
      <c r="Q1641" s="165" t="s">
        <v>16145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16233</v>
      </c>
      <c r="Q1642" s="165" t="s">
        <v>16234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16405</v>
      </c>
      <c r="Q1643" s="165" t="s">
        <v>16406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16522</v>
      </c>
      <c r="Q1644" s="165" t="s">
        <v>16523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16135</v>
      </c>
      <c r="Q1648" s="165" t="s">
        <v>16137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16227</v>
      </c>
      <c r="Q1649" s="165" t="s">
        <v>16228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16374</v>
      </c>
      <c r="Q1650" s="165" t="s">
        <v>16375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16506</v>
      </c>
      <c r="Q1651" s="165" t="s">
        <v>16507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>
      <c r="A1655" s="165" t="s">
        <v>16066</v>
      </c>
      <c r="B1655" s="94">
        <v>1567</v>
      </c>
      <c r="C1655" s="165" t="s">
        <v>10748</v>
      </c>
      <c r="D1655" s="165">
        <v>1</v>
      </c>
      <c r="E1655" s="165" t="s">
        <v>16067</v>
      </c>
      <c r="F1655" s="165" t="s">
        <v>16068</v>
      </c>
      <c r="G1655" s="165"/>
      <c r="H1655" s="165">
        <v>10800</v>
      </c>
      <c r="I1655" s="165"/>
      <c r="J1655" s="165"/>
      <c r="K1655" s="165"/>
      <c r="L1655" s="165">
        <v>10800</v>
      </c>
      <c r="M1655" s="165"/>
      <c r="N1655" s="165"/>
      <c r="O1655" s="337">
        <f t="shared" ref="O1655:O1662" si="79">G1655+H1655+I1655-J1655-K1655-L1655</f>
        <v>0</v>
      </c>
      <c r="P1655" s="165" t="s">
        <v>16070</v>
      </c>
      <c r="Q1655" s="165" t="s">
        <v>16069</v>
      </c>
      <c r="R1655" s="3">
        <f t="shared" ref="R1655:R1662" si="80">H1655</f>
        <v>10800</v>
      </c>
      <c r="S1655" s="337">
        <v>10800</v>
      </c>
      <c r="T1655"/>
      <c r="U1655" s="3"/>
    </row>
    <row r="1656" spans="1:22">
      <c r="A1656" s="165" t="s">
        <v>16066</v>
      </c>
      <c r="B1656" s="94">
        <v>1568</v>
      </c>
      <c r="C1656" s="165" t="s">
        <v>10748</v>
      </c>
      <c r="D1656" s="165">
        <v>2</v>
      </c>
      <c r="E1656" s="165" t="s">
        <v>16071</v>
      </c>
      <c r="F1656" s="165" t="s">
        <v>16078</v>
      </c>
      <c r="G1656" s="165"/>
      <c r="H1656" s="165">
        <v>10800</v>
      </c>
      <c r="I1656" s="165"/>
      <c r="J1656" s="165"/>
      <c r="K1656" s="165"/>
      <c r="L1656" s="165">
        <v>10800</v>
      </c>
      <c r="M1656" s="165"/>
      <c r="N1656" s="165"/>
      <c r="O1656" s="337">
        <f t="shared" si="79"/>
        <v>0</v>
      </c>
      <c r="P1656" s="165" t="s">
        <v>16173</v>
      </c>
      <c r="Q1656" s="165" t="s">
        <v>16174</v>
      </c>
      <c r="R1656" s="3">
        <f t="shared" si="80"/>
        <v>10800</v>
      </c>
      <c r="S1656" s="337">
        <v>10800</v>
      </c>
      <c r="T1656"/>
      <c r="U1656" s="3"/>
    </row>
    <row r="1657" spans="1:22" s="3" customFormat="1">
      <c r="A1657" s="165" t="s">
        <v>16066</v>
      </c>
      <c r="B1657" s="94">
        <v>1569</v>
      </c>
      <c r="C1657" s="165" t="s">
        <v>10748</v>
      </c>
      <c r="D1657" s="165">
        <v>3</v>
      </c>
      <c r="E1657" s="165" t="s">
        <v>16072</v>
      </c>
      <c r="F1657" s="165" t="s">
        <v>16079</v>
      </c>
      <c r="G1657" s="165"/>
      <c r="H1657" s="165">
        <v>10800</v>
      </c>
      <c r="I1657" s="165"/>
      <c r="J1657" s="165"/>
      <c r="K1657" s="165"/>
      <c r="L1657" s="165">
        <v>10800</v>
      </c>
      <c r="M1657" s="165"/>
      <c r="N1657" s="165"/>
      <c r="O1657" s="337">
        <f t="shared" si="79"/>
        <v>0</v>
      </c>
      <c r="P1657" s="165" t="s">
        <v>16300</v>
      </c>
      <c r="Q1657" s="3" t="s">
        <v>16301</v>
      </c>
      <c r="R1657" s="3">
        <f t="shared" si="80"/>
        <v>10800</v>
      </c>
      <c r="S1657" s="178">
        <v>10800</v>
      </c>
      <c r="U1657"/>
      <c r="V1657"/>
    </row>
    <row r="1658" spans="1:22" s="3" customFormat="1">
      <c r="A1658" s="165" t="s">
        <v>16066</v>
      </c>
      <c r="B1658" s="94">
        <v>1570</v>
      </c>
      <c r="C1658" s="165" t="s">
        <v>10748</v>
      </c>
      <c r="D1658" s="165">
        <v>4</v>
      </c>
      <c r="E1658" s="165" t="s">
        <v>16073</v>
      </c>
      <c r="F1658" s="165" t="s">
        <v>16053</v>
      </c>
      <c r="G1658" s="165"/>
      <c r="H1658" s="165">
        <v>10800</v>
      </c>
      <c r="I1658" s="165"/>
      <c r="J1658" s="165"/>
      <c r="K1658" s="165"/>
      <c r="L1658" s="165">
        <v>10800</v>
      </c>
      <c r="M1658" s="165"/>
      <c r="N1658" s="165"/>
      <c r="O1658" s="337">
        <f t="shared" si="79"/>
        <v>0</v>
      </c>
      <c r="P1658" s="165" t="s">
        <v>16418</v>
      </c>
      <c r="Q1658" s="3" t="s">
        <v>16419</v>
      </c>
      <c r="R1658" s="3">
        <f t="shared" si="80"/>
        <v>10800</v>
      </c>
      <c r="S1658" s="178">
        <v>10800</v>
      </c>
      <c r="U1658"/>
      <c r="V1658"/>
    </row>
    <row r="1659" spans="1:22" s="3" customFormat="1">
      <c r="A1659" s="165" t="s">
        <v>16066</v>
      </c>
      <c r="B1659" s="94">
        <v>1571</v>
      </c>
      <c r="C1659" s="165" t="s">
        <v>10748</v>
      </c>
      <c r="D1659" s="165">
        <v>5</v>
      </c>
      <c r="E1659" s="165" t="s">
        <v>16074</v>
      </c>
      <c r="F1659" s="165" t="s">
        <v>16080</v>
      </c>
      <c r="G1659" s="165"/>
      <c r="H1659" s="165">
        <v>10800</v>
      </c>
      <c r="I1659" s="165"/>
      <c r="J1659" s="165"/>
      <c r="K1659" s="165"/>
      <c r="L1659" s="165"/>
      <c r="M1659" s="165">
        <v>10800</v>
      </c>
      <c r="N1659" s="165"/>
      <c r="O1659" s="337">
        <f t="shared" si="79"/>
        <v>10800</v>
      </c>
      <c r="P1659" s="165"/>
      <c r="R1659" s="3">
        <f t="shared" si="80"/>
        <v>10800</v>
      </c>
      <c r="S1659" s="178"/>
      <c r="U1659"/>
      <c r="V1659"/>
    </row>
    <row r="1660" spans="1:22" s="3" customFormat="1">
      <c r="A1660" s="165" t="s">
        <v>16066</v>
      </c>
      <c r="B1660" s="94">
        <v>1572</v>
      </c>
      <c r="C1660" s="165" t="s">
        <v>10748</v>
      </c>
      <c r="D1660" s="165">
        <v>6</v>
      </c>
      <c r="E1660" s="165" t="s">
        <v>16075</v>
      </c>
      <c r="F1660" s="165" t="s">
        <v>16081</v>
      </c>
      <c r="G1660" s="165"/>
      <c r="H1660" s="165">
        <v>10800</v>
      </c>
      <c r="I1660" s="165"/>
      <c r="J1660" s="165"/>
      <c r="K1660" s="165"/>
      <c r="L1660" s="165"/>
      <c r="M1660" s="165">
        <v>10800</v>
      </c>
      <c r="N1660" s="165"/>
      <c r="O1660" s="337">
        <f t="shared" si="79"/>
        <v>10800</v>
      </c>
      <c r="P1660" s="165"/>
      <c r="R1660" s="3">
        <f t="shared" si="80"/>
        <v>10800</v>
      </c>
      <c r="S1660" s="178"/>
      <c r="U1660"/>
      <c r="V1660"/>
    </row>
    <row r="1661" spans="1:22" s="3" customFormat="1">
      <c r="A1661" s="165" t="s">
        <v>16066</v>
      </c>
      <c r="B1661" s="94">
        <v>1573</v>
      </c>
      <c r="C1661" s="165" t="s">
        <v>10748</v>
      </c>
      <c r="D1661" s="165">
        <v>7</v>
      </c>
      <c r="E1661" s="165" t="s">
        <v>16076</v>
      </c>
      <c r="F1661" s="165" t="s">
        <v>16082</v>
      </c>
      <c r="G1661" s="165"/>
      <c r="H1661" s="165">
        <v>10800</v>
      </c>
      <c r="I1661" s="165"/>
      <c r="J1661" s="165"/>
      <c r="K1661" s="165"/>
      <c r="L1661" s="165"/>
      <c r="M1661" s="165">
        <v>10800</v>
      </c>
      <c r="N1661" s="165"/>
      <c r="O1661" s="337">
        <f t="shared" si="79"/>
        <v>10800</v>
      </c>
      <c r="P1661" s="165"/>
      <c r="R1661" s="3">
        <f t="shared" si="80"/>
        <v>10800</v>
      </c>
      <c r="S1661" s="178"/>
      <c r="U1661"/>
      <c r="V1661"/>
    </row>
    <row r="1662" spans="1:22" s="3" customFormat="1">
      <c r="A1662" s="165" t="s">
        <v>16066</v>
      </c>
      <c r="B1662" s="94">
        <v>1574</v>
      </c>
      <c r="C1662" s="165" t="s">
        <v>10748</v>
      </c>
      <c r="D1662" s="165">
        <v>8</v>
      </c>
      <c r="E1662" s="165" t="s">
        <v>16077</v>
      </c>
      <c r="F1662" s="165" t="s">
        <v>16083</v>
      </c>
      <c r="G1662" s="165"/>
      <c r="H1662" s="165">
        <v>10800</v>
      </c>
      <c r="I1662" s="165"/>
      <c r="J1662" s="165"/>
      <c r="K1662" s="165"/>
      <c r="L1662" s="165"/>
      <c r="M1662" s="165">
        <v>10800</v>
      </c>
      <c r="N1662" s="165"/>
      <c r="O1662" s="337">
        <f t="shared" si="79"/>
        <v>10800</v>
      </c>
      <c r="P1662" s="165"/>
      <c r="R1662" s="3">
        <f t="shared" si="80"/>
        <v>10800</v>
      </c>
      <c r="S1662" s="178"/>
      <c r="U1662"/>
      <c r="V1662"/>
    </row>
    <row r="1663" spans="1:22">
      <c r="A1663" s="165" t="s">
        <v>16066</v>
      </c>
      <c r="B1663" s="94">
        <v>1575</v>
      </c>
      <c r="C1663" s="165" t="s">
        <v>16084</v>
      </c>
      <c r="D1663" s="165">
        <v>1</v>
      </c>
      <c r="E1663" s="165" t="s">
        <v>16085</v>
      </c>
      <c r="F1663" s="165" t="s">
        <v>9826</v>
      </c>
      <c r="G1663" s="165"/>
      <c r="H1663" s="165">
        <v>11340</v>
      </c>
      <c r="I1663" s="165"/>
      <c r="J1663" s="165"/>
      <c r="K1663" s="165"/>
      <c r="L1663" s="165">
        <v>11340</v>
      </c>
      <c r="M1663" s="165"/>
      <c r="N1663" s="165"/>
      <c r="O1663" s="337">
        <f t="shared" ref="O1663:O1670" si="81">G1663+H1663+I1663-J1663-K1663-L1663</f>
        <v>0</v>
      </c>
      <c r="P1663" s="165" t="s">
        <v>16086</v>
      </c>
      <c r="Q1663" s="165" t="s">
        <v>16069</v>
      </c>
      <c r="R1663" s="3">
        <f t="shared" ref="R1663:R1670" si="82">H1663</f>
        <v>11340</v>
      </c>
      <c r="S1663" s="337">
        <v>11340</v>
      </c>
      <c r="T1663"/>
      <c r="U1663" s="3"/>
    </row>
    <row r="1664" spans="1:22" s="3" customFormat="1">
      <c r="A1664" s="165" t="s">
        <v>16066</v>
      </c>
      <c r="B1664" s="94">
        <v>1576</v>
      </c>
      <c r="C1664" s="165" t="s">
        <v>16084</v>
      </c>
      <c r="D1664" s="165">
        <v>2</v>
      </c>
      <c r="E1664" s="165" t="s">
        <v>16087</v>
      </c>
      <c r="F1664" s="165" t="s">
        <v>16094</v>
      </c>
      <c r="G1664" s="165"/>
      <c r="H1664" s="165">
        <v>11340</v>
      </c>
      <c r="I1664" s="165"/>
      <c r="J1664" s="165"/>
      <c r="K1664" s="165"/>
      <c r="L1664" s="165">
        <v>11340</v>
      </c>
      <c r="M1664" s="165"/>
      <c r="N1664" s="165"/>
      <c r="O1664" s="337">
        <f t="shared" si="81"/>
        <v>0</v>
      </c>
      <c r="P1664" s="165" t="s">
        <v>16172</v>
      </c>
      <c r="Q1664" s="3" t="s">
        <v>16171</v>
      </c>
      <c r="R1664" s="3">
        <f t="shared" si="82"/>
        <v>11340</v>
      </c>
      <c r="S1664" s="178">
        <v>11340</v>
      </c>
      <c r="U1664"/>
      <c r="V1664"/>
    </row>
    <row r="1665" spans="1:22" s="3" customFormat="1">
      <c r="A1665" s="165" t="s">
        <v>16066</v>
      </c>
      <c r="B1665" s="94">
        <v>1577</v>
      </c>
      <c r="C1665" s="165" t="s">
        <v>16084</v>
      </c>
      <c r="D1665" s="165">
        <v>3</v>
      </c>
      <c r="E1665" s="165" t="s">
        <v>16088</v>
      </c>
      <c r="F1665" s="165" t="s">
        <v>16095</v>
      </c>
      <c r="G1665" s="165"/>
      <c r="H1665" s="165">
        <v>11340</v>
      </c>
      <c r="I1665" s="165"/>
      <c r="J1665" s="165"/>
      <c r="K1665" s="165"/>
      <c r="L1665" s="165">
        <v>11340</v>
      </c>
      <c r="M1665" s="165"/>
      <c r="N1665" s="165"/>
      <c r="O1665" s="337">
        <f t="shared" si="81"/>
        <v>0</v>
      </c>
      <c r="P1665" s="165" t="s">
        <v>16281</v>
      </c>
      <c r="Q1665" s="3" t="s">
        <v>16281</v>
      </c>
      <c r="R1665" s="3">
        <f t="shared" si="82"/>
        <v>11340</v>
      </c>
      <c r="S1665" s="178">
        <v>11340</v>
      </c>
      <c r="U1665"/>
      <c r="V1665"/>
    </row>
    <row r="1666" spans="1:22" s="3" customFormat="1">
      <c r="A1666" s="165" t="s">
        <v>16066</v>
      </c>
      <c r="B1666" s="94">
        <v>1578</v>
      </c>
      <c r="C1666" s="165" t="s">
        <v>16084</v>
      </c>
      <c r="D1666" s="165">
        <v>4</v>
      </c>
      <c r="E1666" s="165" t="s">
        <v>16089</v>
      </c>
      <c r="F1666" s="165" t="s">
        <v>16096</v>
      </c>
      <c r="G1666" s="165"/>
      <c r="H1666" s="165">
        <v>11340</v>
      </c>
      <c r="I1666" s="165"/>
      <c r="J1666" s="165"/>
      <c r="K1666" s="165"/>
      <c r="L1666" s="165">
        <v>11340</v>
      </c>
      <c r="M1666" s="165"/>
      <c r="N1666" s="165"/>
      <c r="O1666" s="337">
        <f t="shared" si="81"/>
        <v>0</v>
      </c>
      <c r="P1666" s="165" t="s">
        <v>16417</v>
      </c>
      <c r="Q1666" s="3" t="s">
        <v>16418</v>
      </c>
      <c r="R1666" s="3">
        <f t="shared" si="82"/>
        <v>11340</v>
      </c>
      <c r="S1666" s="178">
        <v>11340</v>
      </c>
      <c r="U1666"/>
      <c r="V1666"/>
    </row>
    <row r="1667" spans="1:22" s="3" customFormat="1">
      <c r="A1667" s="165" t="s">
        <v>16066</v>
      </c>
      <c r="B1667" s="94">
        <v>1579</v>
      </c>
      <c r="C1667" s="165" t="s">
        <v>16084</v>
      </c>
      <c r="D1667" s="165">
        <v>5</v>
      </c>
      <c r="E1667" s="165" t="s">
        <v>16090</v>
      </c>
      <c r="F1667" s="165" t="s">
        <v>16097</v>
      </c>
      <c r="G1667" s="165"/>
      <c r="H1667" s="165">
        <v>11340</v>
      </c>
      <c r="I1667" s="165"/>
      <c r="J1667" s="165"/>
      <c r="K1667" s="165"/>
      <c r="L1667" s="165"/>
      <c r="M1667" s="165">
        <v>11340</v>
      </c>
      <c r="N1667" s="165"/>
      <c r="O1667" s="337">
        <f t="shared" si="81"/>
        <v>11340</v>
      </c>
      <c r="P1667" s="165"/>
      <c r="R1667" s="3">
        <f t="shared" si="82"/>
        <v>11340</v>
      </c>
      <c r="S1667" s="178"/>
      <c r="U1667"/>
      <c r="V1667"/>
    </row>
    <row r="1668" spans="1:22" s="3" customFormat="1">
      <c r="A1668" s="165" t="s">
        <v>16066</v>
      </c>
      <c r="B1668" s="94">
        <v>1580</v>
      </c>
      <c r="C1668" s="165" t="s">
        <v>16084</v>
      </c>
      <c r="D1668" s="165">
        <v>6</v>
      </c>
      <c r="E1668" s="165" t="s">
        <v>16091</v>
      </c>
      <c r="F1668" s="165" t="s">
        <v>16098</v>
      </c>
      <c r="G1668" s="165"/>
      <c r="H1668" s="165">
        <v>11340</v>
      </c>
      <c r="I1668" s="165"/>
      <c r="J1668" s="165"/>
      <c r="K1668" s="165"/>
      <c r="L1668" s="165"/>
      <c r="M1668" s="165">
        <v>11340</v>
      </c>
      <c r="N1668" s="165"/>
      <c r="O1668" s="337">
        <f t="shared" si="81"/>
        <v>11340</v>
      </c>
      <c r="P1668" s="165"/>
      <c r="R1668" s="3">
        <f t="shared" si="82"/>
        <v>11340</v>
      </c>
      <c r="S1668" s="178"/>
      <c r="U1668"/>
      <c r="V1668"/>
    </row>
    <row r="1669" spans="1:22" s="3" customFormat="1">
      <c r="A1669" s="165" t="s">
        <v>16066</v>
      </c>
      <c r="B1669" s="94">
        <v>1581</v>
      </c>
      <c r="C1669" s="165" t="s">
        <v>16084</v>
      </c>
      <c r="D1669" s="165">
        <v>7</v>
      </c>
      <c r="E1669" s="165" t="s">
        <v>16092</v>
      </c>
      <c r="F1669" s="165" t="s">
        <v>16099</v>
      </c>
      <c r="G1669" s="165"/>
      <c r="H1669" s="165">
        <v>11340</v>
      </c>
      <c r="I1669" s="165"/>
      <c r="J1669" s="165"/>
      <c r="K1669" s="165"/>
      <c r="L1669" s="165"/>
      <c r="M1669" s="165">
        <v>11340</v>
      </c>
      <c r="N1669" s="165"/>
      <c r="O1669" s="337">
        <f t="shared" si="81"/>
        <v>11340</v>
      </c>
      <c r="P1669" s="165"/>
      <c r="R1669" s="3">
        <f t="shared" si="82"/>
        <v>11340</v>
      </c>
      <c r="S1669" s="178"/>
      <c r="U1669"/>
      <c r="V1669"/>
    </row>
    <row r="1670" spans="1:22" s="3" customFormat="1">
      <c r="A1670" s="165" t="s">
        <v>16066</v>
      </c>
      <c r="B1670" s="94">
        <v>1582</v>
      </c>
      <c r="C1670" s="165" t="s">
        <v>16084</v>
      </c>
      <c r="D1670" s="165">
        <v>8</v>
      </c>
      <c r="E1670" s="165" t="s">
        <v>16093</v>
      </c>
      <c r="F1670" s="165" t="s">
        <v>16100</v>
      </c>
      <c r="G1670" s="165"/>
      <c r="H1670" s="165">
        <v>11340</v>
      </c>
      <c r="I1670" s="165"/>
      <c r="J1670" s="165"/>
      <c r="K1670" s="165"/>
      <c r="L1670" s="165"/>
      <c r="M1670" s="165">
        <v>11340</v>
      </c>
      <c r="N1670" s="165"/>
      <c r="O1670" s="337">
        <f t="shared" si="81"/>
        <v>11340</v>
      </c>
      <c r="P1670" s="165"/>
      <c r="R1670" s="3">
        <f t="shared" si="82"/>
        <v>11340</v>
      </c>
      <c r="S1670" s="178"/>
      <c r="U1670"/>
      <c r="V1670"/>
    </row>
    <row r="1671" spans="1:22" s="3" customFormat="1">
      <c r="A1671" s="165"/>
      <c r="B1671" s="94"/>
      <c r="C1671" s="165"/>
      <c r="D1671" s="165"/>
      <c r="E1671" s="165"/>
      <c r="F1671" s="165"/>
      <c r="G1671" s="165"/>
      <c r="H1671" s="165"/>
      <c r="I1671" s="165"/>
      <c r="J1671" s="165"/>
      <c r="K1671" s="165"/>
      <c r="L1671" s="165"/>
      <c r="M1671" s="165"/>
      <c r="N1671" s="165"/>
      <c r="O1671" s="165"/>
      <c r="P1671" s="165"/>
      <c r="R1671"/>
      <c r="S1671"/>
      <c r="U1671"/>
      <c r="V1671"/>
    </row>
    <row r="1672" spans="1:22" s="3" customFormat="1">
      <c r="A1672" s="165"/>
      <c r="B1672" s="94"/>
      <c r="C1672" s="165"/>
      <c r="D1672" s="165"/>
      <c r="E1672" s="165"/>
      <c r="F1672" s="165"/>
      <c r="G1672" s="165"/>
      <c r="H1672" s="165"/>
      <c r="I1672" s="165"/>
      <c r="J1672" s="165"/>
      <c r="K1672" s="165"/>
      <c r="L1672" s="165"/>
      <c r="M1672" s="165"/>
      <c r="N1672" s="165"/>
      <c r="O1672" s="165"/>
      <c r="P1672" s="165"/>
      <c r="R1672"/>
      <c r="S1672"/>
      <c r="U1672"/>
      <c r="V1672"/>
    </row>
    <row r="1673" spans="1:22">
      <c r="A1673" s="165"/>
      <c r="B1673" s="94"/>
      <c r="C1673" s="165"/>
      <c r="D1673" s="165"/>
      <c r="E1673" s="165"/>
      <c r="F1673" s="165"/>
      <c r="G1673" s="165"/>
      <c r="H1673" s="165"/>
      <c r="I1673" s="165"/>
      <c r="J1673" s="165"/>
      <c r="K1673" s="165"/>
      <c r="L1673" s="165">
        <f>G1674+H1674+I1674-L1674</f>
        <v>1328325</v>
      </c>
      <c r="M1673" s="165"/>
      <c r="N1673" s="165"/>
      <c r="O1673" s="165"/>
      <c r="P1673" s="165"/>
      <c r="R1673" s="165"/>
      <c r="U1673" s="338"/>
    </row>
    <row r="1674" spans="1:22" s="176" customFormat="1" ht="20.25" customHeight="1">
      <c r="A1674" s="203" t="s">
        <v>16061</v>
      </c>
      <c r="B1674" s="200"/>
      <c r="C1674" s="201"/>
      <c r="D1674" s="202"/>
      <c r="E1674" s="201"/>
      <c r="F1674" s="185" t="s">
        <v>2378</v>
      </c>
      <c r="G1674" s="185">
        <f t="shared" ref="G1674:O1674" si="83">SUM(G1676:G1843)</f>
        <v>81900</v>
      </c>
      <c r="H1674" s="185">
        <f t="shared" si="83"/>
        <v>1544205</v>
      </c>
      <c r="I1674" s="185">
        <f t="shared" si="83"/>
        <v>544635</v>
      </c>
      <c r="J1674" s="185">
        <f t="shared" si="83"/>
        <v>0</v>
      </c>
      <c r="K1674" s="185">
        <f t="shared" si="83"/>
        <v>0</v>
      </c>
      <c r="L1674" s="185">
        <f t="shared" si="83"/>
        <v>842415</v>
      </c>
      <c r="M1674" s="185">
        <f t="shared" si="83"/>
        <v>1328325</v>
      </c>
      <c r="N1674" s="185">
        <f t="shared" si="83"/>
        <v>0</v>
      </c>
      <c r="O1674" s="185">
        <f t="shared" si="83"/>
        <v>1328325</v>
      </c>
      <c r="P1674" s="185"/>
      <c r="Q1674" s="185"/>
      <c r="R1674" s="185">
        <f>SUM(R1676:R1843)</f>
        <v>3113040</v>
      </c>
      <c r="S1674" s="185">
        <f>SUM(S1676:S1843)</f>
        <v>1784532</v>
      </c>
      <c r="T1674" s="185">
        <f>SUM(T1676:T1843)</f>
        <v>942117</v>
      </c>
      <c r="U1674" s="832">
        <f>SUM(U1676:U1843)</f>
        <v>183</v>
      </c>
    </row>
    <row r="1675" spans="1:22" s="270" customFormat="1">
      <c r="A1675" s="269" t="s">
        <v>1281</v>
      </c>
      <c r="B1675" s="269" t="s">
        <v>2435</v>
      </c>
      <c r="C1675" s="269" t="s">
        <v>1385</v>
      </c>
      <c r="D1675" s="269" t="s">
        <v>1275</v>
      </c>
      <c r="E1675" s="269" t="s">
        <v>265</v>
      </c>
      <c r="F1675" s="269" t="s">
        <v>1280</v>
      </c>
      <c r="G1675" s="269" t="s">
        <v>16062</v>
      </c>
      <c r="H1675" s="269" t="s">
        <v>19207</v>
      </c>
      <c r="I1675" s="269" t="s">
        <v>4447</v>
      </c>
      <c r="J1675" s="269" t="s">
        <v>9596</v>
      </c>
      <c r="K1675" s="269" t="s">
        <v>10754</v>
      </c>
      <c r="L1675" s="269" t="s">
        <v>16063</v>
      </c>
      <c r="M1675" s="269" t="s">
        <v>4841</v>
      </c>
      <c r="N1675" s="269" t="s">
        <v>3728</v>
      </c>
      <c r="O1675" s="269" t="s">
        <v>2438</v>
      </c>
      <c r="P1675" s="269" t="s">
        <v>1282</v>
      </c>
      <c r="Q1675" s="269" t="s">
        <v>1386</v>
      </c>
      <c r="R1675" s="269" t="s">
        <v>576</v>
      </c>
      <c r="S1675" s="269" t="s">
        <v>3593</v>
      </c>
      <c r="T1675" s="269" t="s">
        <v>1283</v>
      </c>
      <c r="U1675" s="269" t="s">
        <v>577</v>
      </c>
    </row>
    <row r="1676" spans="1:22" s="665" customFormat="1">
      <c r="A1676" s="833" t="s">
        <v>16536</v>
      </c>
      <c r="B1676" s="666"/>
      <c r="C1676" s="667" t="s">
        <v>16537</v>
      </c>
      <c r="D1676" s="668"/>
      <c r="E1676" s="667" t="s">
        <v>5011</v>
      </c>
      <c r="F1676" s="665" t="s">
        <v>16538</v>
      </c>
      <c r="O1676" s="664">
        <f t="shared" ref="O1676" si="84">G1676+H1676+I1676+L1676-J1676-K1676</f>
        <v>0</v>
      </c>
      <c r="P1676" s="665" t="str">
        <f t="shared" ref="P1676:P1678" si="85">F1676</f>
        <v>2020.01.06</v>
      </c>
      <c r="Q1676" s="665" t="str">
        <f>P1676</f>
        <v>2020.01.06</v>
      </c>
      <c r="R1676" s="667">
        <v>113400</v>
      </c>
      <c r="S1676" s="667">
        <v>113390</v>
      </c>
      <c r="T1676" s="667">
        <v>113390</v>
      </c>
      <c r="U1676" s="690">
        <f t="shared" ref="U1676:U1677" si="86">R1676-S1676</f>
        <v>10</v>
      </c>
    </row>
    <row r="1677" spans="1:22" s="665" customFormat="1">
      <c r="A1677" s="667" t="s">
        <v>16539</v>
      </c>
      <c r="B1677" s="666"/>
      <c r="C1677" s="667" t="s">
        <v>4094</v>
      </c>
      <c r="D1677" s="668">
        <v>10</v>
      </c>
      <c r="E1677" s="667" t="s">
        <v>5011</v>
      </c>
      <c r="F1677" s="665" t="s">
        <v>16540</v>
      </c>
      <c r="O1677" s="664">
        <f>G1677+H1677+I1677+L1677-J1677-K1677</f>
        <v>0</v>
      </c>
      <c r="P1677" s="665" t="str">
        <f t="shared" si="85"/>
        <v>2020.01.14</v>
      </c>
      <c r="Q1677" s="665" t="str">
        <f>P1677</f>
        <v>2020.01.14</v>
      </c>
      <c r="R1677" s="688">
        <v>4410</v>
      </c>
      <c r="S1677" s="689">
        <v>4410</v>
      </c>
      <c r="T1677" s="689">
        <v>4410</v>
      </c>
      <c r="U1677" s="690">
        <f t="shared" si="86"/>
        <v>0</v>
      </c>
    </row>
    <row r="1678" spans="1:22" s="665" customFormat="1">
      <c r="A1678" s="833" t="s">
        <v>16541</v>
      </c>
      <c r="B1678" s="666"/>
      <c r="C1678" s="667" t="s">
        <v>16542</v>
      </c>
      <c r="D1678" s="668">
        <v>11</v>
      </c>
      <c r="E1678" s="667" t="s">
        <v>5011</v>
      </c>
      <c r="F1678" s="665" t="s">
        <v>16541</v>
      </c>
      <c r="O1678" s="664">
        <f t="shared" ref="O1678" si="87">G1678+H1678+I1678+L1678-J1678-K1678</f>
        <v>0</v>
      </c>
      <c r="P1678" s="665" t="str">
        <f t="shared" si="85"/>
        <v>2020.01.15</v>
      </c>
      <c r="Q1678" s="665" t="str">
        <f>P1678</f>
        <v>2020.01.15</v>
      </c>
      <c r="R1678" s="667">
        <v>16380</v>
      </c>
      <c r="S1678" s="667">
        <v>16350</v>
      </c>
      <c r="T1678" s="667">
        <v>16350</v>
      </c>
      <c r="U1678" s="690">
        <f t="shared" ref="U1678:U1681" si="88">R1678-S1678</f>
        <v>30</v>
      </c>
    </row>
    <row r="1679" spans="1:22" s="665" customFormat="1">
      <c r="A1679" s="667" t="s">
        <v>16543</v>
      </c>
      <c r="B1679" s="666"/>
      <c r="C1679" s="667" t="s">
        <v>4094</v>
      </c>
      <c r="D1679" s="668">
        <v>11</v>
      </c>
      <c r="E1679" s="667" t="s">
        <v>5011</v>
      </c>
      <c r="F1679" s="665" t="s">
        <v>16544</v>
      </c>
      <c r="O1679" s="664">
        <f>G1679+H1679+I1679+L1679-J1679-K1679</f>
        <v>0</v>
      </c>
      <c r="P1679" s="665" t="str">
        <f t="shared" ref="P1679:P1681" si="89">F1679</f>
        <v>2020.02.12</v>
      </c>
      <c r="Q1679" s="665" t="str">
        <f>P1679</f>
        <v>2020.02.12</v>
      </c>
      <c r="R1679" s="688">
        <v>4410</v>
      </c>
      <c r="S1679" s="689">
        <v>4410</v>
      </c>
      <c r="T1679" s="689">
        <v>4410</v>
      </c>
      <c r="U1679" s="690">
        <f t="shared" si="88"/>
        <v>0</v>
      </c>
    </row>
    <row r="1680" spans="1:22" s="665" customFormat="1">
      <c r="A1680" s="667" t="s">
        <v>16059</v>
      </c>
      <c r="B1680" s="666"/>
      <c r="C1680" s="667" t="s">
        <v>4339</v>
      </c>
      <c r="D1680" s="668">
        <v>4</v>
      </c>
      <c r="E1680" s="667" t="s">
        <v>5011</v>
      </c>
      <c r="F1680" s="665" t="s">
        <v>16059</v>
      </c>
      <c r="O1680" s="664">
        <f t="shared" ref="O1680:O1681" si="90">G1680+H1680+I1680+L1680-J1680-K1680</f>
        <v>0</v>
      </c>
      <c r="P1680" s="665" t="str">
        <f t="shared" si="89"/>
        <v>2020.02.24</v>
      </c>
      <c r="Q1680" s="665" t="str">
        <f t="shared" ref="Q1680:Q1681" si="91">P1680</f>
        <v>2020.02.24</v>
      </c>
      <c r="R1680" s="688">
        <v>14175</v>
      </c>
      <c r="S1680" s="689">
        <v>14165</v>
      </c>
      <c r="T1680" s="689">
        <v>14165</v>
      </c>
      <c r="U1680" s="690">
        <f t="shared" si="88"/>
        <v>10</v>
      </c>
    </row>
    <row r="1681" spans="1:21" s="665" customFormat="1">
      <c r="A1681" s="833" t="s">
        <v>14491</v>
      </c>
      <c r="B1681" s="666"/>
      <c r="C1681" s="667" t="s">
        <v>456</v>
      </c>
      <c r="D1681" s="668">
        <v>2</v>
      </c>
      <c r="E1681" s="667" t="s">
        <v>5011</v>
      </c>
      <c r="F1681" s="665" t="s">
        <v>14491</v>
      </c>
      <c r="O1681" s="664">
        <f t="shared" si="90"/>
        <v>0</v>
      </c>
      <c r="P1681" s="665" t="str">
        <f t="shared" si="89"/>
        <v>2020.03.12</v>
      </c>
      <c r="Q1681" s="665" t="str">
        <f t="shared" si="91"/>
        <v>2020.03.12</v>
      </c>
      <c r="R1681" s="667">
        <v>13230</v>
      </c>
      <c r="S1681" s="667">
        <v>13230</v>
      </c>
      <c r="T1681" s="667">
        <v>13230</v>
      </c>
      <c r="U1681" s="690">
        <f t="shared" si="88"/>
        <v>0</v>
      </c>
    </row>
    <row r="1682" spans="1:21" s="665" customFormat="1">
      <c r="A1682" s="667" t="s">
        <v>16545</v>
      </c>
      <c r="B1682" s="666"/>
      <c r="C1682" s="667" t="s">
        <v>4094</v>
      </c>
      <c r="D1682" s="668">
        <v>12</v>
      </c>
      <c r="E1682" s="667" t="s">
        <v>5011</v>
      </c>
      <c r="F1682" s="665" t="s">
        <v>16546</v>
      </c>
      <c r="O1682" s="664">
        <f>G1682+H1682+I1682+L1682-J1682-K1682</f>
        <v>0</v>
      </c>
      <c r="P1682" s="665" t="str">
        <f t="shared" ref="P1682:P1683" si="92">F1682</f>
        <v>2020.03.13</v>
      </c>
      <c r="Q1682" s="665" t="str">
        <f>P1682</f>
        <v>2020.03.13</v>
      </c>
      <c r="R1682" s="688">
        <v>4410</v>
      </c>
      <c r="S1682" s="689">
        <v>4410</v>
      </c>
      <c r="T1682" s="689">
        <v>4410</v>
      </c>
      <c r="U1682" s="690">
        <f t="shared" ref="U1682:U1683" si="93">R1682-S1682</f>
        <v>0</v>
      </c>
    </row>
    <row r="1683" spans="1:21" s="665" customFormat="1">
      <c r="A1683" s="667" t="s">
        <v>16547</v>
      </c>
      <c r="B1683" s="666"/>
      <c r="C1683" s="667" t="s">
        <v>447</v>
      </c>
      <c r="D1683" s="668">
        <v>7</v>
      </c>
      <c r="E1683" s="667" t="s">
        <v>5011</v>
      </c>
      <c r="F1683" s="665" t="s">
        <v>16548</v>
      </c>
      <c r="O1683" s="664">
        <f t="shared" ref="O1683" si="94">G1683+H1683+I1683+L1683-J1683-K1683</f>
        <v>0</v>
      </c>
      <c r="P1683" s="665" t="str">
        <f t="shared" si="92"/>
        <v>2020.03.25</v>
      </c>
      <c r="Q1683" s="665" t="str">
        <f t="shared" ref="Q1683" si="95">P1683</f>
        <v>2020.03.25</v>
      </c>
      <c r="R1683" s="688">
        <v>14175</v>
      </c>
      <c r="S1683" s="689">
        <v>14165</v>
      </c>
      <c r="T1683" s="689">
        <v>14165</v>
      </c>
      <c r="U1683" s="690">
        <f t="shared" si="93"/>
        <v>10</v>
      </c>
    </row>
    <row r="1684" spans="1:21" s="665" customFormat="1">
      <c r="A1684" s="667" t="s">
        <v>16549</v>
      </c>
      <c r="B1684" s="666"/>
      <c r="C1684" s="667" t="s">
        <v>4094</v>
      </c>
      <c r="D1684" s="668">
        <v>13</v>
      </c>
      <c r="E1684" s="667" t="s">
        <v>5011</v>
      </c>
      <c r="F1684" s="665" t="s">
        <v>16550</v>
      </c>
      <c r="O1684" s="664">
        <f>G1684+H1684+I1684+L1684-J1684-K1684</f>
        <v>0</v>
      </c>
      <c r="P1684" s="665" t="str">
        <f t="shared" ref="P1684:P1685" si="96">F1684</f>
        <v>2020.04.10</v>
      </c>
      <c r="Q1684" s="665" t="str">
        <f>P1684</f>
        <v>2020.04.10</v>
      </c>
      <c r="R1684" s="688">
        <v>4410</v>
      </c>
      <c r="S1684" s="689">
        <v>4410</v>
      </c>
      <c r="T1684" s="689">
        <v>4410</v>
      </c>
      <c r="U1684" s="690">
        <f t="shared" ref="U1684:U1685" si="97">R1684-S1684</f>
        <v>0</v>
      </c>
    </row>
    <row r="1685" spans="1:21" s="665" customFormat="1">
      <c r="A1685" s="667" t="s">
        <v>16551</v>
      </c>
      <c r="B1685" s="666"/>
      <c r="C1685" s="667" t="s">
        <v>4318</v>
      </c>
      <c r="D1685" s="668">
        <v>1</v>
      </c>
      <c r="E1685" s="667" t="s">
        <v>5011</v>
      </c>
      <c r="F1685" s="665" t="s">
        <v>16552</v>
      </c>
      <c r="O1685" s="664">
        <f t="shared" ref="O1685" si="98">G1685+H1685+I1685+L1685-J1685-K1685</f>
        <v>0</v>
      </c>
      <c r="P1685" s="665" t="str">
        <f t="shared" si="96"/>
        <v>2020.04.15</v>
      </c>
      <c r="Q1685" s="665" t="str">
        <f>F1685</f>
        <v>2020.04.15</v>
      </c>
      <c r="R1685" s="688">
        <v>13500</v>
      </c>
      <c r="S1685" s="689">
        <v>13485</v>
      </c>
      <c r="T1685" s="689">
        <v>13485</v>
      </c>
      <c r="U1685" s="690">
        <f t="shared" si="97"/>
        <v>15</v>
      </c>
    </row>
    <row r="1686" spans="1:21" s="665" customFormat="1">
      <c r="A1686" s="667" t="s">
        <v>16553</v>
      </c>
      <c r="B1686" s="666"/>
      <c r="C1686" s="667" t="s">
        <v>4094</v>
      </c>
      <c r="D1686" s="668">
        <v>14</v>
      </c>
      <c r="E1686" s="667" t="s">
        <v>5011</v>
      </c>
      <c r="F1686" s="665" t="s">
        <v>16554</v>
      </c>
      <c r="O1686" s="664">
        <f>G1686+H1686+I1686+L1686-J1686-K1686</f>
        <v>0</v>
      </c>
      <c r="P1686" s="665" t="str">
        <f t="shared" ref="P1686:P1687" si="99">F1686</f>
        <v>2020.05.08</v>
      </c>
      <c r="Q1686" s="665" t="str">
        <f>P1686</f>
        <v>2020.05.08</v>
      </c>
      <c r="R1686" s="688">
        <v>4410</v>
      </c>
      <c r="S1686" s="689">
        <v>4410</v>
      </c>
      <c r="T1686" s="689">
        <v>4410</v>
      </c>
      <c r="U1686" s="690">
        <f t="shared" ref="U1686:U1687" si="100">R1686-S1686</f>
        <v>0</v>
      </c>
    </row>
    <row r="1687" spans="1:21" s="665" customFormat="1">
      <c r="A1687" s="667" t="s">
        <v>16555</v>
      </c>
      <c r="B1687" s="666"/>
      <c r="C1687" s="667" t="s">
        <v>4339</v>
      </c>
      <c r="D1687" s="668">
        <v>5</v>
      </c>
      <c r="E1687" s="667" t="s">
        <v>5011</v>
      </c>
      <c r="F1687" s="665" t="s">
        <v>16556</v>
      </c>
      <c r="O1687" s="664">
        <f t="shared" ref="O1687" si="101">G1687+H1687+I1687+L1687-J1687-K1687</f>
        <v>0</v>
      </c>
      <c r="P1687" s="665" t="str">
        <f t="shared" si="99"/>
        <v>2020.05.25</v>
      </c>
      <c r="Q1687" s="665" t="str">
        <f t="shared" ref="Q1687" si="102">P1687</f>
        <v>2020.05.25</v>
      </c>
      <c r="R1687" s="688">
        <v>14175</v>
      </c>
      <c r="S1687" s="689">
        <v>14165</v>
      </c>
      <c r="T1687" s="689">
        <v>14165</v>
      </c>
      <c r="U1687" s="690">
        <f t="shared" si="100"/>
        <v>10</v>
      </c>
    </row>
    <row r="1688" spans="1:21" s="665" customFormat="1">
      <c r="A1688" s="667" t="s">
        <v>16557</v>
      </c>
      <c r="B1688" s="666"/>
      <c r="C1688" s="667" t="s">
        <v>16558</v>
      </c>
      <c r="D1688" s="671" t="s">
        <v>16560</v>
      </c>
      <c r="E1688" s="667" t="s">
        <v>5011</v>
      </c>
      <c r="F1688" s="665" t="s">
        <v>16559</v>
      </c>
      <c r="O1688" s="664">
        <f t="shared" ref="O1688:O1691" si="103">G1688+H1688+I1688+L1688-J1688-K1688</f>
        <v>0</v>
      </c>
      <c r="P1688" s="665" t="str">
        <f t="shared" ref="P1688:P1694" si="104">F1688</f>
        <v>2020.06.03</v>
      </c>
      <c r="Q1688" s="665" t="str">
        <f t="shared" ref="Q1688:Q1690" si="105">P1688</f>
        <v>2020.06.03</v>
      </c>
      <c r="R1688" s="688">
        <v>108000</v>
      </c>
      <c r="S1688" s="689">
        <v>108000</v>
      </c>
      <c r="T1688" s="689">
        <v>108000</v>
      </c>
      <c r="U1688" s="690">
        <f t="shared" ref="U1688:U1694" si="106">R1688-S1688</f>
        <v>0</v>
      </c>
    </row>
    <row r="1689" spans="1:21" s="665" customFormat="1">
      <c r="A1689" s="833" t="s">
        <v>16591</v>
      </c>
      <c r="B1689" s="666"/>
      <c r="C1689" s="667" t="s">
        <v>456</v>
      </c>
      <c r="D1689" s="668">
        <v>3</v>
      </c>
      <c r="E1689" s="667" t="s">
        <v>5011</v>
      </c>
      <c r="F1689" s="665" t="s">
        <v>16592</v>
      </c>
      <c r="O1689" s="664">
        <f t="shared" si="103"/>
        <v>0</v>
      </c>
      <c r="P1689" s="665" t="str">
        <f t="shared" si="104"/>
        <v>2020.06.10</v>
      </c>
      <c r="Q1689" s="665" t="str">
        <f t="shared" si="105"/>
        <v>2020.06.10</v>
      </c>
      <c r="R1689" s="667">
        <v>13230</v>
      </c>
      <c r="S1689" s="667">
        <v>13230</v>
      </c>
      <c r="T1689" s="667">
        <v>13230</v>
      </c>
      <c r="U1689" s="690">
        <f t="shared" si="106"/>
        <v>0</v>
      </c>
    </row>
    <row r="1690" spans="1:21" s="665" customFormat="1">
      <c r="A1690" s="667" t="s">
        <v>16561</v>
      </c>
      <c r="B1690" s="666"/>
      <c r="C1690" s="667" t="s">
        <v>447</v>
      </c>
      <c r="D1690" s="668">
        <v>8</v>
      </c>
      <c r="E1690" s="667" t="s">
        <v>5011</v>
      </c>
      <c r="F1690" s="665" t="s">
        <v>16562</v>
      </c>
      <c r="O1690" s="664">
        <f t="shared" si="103"/>
        <v>0</v>
      </c>
      <c r="P1690" s="665" t="str">
        <f t="shared" si="104"/>
        <v>2020.06.29</v>
      </c>
      <c r="Q1690" s="665" t="str">
        <f t="shared" si="105"/>
        <v>2020.06.29</v>
      </c>
      <c r="R1690" s="688">
        <v>14175</v>
      </c>
      <c r="S1690" s="689">
        <v>14165</v>
      </c>
      <c r="T1690" s="689">
        <v>14165</v>
      </c>
      <c r="U1690" s="690">
        <f t="shared" si="106"/>
        <v>10</v>
      </c>
    </row>
    <row r="1691" spans="1:21" s="665" customFormat="1">
      <c r="A1691" s="667" t="s">
        <v>16563</v>
      </c>
      <c r="B1691" s="666"/>
      <c r="C1691" s="667" t="s">
        <v>4318</v>
      </c>
      <c r="D1691" s="668">
        <v>2</v>
      </c>
      <c r="E1691" s="667" t="s">
        <v>5011</v>
      </c>
      <c r="F1691" s="665" t="s">
        <v>16564</v>
      </c>
      <c r="O1691" s="664">
        <f t="shared" si="103"/>
        <v>0</v>
      </c>
      <c r="P1691" s="665" t="str">
        <f t="shared" si="104"/>
        <v>2020.07.15</v>
      </c>
      <c r="Q1691" s="665" t="str">
        <f>F1691</f>
        <v>2020.07.15</v>
      </c>
      <c r="R1691" s="688">
        <v>13500</v>
      </c>
      <c r="S1691" s="689">
        <v>13487</v>
      </c>
      <c r="T1691" s="689">
        <v>13487</v>
      </c>
      <c r="U1691" s="690">
        <f t="shared" si="106"/>
        <v>13</v>
      </c>
    </row>
    <row r="1692" spans="1:21" s="665" customFormat="1">
      <c r="A1692" s="667" t="s">
        <v>16565</v>
      </c>
      <c r="B1692" s="666"/>
      <c r="C1692" s="667" t="s">
        <v>4094</v>
      </c>
      <c r="D1692" s="671" t="s">
        <v>16566</v>
      </c>
      <c r="E1692" s="667" t="s">
        <v>5011</v>
      </c>
      <c r="F1692" s="665" t="s">
        <v>16567</v>
      </c>
      <c r="O1692" s="664">
        <f>G1692+H1692+I1692+L1692-J1692-K1692</f>
        <v>0</v>
      </c>
      <c r="P1692" s="665" t="str">
        <f t="shared" si="104"/>
        <v>2020.07.15</v>
      </c>
      <c r="Q1692" s="665" t="str">
        <f>P1692</f>
        <v>2020.07.15</v>
      </c>
      <c r="R1692" s="688">
        <v>8820</v>
      </c>
      <c r="S1692" s="689">
        <v>8820</v>
      </c>
      <c r="T1692" s="689">
        <v>8820</v>
      </c>
      <c r="U1692" s="690">
        <f t="shared" si="106"/>
        <v>0</v>
      </c>
    </row>
    <row r="1693" spans="1:21" s="665" customFormat="1">
      <c r="A1693" s="667" t="s">
        <v>16568</v>
      </c>
      <c r="B1693" s="666"/>
      <c r="C1693" s="667" t="s">
        <v>4094</v>
      </c>
      <c r="D1693" s="668">
        <v>17</v>
      </c>
      <c r="E1693" s="667" t="s">
        <v>5011</v>
      </c>
      <c r="F1693" s="665" t="s">
        <v>16569</v>
      </c>
      <c r="O1693" s="664">
        <f>G1693+H1693+I1693+L1693-J1693-K1693</f>
        <v>0</v>
      </c>
      <c r="P1693" s="665" t="str">
        <f t="shared" si="104"/>
        <v>2020.08.10</v>
      </c>
      <c r="Q1693" s="665" t="str">
        <f>P1693</f>
        <v>2020.08.10</v>
      </c>
      <c r="R1693" s="688">
        <v>4410</v>
      </c>
      <c r="S1693" s="689">
        <v>4410</v>
      </c>
      <c r="T1693" s="689">
        <v>4410</v>
      </c>
      <c r="U1693" s="690">
        <f t="shared" si="106"/>
        <v>0</v>
      </c>
    </row>
    <row r="1694" spans="1:21" s="665" customFormat="1">
      <c r="A1694" s="667" t="s">
        <v>16570</v>
      </c>
      <c r="B1694" s="666"/>
      <c r="C1694" s="667" t="s">
        <v>4339</v>
      </c>
      <c r="D1694" s="668">
        <v>6</v>
      </c>
      <c r="E1694" s="667" t="s">
        <v>5011</v>
      </c>
      <c r="F1694" s="665" t="s">
        <v>16571</v>
      </c>
      <c r="O1694" s="664">
        <f t="shared" ref="O1694" si="107">G1694+H1694+I1694+L1694-J1694-K1694</f>
        <v>0</v>
      </c>
      <c r="P1694" s="665" t="str">
        <f t="shared" si="104"/>
        <v>2020.08.24</v>
      </c>
      <c r="Q1694" s="665" t="str">
        <f t="shared" ref="Q1694" si="108">P1694</f>
        <v>2020.08.24</v>
      </c>
      <c r="R1694" s="688">
        <v>14175</v>
      </c>
      <c r="S1694" s="689">
        <v>14165</v>
      </c>
      <c r="T1694" s="689">
        <v>14165</v>
      </c>
      <c r="U1694" s="690">
        <f t="shared" si="106"/>
        <v>10</v>
      </c>
    </row>
    <row r="1695" spans="1:21" s="665" customFormat="1">
      <c r="A1695" s="667" t="s">
        <v>11048</v>
      </c>
      <c r="B1695" s="666"/>
      <c r="C1695" s="667" t="s">
        <v>4094</v>
      </c>
      <c r="D1695" s="668">
        <v>18</v>
      </c>
      <c r="E1695" s="667" t="s">
        <v>5011</v>
      </c>
      <c r="F1695" s="665" t="s">
        <v>16572</v>
      </c>
      <c r="O1695" s="664">
        <f>G1695+H1695+I1695+L1695-J1695-K1695</f>
        <v>0</v>
      </c>
      <c r="P1695" s="665" t="str">
        <f t="shared" ref="P1695:P1697" si="109">F1695</f>
        <v>2020.09.15</v>
      </c>
      <c r="Q1695" s="665" t="str">
        <f>P1695</f>
        <v>2020.09.15</v>
      </c>
      <c r="R1695" s="688">
        <v>4410</v>
      </c>
      <c r="S1695" s="689">
        <v>4410</v>
      </c>
      <c r="T1695" s="689">
        <v>4410</v>
      </c>
      <c r="U1695" s="690">
        <f t="shared" ref="U1695:U1697" si="110">R1695-S1695</f>
        <v>0</v>
      </c>
    </row>
    <row r="1696" spans="1:21" s="665" customFormat="1">
      <c r="A1696" s="833" t="s">
        <v>10941</v>
      </c>
      <c r="B1696" s="666"/>
      <c r="C1696" s="667" t="s">
        <v>456</v>
      </c>
      <c r="D1696" s="668">
        <v>4</v>
      </c>
      <c r="E1696" s="667" t="s">
        <v>5011</v>
      </c>
      <c r="F1696" s="665" t="s">
        <v>16593</v>
      </c>
      <c r="O1696" s="664">
        <f t="shared" ref="O1696" si="111">G1696+H1696+I1696+L1696-J1696-K1696</f>
        <v>0</v>
      </c>
      <c r="P1696" s="665" t="str">
        <f t="shared" si="109"/>
        <v>2020.09.30</v>
      </c>
      <c r="Q1696" s="665" t="str">
        <f t="shared" ref="Q1696" si="112">P1696</f>
        <v>2020.09.30</v>
      </c>
      <c r="R1696" s="667">
        <v>13230</v>
      </c>
      <c r="S1696" s="667">
        <v>13230</v>
      </c>
      <c r="T1696" s="667">
        <v>13230</v>
      </c>
      <c r="U1696" s="690">
        <f t="shared" si="110"/>
        <v>0</v>
      </c>
    </row>
    <row r="1697" spans="1:22" s="665" customFormat="1">
      <c r="A1697" s="833" t="s">
        <v>16050</v>
      </c>
      <c r="B1697" s="666"/>
      <c r="C1697" s="667" t="s">
        <v>16573</v>
      </c>
      <c r="D1697" s="668"/>
      <c r="E1697" s="667" t="s">
        <v>5011</v>
      </c>
      <c r="F1697" s="665" t="s">
        <v>16574</v>
      </c>
      <c r="O1697" s="664">
        <f t="shared" ref="O1697" si="113">G1697+H1697+I1697+L1697-J1697-K1697</f>
        <v>0</v>
      </c>
      <c r="P1697" s="665" t="str">
        <f t="shared" si="109"/>
        <v>2020.10.05</v>
      </c>
      <c r="Q1697" s="665" t="str">
        <f>P1697</f>
        <v>2020.10.05</v>
      </c>
      <c r="R1697" s="667">
        <v>126000</v>
      </c>
      <c r="S1697" s="667">
        <v>125990</v>
      </c>
      <c r="T1697" s="667">
        <v>125990</v>
      </c>
      <c r="U1697" s="690">
        <f t="shared" si="110"/>
        <v>10</v>
      </c>
    </row>
    <row r="1698" spans="1:22" s="665" customFormat="1">
      <c r="A1698" s="833" t="s">
        <v>16050</v>
      </c>
      <c r="B1698" s="666"/>
      <c r="C1698" s="667" t="s">
        <v>16511</v>
      </c>
      <c r="D1698" s="668"/>
      <c r="E1698" s="667" t="s">
        <v>5011</v>
      </c>
      <c r="F1698" s="665" t="s">
        <v>16574</v>
      </c>
      <c r="O1698" s="664">
        <f t="shared" ref="O1698" si="114">G1698+H1698+I1698+L1698-J1698-K1698</f>
        <v>0</v>
      </c>
      <c r="P1698" s="665" t="str">
        <f t="shared" ref="P1698:P1701" si="115">F1698</f>
        <v>2020.10.05</v>
      </c>
      <c r="Q1698" s="665" t="str">
        <f>P1698</f>
        <v>2020.10.05</v>
      </c>
      <c r="R1698" s="667">
        <v>126000</v>
      </c>
      <c r="S1698" s="667">
        <v>125990</v>
      </c>
      <c r="T1698" s="667">
        <v>125990</v>
      </c>
      <c r="U1698" s="690">
        <f t="shared" ref="U1698:U1701" si="116">R1698-S1698</f>
        <v>10</v>
      </c>
    </row>
    <row r="1699" spans="1:22" s="665" customFormat="1">
      <c r="A1699" s="667" t="s">
        <v>16575</v>
      </c>
      <c r="B1699" s="666"/>
      <c r="C1699" s="667" t="s">
        <v>4094</v>
      </c>
      <c r="D1699" s="668">
        <v>19</v>
      </c>
      <c r="E1699" s="667" t="s">
        <v>5011</v>
      </c>
      <c r="F1699" s="665" t="s">
        <v>16576</v>
      </c>
      <c r="O1699" s="664">
        <f>G1699+H1699+I1699+L1699-J1699-K1699</f>
        <v>0</v>
      </c>
      <c r="P1699" s="665" t="str">
        <f t="shared" si="115"/>
        <v>2020.10.13</v>
      </c>
      <c r="Q1699" s="665" t="str">
        <f>P1699</f>
        <v>2020.10.13</v>
      </c>
      <c r="R1699" s="688">
        <v>4410</v>
      </c>
      <c r="S1699" s="689">
        <v>4410</v>
      </c>
      <c r="T1699" s="689">
        <v>4410</v>
      </c>
      <c r="U1699" s="690">
        <f t="shared" si="116"/>
        <v>0</v>
      </c>
    </row>
    <row r="1700" spans="1:22" s="665" customFormat="1">
      <c r="A1700" s="667" t="s">
        <v>16577</v>
      </c>
      <c r="B1700" s="666"/>
      <c r="C1700" s="667" t="s">
        <v>4318</v>
      </c>
      <c r="D1700" s="668">
        <v>3</v>
      </c>
      <c r="E1700" s="667" t="s">
        <v>5011</v>
      </c>
      <c r="F1700" s="665" t="s">
        <v>16578</v>
      </c>
      <c r="O1700" s="664">
        <f t="shared" ref="O1700:O1701" si="117">G1700+H1700+I1700+L1700-J1700-K1700</f>
        <v>0</v>
      </c>
      <c r="P1700" s="665" t="str">
        <f t="shared" si="115"/>
        <v>2020.10.15</v>
      </c>
      <c r="Q1700" s="665" t="str">
        <f>F1700</f>
        <v>2020.10.15</v>
      </c>
      <c r="R1700" s="688">
        <v>13500</v>
      </c>
      <c r="S1700" s="689">
        <v>13485</v>
      </c>
      <c r="T1700" s="689">
        <v>13485</v>
      </c>
      <c r="U1700" s="690">
        <f t="shared" si="116"/>
        <v>15</v>
      </c>
    </row>
    <row r="1701" spans="1:22" s="665" customFormat="1">
      <c r="A1701" s="833" t="s">
        <v>16579</v>
      </c>
      <c r="B1701" s="666"/>
      <c r="C1701" s="667" t="s">
        <v>16580</v>
      </c>
      <c r="D1701" s="668"/>
      <c r="E1701" s="667" t="s">
        <v>5011</v>
      </c>
      <c r="F1701" s="665" t="s">
        <v>16581</v>
      </c>
      <c r="O1701" s="664">
        <f t="shared" si="117"/>
        <v>0</v>
      </c>
      <c r="P1701" s="665" t="str">
        <f t="shared" si="115"/>
        <v>2020.11.10</v>
      </c>
      <c r="Q1701" s="665" t="str">
        <f>P1701</f>
        <v>2020.11.10</v>
      </c>
      <c r="R1701" s="667">
        <v>75600</v>
      </c>
      <c r="S1701" s="667">
        <v>75590</v>
      </c>
      <c r="T1701" s="667">
        <v>75590</v>
      </c>
      <c r="U1701" s="690">
        <f t="shared" si="116"/>
        <v>10</v>
      </c>
    </row>
    <row r="1702" spans="1:22" s="665" customFormat="1">
      <c r="A1702" s="667" t="s">
        <v>16582</v>
      </c>
      <c r="B1702" s="666"/>
      <c r="C1702" s="667" t="s">
        <v>4094</v>
      </c>
      <c r="D1702" s="668">
        <v>20</v>
      </c>
      <c r="E1702" s="667" t="s">
        <v>5011</v>
      </c>
      <c r="F1702" s="665" t="s">
        <v>16583</v>
      </c>
      <c r="O1702" s="664">
        <f>G1702+H1702+I1702+L1702-J1702-K1702</f>
        <v>0</v>
      </c>
      <c r="P1702" s="665" t="str">
        <f t="shared" ref="P1702:P1705" si="118">F1702</f>
        <v>2020.11.11</v>
      </c>
      <c r="Q1702" s="665" t="str">
        <f>P1702</f>
        <v>2020.11.11</v>
      </c>
      <c r="R1702" s="688">
        <v>4410</v>
      </c>
      <c r="S1702" s="689">
        <v>4410</v>
      </c>
      <c r="T1702" s="689">
        <v>4410</v>
      </c>
      <c r="U1702" s="690">
        <f t="shared" ref="U1702:U1705" si="119">R1702-S1702</f>
        <v>0</v>
      </c>
    </row>
    <row r="1703" spans="1:22" s="665" customFormat="1">
      <c r="A1703" s="667" t="s">
        <v>16584</v>
      </c>
      <c r="B1703" s="666"/>
      <c r="C1703" s="667" t="s">
        <v>4339</v>
      </c>
      <c r="D1703" s="668">
        <v>7</v>
      </c>
      <c r="E1703" s="667" t="s">
        <v>5011</v>
      </c>
      <c r="F1703" s="665" t="s">
        <v>16585</v>
      </c>
      <c r="O1703" s="664">
        <f t="shared" ref="O1703:O1705" si="120">G1703+H1703+I1703+L1703-J1703-K1703</f>
        <v>0</v>
      </c>
      <c r="P1703" s="665" t="str">
        <f t="shared" si="118"/>
        <v>2020.11.23</v>
      </c>
      <c r="Q1703" s="665" t="str">
        <f t="shared" ref="Q1703:Q1704" si="121">P1703</f>
        <v>2020.11.23</v>
      </c>
      <c r="R1703" s="688">
        <v>14175</v>
      </c>
      <c r="S1703" s="689">
        <v>14165</v>
      </c>
      <c r="T1703" s="689">
        <v>14165</v>
      </c>
      <c r="U1703" s="690">
        <f t="shared" si="119"/>
        <v>10</v>
      </c>
    </row>
    <row r="1704" spans="1:22" s="665" customFormat="1">
      <c r="A1704" s="667" t="s">
        <v>16586</v>
      </c>
      <c r="B1704" s="666"/>
      <c r="C1704" s="667" t="s">
        <v>9599</v>
      </c>
      <c r="D1704" s="671" t="s">
        <v>9597</v>
      </c>
      <c r="E1704" s="667" t="s">
        <v>5011</v>
      </c>
      <c r="F1704" s="665" t="s">
        <v>16587</v>
      </c>
      <c r="O1704" s="664">
        <f t="shared" si="120"/>
        <v>0</v>
      </c>
      <c r="P1704" s="665" t="str">
        <f t="shared" si="118"/>
        <v>2020.11.30</v>
      </c>
      <c r="Q1704" s="665" t="str">
        <f t="shared" si="121"/>
        <v>2020.11.30</v>
      </c>
      <c r="R1704" s="688">
        <v>45360</v>
      </c>
      <c r="S1704" s="689">
        <v>45360</v>
      </c>
      <c r="T1704" s="689">
        <v>45360</v>
      </c>
      <c r="U1704" s="690">
        <f t="shared" si="119"/>
        <v>0</v>
      </c>
      <c r="V1704" s="672" t="s">
        <v>4760</v>
      </c>
    </row>
    <row r="1705" spans="1:22" s="665" customFormat="1">
      <c r="A1705" s="833" t="s">
        <v>16588</v>
      </c>
      <c r="B1705" s="666"/>
      <c r="C1705" s="667" t="s">
        <v>16511</v>
      </c>
      <c r="D1705" s="668"/>
      <c r="E1705" s="667" t="s">
        <v>5011</v>
      </c>
      <c r="F1705" s="665" t="s">
        <v>16054</v>
      </c>
      <c r="O1705" s="664">
        <f t="shared" si="120"/>
        <v>0</v>
      </c>
      <c r="P1705" s="665" t="str">
        <f t="shared" si="118"/>
        <v>2020.12.07</v>
      </c>
      <c r="Q1705" s="665" t="str">
        <f>P1705</f>
        <v>2020.12.07</v>
      </c>
      <c r="R1705" s="667">
        <v>113400</v>
      </c>
      <c r="S1705" s="667">
        <v>113390</v>
      </c>
      <c r="T1705" s="667">
        <v>113390</v>
      </c>
      <c r="U1705" s="690">
        <f t="shared" si="119"/>
        <v>10</v>
      </c>
    </row>
    <row r="1706" spans="1:22" s="665" customFormat="1">
      <c r="A1706" s="667" t="s">
        <v>16589</v>
      </c>
      <c r="B1706" s="666"/>
      <c r="C1706" s="667" t="s">
        <v>4094</v>
      </c>
      <c r="D1706" s="668">
        <v>21</v>
      </c>
      <c r="E1706" s="667" t="s">
        <v>5011</v>
      </c>
      <c r="F1706" s="665" t="s">
        <v>16590</v>
      </c>
      <c r="O1706" s="664">
        <f>G1706+H1706+I1706+L1706-J1706-K1706</f>
        <v>0</v>
      </c>
      <c r="P1706" s="665" t="str">
        <f t="shared" ref="P1706" si="122">F1706</f>
        <v>2020.12.14</v>
      </c>
      <c r="Q1706" s="665" t="str">
        <f>P1706</f>
        <v>2020.12.14</v>
      </c>
      <c r="R1706" s="688">
        <v>4410</v>
      </c>
      <c r="S1706" s="689">
        <v>4410</v>
      </c>
      <c r="T1706" s="689">
        <v>4410</v>
      </c>
      <c r="U1706" s="690">
        <f t="shared" ref="U1706" si="123">R1706-S1706</f>
        <v>0</v>
      </c>
    </row>
    <row r="1707" spans="1:22">
      <c r="A1707" s="165" t="s">
        <v>16108</v>
      </c>
      <c r="B1707" s="94">
        <v>1583</v>
      </c>
      <c r="C1707" s="165" t="s">
        <v>16109</v>
      </c>
      <c r="D1707" s="165">
        <v>5</v>
      </c>
      <c r="E1707" s="165" t="s">
        <v>16110</v>
      </c>
      <c r="F1707" s="165" t="s">
        <v>16111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4">G1707+H1707+I1707-J1707-K1707-L1707</f>
        <v>0</v>
      </c>
      <c r="P1707" s="165" t="s">
        <v>14458</v>
      </c>
      <c r="Q1707" s="165" t="s">
        <v>16112</v>
      </c>
      <c r="R1707" s="3">
        <f>G1707</f>
        <v>20475</v>
      </c>
      <c r="S1707" s="337">
        <v>20475</v>
      </c>
      <c r="T1707"/>
      <c r="U1707" s="3"/>
    </row>
    <row r="1708" spans="1:22">
      <c r="A1708" s="165" t="s">
        <v>16108</v>
      </c>
      <c r="B1708" s="94">
        <v>1584</v>
      </c>
      <c r="C1708" s="165" t="s">
        <v>16109</v>
      </c>
      <c r="D1708" s="165">
        <v>6</v>
      </c>
      <c r="E1708" s="165" t="s">
        <v>16113</v>
      </c>
      <c r="F1708" s="165" t="s">
        <v>16116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5">G1708+H1708+I1708-J1708-K1708-L1708</f>
        <v>0</v>
      </c>
      <c r="P1708" s="165" t="s">
        <v>16183</v>
      </c>
      <c r="Q1708" s="165" t="s">
        <v>16184</v>
      </c>
      <c r="R1708" s="3">
        <f t="shared" ref="R1708:R1710" si="126">G1708</f>
        <v>20475</v>
      </c>
      <c r="S1708" s="337">
        <v>20475</v>
      </c>
      <c r="T1708"/>
      <c r="U1708" s="3"/>
    </row>
    <row r="1709" spans="1:22">
      <c r="A1709" s="165" t="s">
        <v>16108</v>
      </c>
      <c r="B1709" s="94">
        <v>1585</v>
      </c>
      <c r="C1709" s="165" t="s">
        <v>16109</v>
      </c>
      <c r="D1709" s="165">
        <v>7</v>
      </c>
      <c r="E1709" s="165" t="s">
        <v>16114</v>
      </c>
      <c r="F1709" s="165" t="s">
        <v>16117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5"/>
        <v>0</v>
      </c>
      <c r="P1709" s="165" t="s">
        <v>16364</v>
      </c>
      <c r="Q1709" s="165" t="s">
        <v>16365</v>
      </c>
      <c r="R1709" s="3">
        <f t="shared" si="126"/>
        <v>20475</v>
      </c>
      <c r="S1709" s="337">
        <v>20475</v>
      </c>
      <c r="T1709"/>
      <c r="U1709" s="3"/>
    </row>
    <row r="1710" spans="1:22">
      <c r="A1710" s="165" t="s">
        <v>16108</v>
      </c>
      <c r="B1710" s="94">
        <v>1586</v>
      </c>
      <c r="C1710" s="165" t="s">
        <v>16109</v>
      </c>
      <c r="D1710" s="165">
        <v>8</v>
      </c>
      <c r="E1710" s="165" t="s">
        <v>16115</v>
      </c>
      <c r="F1710" s="165" t="s">
        <v>16118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7">G1710+H1710+I1710-J1710-K1710-L1710</f>
        <v>0</v>
      </c>
      <c r="P1710" s="165" t="s">
        <v>16473</v>
      </c>
      <c r="Q1710" s="165" t="s">
        <v>16474</v>
      </c>
      <c r="R1710" s="3">
        <f t="shared" si="126"/>
        <v>20475</v>
      </c>
      <c r="S1710" s="337">
        <v>20475</v>
      </c>
      <c r="T1710"/>
      <c r="U1710" s="3"/>
    </row>
    <row r="1711" spans="1:22">
      <c r="A1711" s="165" t="s">
        <v>16208</v>
      </c>
      <c r="B1711" s="94">
        <v>1587</v>
      </c>
      <c r="C1711" s="165" t="s">
        <v>831</v>
      </c>
      <c r="D1711" s="165">
        <v>1</v>
      </c>
      <c r="E1711" s="165" t="s">
        <v>16152</v>
      </c>
      <c r="F1711" s="165" t="s">
        <v>16160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8">G1711+H1711+I1711-J1711-K1711-L1711</f>
        <v>0</v>
      </c>
      <c r="P1711" s="165" t="s">
        <v>16165</v>
      </c>
      <c r="Q1711" s="165" t="s">
        <v>16166</v>
      </c>
      <c r="R1711" s="3">
        <f t="shared" ref="R1711:R1718" si="129">H1711</f>
        <v>11400</v>
      </c>
      <c r="S1711" s="337">
        <v>11400</v>
      </c>
      <c r="T1711"/>
      <c r="U1711" s="3"/>
    </row>
    <row r="1712" spans="1:22" s="3" customFormat="1">
      <c r="A1712" s="165" t="s">
        <v>16208</v>
      </c>
      <c r="B1712" s="94">
        <v>1588</v>
      </c>
      <c r="C1712" s="165" t="s">
        <v>831</v>
      </c>
      <c r="D1712" s="165">
        <v>2</v>
      </c>
      <c r="E1712" s="165" t="s">
        <v>16153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8"/>
        <v>0</v>
      </c>
      <c r="P1712" s="165" t="s">
        <v>16277</v>
      </c>
      <c r="Q1712" s="3" t="s">
        <v>16278</v>
      </c>
      <c r="R1712" s="3">
        <f t="shared" si="129"/>
        <v>11400</v>
      </c>
      <c r="S1712" s="337">
        <v>11400</v>
      </c>
      <c r="U1712"/>
      <c r="V1712"/>
    </row>
    <row r="1713" spans="1:22" s="3" customFormat="1">
      <c r="A1713" s="165" t="s">
        <v>16208</v>
      </c>
      <c r="B1713" s="94">
        <v>1589</v>
      </c>
      <c r="C1713" s="165" t="s">
        <v>831</v>
      </c>
      <c r="D1713" s="165">
        <v>3</v>
      </c>
      <c r="E1713" s="165" t="s">
        <v>16154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8"/>
        <v>0</v>
      </c>
      <c r="P1713" s="165" t="s">
        <v>16414</v>
      </c>
      <c r="Q1713" s="3" t="s">
        <v>16416</v>
      </c>
      <c r="R1713" s="3">
        <f t="shared" si="129"/>
        <v>11400</v>
      </c>
      <c r="S1713" s="337">
        <v>11400</v>
      </c>
      <c r="U1713"/>
      <c r="V1713"/>
    </row>
    <row r="1714" spans="1:22" s="3" customFormat="1">
      <c r="A1714" s="165" t="s">
        <v>16208</v>
      </c>
      <c r="B1714" s="94">
        <v>1590</v>
      </c>
      <c r="C1714" s="165" t="s">
        <v>831</v>
      </c>
      <c r="D1714" s="165">
        <v>4</v>
      </c>
      <c r="E1714" s="165" t="s">
        <v>16155</v>
      </c>
      <c r="F1714" s="165" t="s">
        <v>16161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8"/>
        <v>0</v>
      </c>
      <c r="P1714" s="165" t="s">
        <v>16532</v>
      </c>
      <c r="Q1714" s="3" t="s">
        <v>16532</v>
      </c>
      <c r="R1714" s="3">
        <f t="shared" si="129"/>
        <v>11400</v>
      </c>
      <c r="S1714" s="337">
        <v>11400</v>
      </c>
      <c r="U1714"/>
      <c r="V1714"/>
    </row>
    <row r="1715" spans="1:22" s="3" customFormat="1">
      <c r="A1715" s="165" t="s">
        <v>16208</v>
      </c>
      <c r="B1715" s="94">
        <v>1591</v>
      </c>
      <c r="C1715" s="165" t="s">
        <v>831</v>
      </c>
      <c r="D1715" s="165">
        <v>5</v>
      </c>
      <c r="E1715" s="165" t="s">
        <v>16156</v>
      </c>
      <c r="F1715" s="165" t="s">
        <v>16162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8"/>
        <v>11400</v>
      </c>
      <c r="P1715" s="165"/>
      <c r="R1715" s="3">
        <f t="shared" si="129"/>
        <v>11400</v>
      </c>
      <c r="S1715"/>
      <c r="U1715"/>
      <c r="V1715"/>
    </row>
    <row r="1716" spans="1:22" s="3" customFormat="1">
      <c r="A1716" s="165" t="s">
        <v>16208</v>
      </c>
      <c r="B1716" s="94">
        <v>1592</v>
      </c>
      <c r="C1716" s="165" t="s">
        <v>831</v>
      </c>
      <c r="D1716" s="165">
        <v>6</v>
      </c>
      <c r="E1716" s="165" t="s">
        <v>16157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8"/>
        <v>11400</v>
      </c>
      <c r="P1716" s="165"/>
      <c r="R1716" s="3">
        <f t="shared" si="129"/>
        <v>11400</v>
      </c>
      <c r="S1716"/>
      <c r="U1716"/>
      <c r="V1716"/>
    </row>
    <row r="1717" spans="1:22" s="3" customFormat="1">
      <c r="A1717" s="165" t="s">
        <v>16208</v>
      </c>
      <c r="B1717" s="94">
        <v>1593</v>
      </c>
      <c r="C1717" s="165" t="s">
        <v>831</v>
      </c>
      <c r="D1717" s="165">
        <v>7</v>
      </c>
      <c r="E1717" s="165" t="s">
        <v>16158</v>
      </c>
      <c r="F1717" s="165" t="s">
        <v>16163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8"/>
        <v>11400</v>
      </c>
      <c r="P1717" s="165"/>
      <c r="R1717" s="3">
        <f t="shared" si="129"/>
        <v>11400</v>
      </c>
      <c r="S1717"/>
      <c r="U1717"/>
      <c r="V1717"/>
    </row>
    <row r="1718" spans="1:22" s="3" customFormat="1">
      <c r="A1718" s="165" t="s">
        <v>16208</v>
      </c>
      <c r="B1718" s="94">
        <v>1594</v>
      </c>
      <c r="C1718" s="165" t="s">
        <v>831</v>
      </c>
      <c r="D1718" s="165">
        <v>8</v>
      </c>
      <c r="E1718" s="165" t="s">
        <v>16159</v>
      </c>
      <c r="F1718" s="165" t="s">
        <v>16164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8"/>
        <v>11400</v>
      </c>
      <c r="P1718" s="165"/>
      <c r="R1718" s="3">
        <f t="shared" si="129"/>
        <v>11400</v>
      </c>
      <c r="S1718"/>
      <c r="U1718"/>
      <c r="V1718"/>
    </row>
    <row r="1719" spans="1:22">
      <c r="A1719" s="165" t="s">
        <v>16132</v>
      </c>
      <c r="B1719" s="94">
        <v>1595</v>
      </c>
      <c r="C1719" s="165" t="s">
        <v>16125</v>
      </c>
      <c r="D1719" s="165">
        <v>1</v>
      </c>
      <c r="E1719" s="165" t="s">
        <v>16134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7"/>
        <v>0</v>
      </c>
      <c r="P1719" s="165" t="s">
        <v>16135</v>
      </c>
      <c r="Q1719" s="165" t="s">
        <v>16136</v>
      </c>
      <c r="R1719" s="3">
        <f t="shared" ref="R1719:R1726" si="130">H1719</f>
        <v>14175</v>
      </c>
      <c r="S1719" s="337">
        <v>14175</v>
      </c>
      <c r="T1719"/>
      <c r="U1719" s="3"/>
    </row>
    <row r="1720" spans="1:22" s="3" customFormat="1">
      <c r="A1720" s="165" t="s">
        <v>16132</v>
      </c>
      <c r="B1720" s="94">
        <v>1596</v>
      </c>
      <c r="C1720" s="165" t="s">
        <v>16125</v>
      </c>
      <c r="D1720" s="165">
        <v>2</v>
      </c>
      <c r="E1720" s="165" t="s">
        <v>16133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7"/>
        <v>0</v>
      </c>
      <c r="P1720" s="165" t="s">
        <v>16169</v>
      </c>
      <c r="Q1720" s="3" t="s">
        <v>16170</v>
      </c>
      <c r="R1720" s="3">
        <f t="shared" si="130"/>
        <v>14175</v>
      </c>
      <c r="S1720" s="178">
        <v>14175</v>
      </c>
      <c r="U1720"/>
      <c r="V1720"/>
    </row>
    <row r="1721" spans="1:22" s="3" customFormat="1">
      <c r="A1721" s="165" t="s">
        <v>16132</v>
      </c>
      <c r="B1721" s="94">
        <v>1597</v>
      </c>
      <c r="C1721" s="165" t="s">
        <v>16125</v>
      </c>
      <c r="D1721" s="165">
        <v>3</v>
      </c>
      <c r="E1721" s="165" t="s">
        <v>16126</v>
      </c>
      <c r="F1721" s="165" t="s">
        <v>16095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7"/>
        <v>0</v>
      </c>
      <c r="P1721" s="165" t="s">
        <v>16279</v>
      </c>
      <c r="Q1721" s="3" t="s">
        <v>16280</v>
      </c>
      <c r="R1721" s="3">
        <f t="shared" si="130"/>
        <v>14175</v>
      </c>
      <c r="S1721" s="178">
        <v>14175</v>
      </c>
      <c r="U1721"/>
      <c r="V1721"/>
    </row>
    <row r="1722" spans="1:22" s="3" customFormat="1">
      <c r="A1722" s="165" t="s">
        <v>16132</v>
      </c>
      <c r="B1722" s="94">
        <v>1598</v>
      </c>
      <c r="C1722" s="165" t="s">
        <v>16125</v>
      </c>
      <c r="D1722" s="165">
        <v>4</v>
      </c>
      <c r="E1722" s="165" t="s">
        <v>16127</v>
      </c>
      <c r="F1722" s="165" t="s">
        <v>16096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7"/>
        <v>0</v>
      </c>
      <c r="P1722" s="165" t="s">
        <v>16418</v>
      </c>
      <c r="Q1722" s="3" t="s">
        <v>16420</v>
      </c>
      <c r="R1722" s="3">
        <f t="shared" si="130"/>
        <v>14175</v>
      </c>
      <c r="S1722" s="178">
        <v>14175</v>
      </c>
      <c r="U1722"/>
      <c r="V1722"/>
    </row>
    <row r="1723" spans="1:22" s="3" customFormat="1">
      <c r="A1723" s="165" t="s">
        <v>16132</v>
      </c>
      <c r="B1723" s="94">
        <v>1599</v>
      </c>
      <c r="C1723" s="165" t="s">
        <v>16125</v>
      </c>
      <c r="D1723" s="165">
        <v>5</v>
      </c>
      <c r="E1723" s="165" t="s">
        <v>16128</v>
      </c>
      <c r="F1723" s="165" t="s">
        <v>16097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7"/>
        <v>14175</v>
      </c>
      <c r="P1723" s="165"/>
      <c r="R1723" s="3">
        <f t="shared" si="130"/>
        <v>14175</v>
      </c>
      <c r="S1723" s="178"/>
      <c r="U1723"/>
      <c r="V1723"/>
    </row>
    <row r="1724" spans="1:22" s="3" customFormat="1">
      <c r="A1724" s="165" t="s">
        <v>16132</v>
      </c>
      <c r="B1724" s="94">
        <v>1600</v>
      </c>
      <c r="C1724" s="165" t="s">
        <v>16125</v>
      </c>
      <c r="D1724" s="165">
        <v>6</v>
      </c>
      <c r="E1724" s="165" t="s">
        <v>16129</v>
      </c>
      <c r="F1724" s="165" t="s">
        <v>16098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7"/>
        <v>14175</v>
      </c>
      <c r="P1724" s="165"/>
      <c r="R1724" s="3">
        <f t="shared" si="130"/>
        <v>14175</v>
      </c>
      <c r="S1724" s="178"/>
      <c r="U1724"/>
      <c r="V1724"/>
    </row>
    <row r="1725" spans="1:22" s="3" customFormat="1">
      <c r="A1725" s="165" t="s">
        <v>16132</v>
      </c>
      <c r="B1725" s="94">
        <v>1601</v>
      </c>
      <c r="C1725" s="165" t="s">
        <v>16125</v>
      </c>
      <c r="D1725" s="165">
        <v>7</v>
      </c>
      <c r="E1725" s="165" t="s">
        <v>16130</v>
      </c>
      <c r="F1725" s="165" t="s">
        <v>16099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7"/>
        <v>14175</v>
      </c>
      <c r="P1725" s="165"/>
      <c r="R1725" s="3">
        <f t="shared" si="130"/>
        <v>14175</v>
      </c>
      <c r="S1725" s="178"/>
      <c r="U1725"/>
      <c r="V1725"/>
    </row>
    <row r="1726" spans="1:22" s="3" customFormat="1">
      <c r="A1726" s="165" t="s">
        <v>16132</v>
      </c>
      <c r="B1726" s="94">
        <v>1602</v>
      </c>
      <c r="C1726" s="165" t="s">
        <v>16125</v>
      </c>
      <c r="D1726" s="165">
        <v>8</v>
      </c>
      <c r="E1726" s="165" t="s">
        <v>16131</v>
      </c>
      <c r="F1726" s="165" t="s">
        <v>16100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7"/>
        <v>14175</v>
      </c>
      <c r="P1726" s="165"/>
      <c r="R1726" s="3">
        <f t="shared" si="130"/>
        <v>14175</v>
      </c>
      <c r="S1726" s="178"/>
      <c r="U1726"/>
      <c r="V1726"/>
    </row>
    <row r="1727" spans="1:22">
      <c r="A1727" s="165" t="s">
        <v>16194</v>
      </c>
      <c r="B1727" s="94">
        <v>1603</v>
      </c>
      <c r="C1727" s="165" t="s">
        <v>16185</v>
      </c>
      <c r="D1727" s="165">
        <v>1</v>
      </c>
      <c r="E1727" s="165" t="s">
        <v>16186</v>
      </c>
      <c r="F1727" s="165" t="s">
        <v>16195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31">G1727+H1727+I1727-J1727-K1727-L1727</f>
        <v>0</v>
      </c>
      <c r="P1727" s="165" t="s">
        <v>16201</v>
      </c>
      <c r="Q1727" s="165" t="s">
        <v>16202</v>
      </c>
      <c r="R1727" s="3">
        <f t="shared" ref="R1727:R1734" si="132">H1727</f>
        <v>17325</v>
      </c>
      <c r="S1727" s="337">
        <v>17325</v>
      </c>
      <c r="T1727"/>
      <c r="U1727" s="3"/>
    </row>
    <row r="1728" spans="1:22" s="3" customFormat="1">
      <c r="A1728" s="165" t="s">
        <v>16194</v>
      </c>
      <c r="B1728" s="94">
        <v>1604</v>
      </c>
      <c r="C1728" s="165" t="s">
        <v>16185</v>
      </c>
      <c r="D1728" s="165">
        <v>2</v>
      </c>
      <c r="E1728" s="165" t="s">
        <v>16187</v>
      </c>
      <c r="F1728" s="165" t="s">
        <v>16117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31"/>
        <v>0</v>
      </c>
      <c r="P1728" s="165" t="s">
        <v>16365</v>
      </c>
      <c r="Q1728" s="3" t="s">
        <v>16366</v>
      </c>
      <c r="R1728" s="3">
        <f t="shared" si="132"/>
        <v>17325</v>
      </c>
      <c r="S1728" s="178">
        <v>17325</v>
      </c>
      <c r="U1728"/>
      <c r="V1728"/>
    </row>
    <row r="1729" spans="1:22" s="3" customFormat="1">
      <c r="A1729" s="165" t="s">
        <v>16194</v>
      </c>
      <c r="B1729" s="94">
        <v>1605</v>
      </c>
      <c r="C1729" s="165" t="s">
        <v>16185</v>
      </c>
      <c r="D1729" s="165">
        <v>3</v>
      </c>
      <c r="E1729" s="165" t="s">
        <v>16188</v>
      </c>
      <c r="F1729" s="165" t="s">
        <v>16118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31"/>
        <v>0</v>
      </c>
      <c r="P1729" s="165" t="s">
        <v>16475</v>
      </c>
      <c r="Q1729" s="3" t="s">
        <v>16474</v>
      </c>
      <c r="R1729" s="3">
        <f t="shared" si="132"/>
        <v>17325</v>
      </c>
      <c r="S1729" s="178">
        <v>17325</v>
      </c>
      <c r="U1729"/>
      <c r="V1729"/>
    </row>
    <row r="1730" spans="1:22" s="3" customFormat="1">
      <c r="A1730" s="165" t="s">
        <v>16194</v>
      </c>
      <c r="B1730" s="94">
        <v>1606</v>
      </c>
      <c r="C1730" s="165" t="s">
        <v>16185</v>
      </c>
      <c r="D1730" s="165">
        <v>4</v>
      </c>
      <c r="E1730" s="165" t="s">
        <v>16189</v>
      </c>
      <c r="F1730" s="165" t="s">
        <v>16196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31"/>
        <v>17325</v>
      </c>
      <c r="P1730" s="165"/>
      <c r="R1730" s="3">
        <f t="shared" si="132"/>
        <v>17325</v>
      </c>
      <c r="S1730" s="178"/>
      <c r="U1730"/>
      <c r="V1730"/>
    </row>
    <row r="1731" spans="1:22" s="3" customFormat="1">
      <c r="A1731" s="165" t="s">
        <v>16194</v>
      </c>
      <c r="B1731" s="94">
        <v>1607</v>
      </c>
      <c r="C1731" s="165" t="s">
        <v>16185</v>
      </c>
      <c r="D1731" s="165">
        <v>5</v>
      </c>
      <c r="E1731" s="165" t="s">
        <v>16190</v>
      </c>
      <c r="F1731" s="165" t="s">
        <v>16197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31"/>
        <v>17325</v>
      </c>
      <c r="P1731" s="165"/>
      <c r="R1731" s="3">
        <f t="shared" si="132"/>
        <v>17325</v>
      </c>
      <c r="S1731" s="178"/>
      <c r="U1731"/>
      <c r="V1731"/>
    </row>
    <row r="1732" spans="1:22" s="3" customFormat="1">
      <c r="A1732" s="165" t="s">
        <v>16194</v>
      </c>
      <c r="B1732" s="94">
        <v>1608</v>
      </c>
      <c r="C1732" s="165" t="s">
        <v>16185</v>
      </c>
      <c r="D1732" s="165">
        <v>6</v>
      </c>
      <c r="E1732" s="165" t="s">
        <v>16191</v>
      </c>
      <c r="F1732" s="165" t="s">
        <v>16198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31"/>
        <v>17325</v>
      </c>
      <c r="P1732" s="165"/>
      <c r="R1732" s="3">
        <f t="shared" si="132"/>
        <v>17325</v>
      </c>
      <c r="S1732" s="178"/>
      <c r="U1732"/>
      <c r="V1732"/>
    </row>
    <row r="1733" spans="1:22" s="3" customFormat="1">
      <c r="A1733" s="165" t="s">
        <v>16194</v>
      </c>
      <c r="B1733" s="94">
        <v>1609</v>
      </c>
      <c r="C1733" s="165" t="s">
        <v>16185</v>
      </c>
      <c r="D1733" s="165">
        <v>7</v>
      </c>
      <c r="E1733" s="165" t="s">
        <v>16192</v>
      </c>
      <c r="F1733" s="165" t="s">
        <v>16199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31"/>
        <v>17325</v>
      </c>
      <c r="P1733" s="165"/>
      <c r="R1733" s="3">
        <f t="shared" si="132"/>
        <v>17325</v>
      </c>
      <c r="S1733" s="178"/>
      <c r="U1733"/>
      <c r="V1733"/>
    </row>
    <row r="1734" spans="1:22" s="3" customFormat="1">
      <c r="A1734" s="165" t="s">
        <v>16194</v>
      </c>
      <c r="B1734" s="94">
        <v>1610</v>
      </c>
      <c r="C1734" s="165" t="s">
        <v>16185</v>
      </c>
      <c r="D1734" s="165">
        <v>8</v>
      </c>
      <c r="E1734" s="165" t="s">
        <v>16193</v>
      </c>
      <c r="F1734" s="165" t="s">
        <v>16200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31"/>
        <v>17325</v>
      </c>
      <c r="P1734" s="165"/>
      <c r="R1734" s="3">
        <f t="shared" si="132"/>
        <v>17325</v>
      </c>
      <c r="S1734" s="178"/>
      <c r="U1734"/>
      <c r="V1734"/>
    </row>
    <row r="1735" spans="1:22">
      <c r="A1735" s="165" t="s">
        <v>16209</v>
      </c>
      <c r="B1735" s="94">
        <v>1611</v>
      </c>
      <c r="C1735" s="165" t="s">
        <v>5191</v>
      </c>
      <c r="D1735" s="692" t="s">
        <v>16211</v>
      </c>
      <c r="E1735" s="165" t="s">
        <v>16210</v>
      </c>
      <c r="F1735" s="165" t="s">
        <v>16218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33">G1735+H1735+I1735-J1735-K1735-L1735</f>
        <v>0</v>
      </c>
      <c r="P1735" s="165" t="s">
        <v>16224</v>
      </c>
      <c r="Q1735" s="165" t="s">
        <v>16225</v>
      </c>
      <c r="R1735" s="3">
        <f t="shared" ref="R1735:R1765" si="134">H1735</f>
        <v>5670</v>
      </c>
      <c r="S1735" s="337">
        <v>5670</v>
      </c>
      <c r="T1735"/>
      <c r="U1735" s="3"/>
    </row>
    <row r="1736" spans="1:22" s="3" customFormat="1">
      <c r="A1736" s="165" t="s">
        <v>16209</v>
      </c>
      <c r="B1736" s="94">
        <v>1612</v>
      </c>
      <c r="C1736" s="165" t="s">
        <v>5191</v>
      </c>
      <c r="D1736" s="165">
        <v>3</v>
      </c>
      <c r="E1736" s="165" t="s">
        <v>16212</v>
      </c>
      <c r="F1736" s="165" t="s">
        <v>16218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33"/>
        <v>0</v>
      </c>
      <c r="P1736" s="165" t="s">
        <v>16226</v>
      </c>
      <c r="Q1736" s="3" t="s">
        <v>16226</v>
      </c>
      <c r="R1736" s="3">
        <f t="shared" si="134"/>
        <v>14175</v>
      </c>
      <c r="S1736" s="178">
        <v>14175</v>
      </c>
      <c r="U1736"/>
      <c r="V1736"/>
    </row>
    <row r="1737" spans="1:22" s="3" customFormat="1">
      <c r="A1737" s="165" t="s">
        <v>16209</v>
      </c>
      <c r="B1737" s="94">
        <v>1613</v>
      </c>
      <c r="C1737" s="165" t="s">
        <v>5191</v>
      </c>
      <c r="D1737" s="165">
        <v>4</v>
      </c>
      <c r="E1737" s="165" t="s">
        <v>16213</v>
      </c>
      <c r="F1737" s="165" t="s">
        <v>16219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33"/>
        <v>0</v>
      </c>
      <c r="P1737" s="165" t="s">
        <v>16342</v>
      </c>
      <c r="Q1737" s="3" t="s">
        <v>16343</v>
      </c>
      <c r="R1737" s="3">
        <f t="shared" si="134"/>
        <v>14175</v>
      </c>
      <c r="S1737" s="178">
        <v>14175</v>
      </c>
      <c r="U1737"/>
      <c r="V1737"/>
    </row>
    <row r="1738" spans="1:22" s="3" customFormat="1">
      <c r="A1738" s="165" t="s">
        <v>16209</v>
      </c>
      <c r="B1738" s="94">
        <v>1614</v>
      </c>
      <c r="C1738" s="165" t="s">
        <v>5191</v>
      </c>
      <c r="D1738" s="165">
        <v>5</v>
      </c>
      <c r="E1738" s="165" t="s">
        <v>16214</v>
      </c>
      <c r="F1738" s="165" t="s">
        <v>16221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33"/>
        <v>0</v>
      </c>
      <c r="P1738" s="165" t="s">
        <v>16452</v>
      </c>
      <c r="Q1738" s="3" t="s">
        <v>16453</v>
      </c>
      <c r="R1738" s="3">
        <f t="shared" si="134"/>
        <v>14175</v>
      </c>
      <c r="S1738" s="178">
        <v>14175</v>
      </c>
      <c r="U1738"/>
      <c r="V1738"/>
    </row>
    <row r="1739" spans="1:22" s="3" customFormat="1">
      <c r="A1739" s="165" t="s">
        <v>16209</v>
      </c>
      <c r="B1739" s="94">
        <v>1615</v>
      </c>
      <c r="C1739" s="165" t="s">
        <v>5191</v>
      </c>
      <c r="D1739" s="165">
        <v>6</v>
      </c>
      <c r="E1739" s="165" t="s">
        <v>16215</v>
      </c>
      <c r="F1739" s="165" t="s">
        <v>16220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33"/>
        <v>14175</v>
      </c>
      <c r="P1739" s="165"/>
      <c r="R1739" s="3">
        <f t="shared" si="134"/>
        <v>14175</v>
      </c>
      <c r="S1739" s="178"/>
      <c r="U1739"/>
      <c r="V1739"/>
    </row>
    <row r="1740" spans="1:22" s="3" customFormat="1">
      <c r="A1740" s="165" t="s">
        <v>16209</v>
      </c>
      <c r="B1740" s="94">
        <v>1616</v>
      </c>
      <c r="C1740" s="165" t="s">
        <v>5191</v>
      </c>
      <c r="D1740" s="165">
        <v>7</v>
      </c>
      <c r="E1740" s="165" t="s">
        <v>16216</v>
      </c>
      <c r="F1740" s="165" t="s">
        <v>16222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33"/>
        <v>14175</v>
      </c>
      <c r="P1740" s="165"/>
      <c r="R1740" s="3">
        <f t="shared" si="134"/>
        <v>14175</v>
      </c>
      <c r="S1740" s="178"/>
      <c r="U1740"/>
      <c r="V1740"/>
    </row>
    <row r="1741" spans="1:22" s="3" customFormat="1">
      <c r="A1741" s="165" t="s">
        <v>16209</v>
      </c>
      <c r="B1741" s="94">
        <v>1617</v>
      </c>
      <c r="C1741" s="165" t="s">
        <v>5191</v>
      </c>
      <c r="D1741" s="165">
        <v>8</v>
      </c>
      <c r="E1741" s="165" t="s">
        <v>16217</v>
      </c>
      <c r="F1741" s="165" t="s">
        <v>16223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33"/>
        <v>14175</v>
      </c>
      <c r="P1741" s="165"/>
      <c r="R1741" s="3">
        <f t="shared" si="134"/>
        <v>14175</v>
      </c>
      <c r="S1741" s="178"/>
      <c r="U1741"/>
      <c r="V1741"/>
    </row>
    <row r="1742" spans="1:22">
      <c r="A1742" s="165" t="s">
        <v>16254</v>
      </c>
      <c r="B1742" s="94">
        <v>1618</v>
      </c>
      <c r="C1742" s="165" t="s">
        <v>16255</v>
      </c>
      <c r="D1742" s="165">
        <v>1</v>
      </c>
      <c r="E1742" s="165" t="s">
        <v>16257</v>
      </c>
      <c r="F1742" s="165" t="s">
        <v>16256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35">G1742+H1742+I1742-J1742-K1742-L1742</f>
        <v>0</v>
      </c>
      <c r="P1742" s="165" t="s">
        <v>16272</v>
      </c>
      <c r="Q1742" s="165" t="s">
        <v>16273</v>
      </c>
      <c r="R1742" s="3">
        <f t="shared" ref="R1742:R1757" si="136">H1742</f>
        <v>14175</v>
      </c>
      <c r="S1742" s="337">
        <v>14175</v>
      </c>
      <c r="T1742"/>
      <c r="U1742" s="3"/>
    </row>
    <row r="1743" spans="1:22" s="3" customFormat="1">
      <c r="A1743" s="165" t="s">
        <v>16254</v>
      </c>
      <c r="B1743" s="94">
        <v>1619</v>
      </c>
      <c r="C1743" s="165" t="s">
        <v>16255</v>
      </c>
      <c r="D1743" s="165">
        <v>2</v>
      </c>
      <c r="E1743" s="165" t="s">
        <v>16258</v>
      </c>
      <c r="F1743" s="165" t="s">
        <v>16265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35"/>
        <v>0</v>
      </c>
      <c r="P1743" s="165" t="s">
        <v>16410</v>
      </c>
      <c r="Q1743" s="3" t="s">
        <v>16411</v>
      </c>
      <c r="R1743" s="3">
        <f t="shared" si="136"/>
        <v>14175</v>
      </c>
      <c r="S1743" s="178">
        <v>14175</v>
      </c>
      <c r="U1743"/>
      <c r="V1743"/>
    </row>
    <row r="1744" spans="1:22" s="3" customFormat="1">
      <c r="A1744" s="165" t="s">
        <v>16254</v>
      </c>
      <c r="B1744" s="94">
        <v>1620</v>
      </c>
      <c r="C1744" s="165" t="s">
        <v>16255</v>
      </c>
      <c r="D1744" s="165">
        <v>3</v>
      </c>
      <c r="E1744" s="165" t="s">
        <v>16259</v>
      </c>
      <c r="F1744" s="165" t="s">
        <v>16266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35"/>
        <v>0</v>
      </c>
      <c r="P1744" s="165" t="s">
        <v>16529</v>
      </c>
      <c r="Q1744" s="3" t="s">
        <v>16528</v>
      </c>
      <c r="R1744" s="3">
        <f t="shared" si="136"/>
        <v>14175</v>
      </c>
      <c r="S1744" s="178">
        <v>14175</v>
      </c>
      <c r="U1744"/>
      <c r="V1744"/>
    </row>
    <row r="1745" spans="1:22" s="3" customFormat="1">
      <c r="A1745" s="165" t="s">
        <v>16254</v>
      </c>
      <c r="B1745" s="94">
        <v>1621</v>
      </c>
      <c r="C1745" s="165" t="s">
        <v>16255</v>
      </c>
      <c r="D1745" s="165">
        <v>4</v>
      </c>
      <c r="E1745" s="165" t="s">
        <v>16260</v>
      </c>
      <c r="F1745" s="165" t="s">
        <v>16267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35"/>
        <v>14175</v>
      </c>
      <c r="P1745" s="165"/>
      <c r="R1745" s="3">
        <f t="shared" si="136"/>
        <v>14175</v>
      </c>
      <c r="S1745" s="178"/>
      <c r="U1745"/>
      <c r="V1745"/>
    </row>
    <row r="1746" spans="1:22" s="3" customFormat="1">
      <c r="A1746" s="165" t="s">
        <v>16254</v>
      </c>
      <c r="B1746" s="94">
        <v>1622</v>
      </c>
      <c r="C1746" s="165" t="s">
        <v>16255</v>
      </c>
      <c r="D1746" s="165">
        <v>5</v>
      </c>
      <c r="E1746" s="165" t="s">
        <v>16261</v>
      </c>
      <c r="F1746" s="165" t="s">
        <v>16268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35"/>
        <v>14175</v>
      </c>
      <c r="P1746" s="165"/>
      <c r="R1746" s="3">
        <f t="shared" si="136"/>
        <v>14175</v>
      </c>
      <c r="S1746" s="178"/>
      <c r="U1746"/>
      <c r="V1746"/>
    </row>
    <row r="1747" spans="1:22" s="3" customFormat="1">
      <c r="A1747" s="165" t="s">
        <v>16254</v>
      </c>
      <c r="B1747" s="94">
        <v>1623</v>
      </c>
      <c r="C1747" s="165" t="s">
        <v>16255</v>
      </c>
      <c r="D1747" s="165">
        <v>6</v>
      </c>
      <c r="E1747" s="165" t="s">
        <v>16262</v>
      </c>
      <c r="F1747" s="165" t="s">
        <v>16269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35"/>
        <v>14175</v>
      </c>
      <c r="P1747" s="165"/>
      <c r="R1747" s="3">
        <f t="shared" si="136"/>
        <v>14175</v>
      </c>
      <c r="S1747" s="178"/>
      <c r="U1747"/>
      <c r="V1747"/>
    </row>
    <row r="1748" spans="1:22" s="3" customFormat="1">
      <c r="A1748" s="165" t="s">
        <v>16254</v>
      </c>
      <c r="B1748" s="94">
        <v>1624</v>
      </c>
      <c r="C1748" s="165" t="s">
        <v>16255</v>
      </c>
      <c r="D1748" s="165">
        <v>7</v>
      </c>
      <c r="E1748" s="165" t="s">
        <v>16263</v>
      </c>
      <c r="F1748" s="165" t="s">
        <v>16270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35"/>
        <v>14175</v>
      </c>
      <c r="P1748" s="165"/>
      <c r="R1748" s="3">
        <f t="shared" si="136"/>
        <v>14175</v>
      </c>
      <c r="S1748" s="178"/>
      <c r="U1748"/>
      <c r="V1748"/>
    </row>
    <row r="1749" spans="1:22" s="3" customFormat="1">
      <c r="A1749" s="165" t="s">
        <v>16254</v>
      </c>
      <c r="B1749" s="94">
        <v>1625</v>
      </c>
      <c r="C1749" s="165" t="s">
        <v>16255</v>
      </c>
      <c r="D1749" s="165">
        <v>8</v>
      </c>
      <c r="E1749" s="165" t="s">
        <v>16264</v>
      </c>
      <c r="F1749" s="165" t="s">
        <v>16271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35"/>
        <v>14175</v>
      </c>
      <c r="P1749" s="165"/>
      <c r="R1749" s="3">
        <f t="shared" si="136"/>
        <v>14175</v>
      </c>
      <c r="S1749" s="178"/>
      <c r="U1749"/>
      <c r="V1749"/>
    </row>
    <row r="1750" spans="1:22">
      <c r="A1750" s="165" t="s">
        <v>16282</v>
      </c>
      <c r="B1750" s="94">
        <v>1626</v>
      </c>
      <c r="C1750" s="165" t="s">
        <v>16283</v>
      </c>
      <c r="D1750" s="165">
        <v>1</v>
      </c>
      <c r="E1750" s="165" t="s">
        <v>16284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35"/>
        <v>0</v>
      </c>
      <c r="P1750" s="165" t="s">
        <v>16279</v>
      </c>
      <c r="Q1750" s="165" t="s">
        <v>16280</v>
      </c>
      <c r="R1750" s="3">
        <f t="shared" si="136"/>
        <v>14175</v>
      </c>
      <c r="S1750" s="337">
        <v>14175</v>
      </c>
      <c r="T1750"/>
      <c r="U1750" s="3"/>
    </row>
    <row r="1751" spans="1:22" s="3" customFormat="1">
      <c r="A1751" s="165" t="s">
        <v>16282</v>
      </c>
      <c r="B1751" s="94">
        <v>1627</v>
      </c>
      <c r="C1751" s="165" t="s">
        <v>16283</v>
      </c>
      <c r="D1751" s="165">
        <v>2</v>
      </c>
      <c r="E1751" s="165" t="s">
        <v>16285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35"/>
        <v>0</v>
      </c>
      <c r="P1751" s="165" t="s">
        <v>16412</v>
      </c>
      <c r="Q1751" s="3" t="s">
        <v>16413</v>
      </c>
      <c r="R1751" s="3">
        <f t="shared" si="136"/>
        <v>14175</v>
      </c>
      <c r="S1751" s="178">
        <v>14175</v>
      </c>
      <c r="U1751"/>
      <c r="V1751"/>
    </row>
    <row r="1752" spans="1:22" s="3" customFormat="1">
      <c r="A1752" s="165" t="s">
        <v>16282</v>
      </c>
      <c r="B1752" s="94">
        <v>1628</v>
      </c>
      <c r="C1752" s="165" t="s">
        <v>16283</v>
      </c>
      <c r="D1752" s="165">
        <v>3</v>
      </c>
      <c r="E1752" s="165" t="s">
        <v>16286</v>
      </c>
      <c r="F1752" s="165" t="s">
        <v>16299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35"/>
        <v>0</v>
      </c>
      <c r="P1752" s="165" t="s">
        <v>16533</v>
      </c>
      <c r="Q1752" s="3" t="s">
        <v>16534</v>
      </c>
      <c r="R1752" s="3">
        <f t="shared" si="136"/>
        <v>14175</v>
      </c>
      <c r="S1752" s="178">
        <v>14175</v>
      </c>
      <c r="U1752"/>
      <c r="V1752"/>
    </row>
    <row r="1753" spans="1:22" s="3" customFormat="1">
      <c r="A1753" s="165" t="s">
        <v>16282</v>
      </c>
      <c r="B1753" s="94">
        <v>1629</v>
      </c>
      <c r="C1753" s="165" t="s">
        <v>16283</v>
      </c>
      <c r="D1753" s="165">
        <v>4</v>
      </c>
      <c r="E1753" s="165" t="s">
        <v>16287</v>
      </c>
      <c r="F1753" s="165" t="s">
        <v>16298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35"/>
        <v>14175</v>
      </c>
      <c r="P1753" s="165"/>
      <c r="R1753" s="3">
        <f t="shared" si="136"/>
        <v>14175</v>
      </c>
      <c r="S1753" s="178"/>
      <c r="U1753"/>
      <c r="V1753"/>
    </row>
    <row r="1754" spans="1:22" s="3" customFormat="1">
      <c r="A1754" s="165" t="s">
        <v>16282</v>
      </c>
      <c r="B1754" s="94">
        <v>1630</v>
      </c>
      <c r="C1754" s="165" t="s">
        <v>16283</v>
      </c>
      <c r="D1754" s="165">
        <v>5</v>
      </c>
      <c r="E1754" s="165" t="s">
        <v>16288</v>
      </c>
      <c r="F1754" s="165" t="s">
        <v>16293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35"/>
        <v>14175</v>
      </c>
      <c r="P1754" s="165"/>
      <c r="R1754" s="3">
        <f t="shared" si="136"/>
        <v>14175</v>
      </c>
      <c r="S1754" s="178"/>
      <c r="U1754"/>
      <c r="V1754"/>
    </row>
    <row r="1755" spans="1:22" s="3" customFormat="1">
      <c r="A1755" s="165" t="s">
        <v>16282</v>
      </c>
      <c r="B1755" s="94">
        <v>1631</v>
      </c>
      <c r="C1755" s="165" t="s">
        <v>16283</v>
      </c>
      <c r="D1755" s="165">
        <v>6</v>
      </c>
      <c r="E1755" s="165" t="s">
        <v>16289</v>
      </c>
      <c r="F1755" s="165" t="s">
        <v>16294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35"/>
        <v>14175</v>
      </c>
      <c r="P1755" s="165"/>
      <c r="R1755" s="3">
        <f t="shared" si="136"/>
        <v>14175</v>
      </c>
      <c r="S1755" s="178"/>
      <c r="U1755"/>
      <c r="V1755"/>
    </row>
    <row r="1756" spans="1:22" s="3" customFormat="1">
      <c r="A1756" s="165" t="s">
        <v>16282</v>
      </c>
      <c r="B1756" s="94">
        <v>1632</v>
      </c>
      <c r="C1756" s="165" t="s">
        <v>16283</v>
      </c>
      <c r="D1756" s="165">
        <v>7</v>
      </c>
      <c r="E1756" s="165" t="s">
        <v>16290</v>
      </c>
      <c r="F1756" s="165" t="s">
        <v>16297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35"/>
        <v>14175</v>
      </c>
      <c r="P1756" s="165"/>
      <c r="R1756" s="3">
        <f t="shared" si="136"/>
        <v>14175</v>
      </c>
      <c r="S1756" s="178"/>
      <c r="U1756"/>
      <c r="V1756"/>
    </row>
    <row r="1757" spans="1:22" s="3" customFormat="1">
      <c r="A1757" s="165" t="s">
        <v>16282</v>
      </c>
      <c r="B1757" s="94">
        <v>1633</v>
      </c>
      <c r="C1757" s="165" t="s">
        <v>16283</v>
      </c>
      <c r="D1757" s="165">
        <v>8</v>
      </c>
      <c r="E1757" s="165" t="s">
        <v>16291</v>
      </c>
      <c r="F1757" s="165" t="s">
        <v>16296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35"/>
        <v>14175</v>
      </c>
      <c r="P1757" s="165"/>
      <c r="R1757" s="3">
        <f t="shared" si="136"/>
        <v>14175</v>
      </c>
      <c r="S1757" s="178"/>
      <c r="U1757"/>
      <c r="V1757"/>
    </row>
    <row r="1758" spans="1:22">
      <c r="A1758" s="165" t="s">
        <v>16235</v>
      </c>
      <c r="B1758" s="94">
        <v>1634</v>
      </c>
      <c r="C1758" s="165" t="s">
        <v>15941</v>
      </c>
      <c r="D1758" s="165">
        <v>1</v>
      </c>
      <c r="E1758" s="165" t="s">
        <v>16236</v>
      </c>
      <c r="F1758" s="165" t="s">
        <v>16242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33"/>
        <v>0</v>
      </c>
      <c r="P1758" s="165" t="s">
        <v>16252</v>
      </c>
      <c r="Q1758" s="165" t="s">
        <v>16253</v>
      </c>
      <c r="R1758" s="3">
        <f t="shared" si="134"/>
        <v>12000</v>
      </c>
      <c r="S1758" s="337">
        <v>12000</v>
      </c>
      <c r="T1758"/>
      <c r="U1758" s="3"/>
    </row>
    <row r="1759" spans="1:22" s="3" customFormat="1">
      <c r="A1759" s="165" t="s">
        <v>16235</v>
      </c>
      <c r="B1759" s="94">
        <v>1635</v>
      </c>
      <c r="C1759" s="165" t="s">
        <v>15941</v>
      </c>
      <c r="D1759" s="165">
        <v>2</v>
      </c>
      <c r="E1759" s="165" t="s">
        <v>16237</v>
      </c>
      <c r="F1759" s="165" t="s">
        <v>16245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33"/>
        <v>0</v>
      </c>
      <c r="P1759" s="165" t="s">
        <v>16407</v>
      </c>
      <c r="Q1759" s="3" t="s">
        <v>16409</v>
      </c>
      <c r="R1759" s="3">
        <f t="shared" si="134"/>
        <v>12000</v>
      </c>
      <c r="S1759" s="178">
        <v>12000</v>
      </c>
      <c r="U1759"/>
      <c r="V1759"/>
    </row>
    <row r="1760" spans="1:22" s="3" customFormat="1">
      <c r="A1760" s="165" t="s">
        <v>16235</v>
      </c>
      <c r="B1760" s="94">
        <v>1636</v>
      </c>
      <c r="C1760" s="165" t="s">
        <v>15941</v>
      </c>
      <c r="D1760" s="165">
        <v>3</v>
      </c>
      <c r="E1760" s="165" t="s">
        <v>16238</v>
      </c>
      <c r="F1760" s="165" t="s">
        <v>16246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33"/>
        <v>0</v>
      </c>
      <c r="P1760" s="165" t="s">
        <v>16526</v>
      </c>
      <c r="Q1760" s="3" t="s">
        <v>16527</v>
      </c>
      <c r="R1760" s="3">
        <f t="shared" si="134"/>
        <v>12000</v>
      </c>
      <c r="S1760" s="178">
        <v>12000</v>
      </c>
      <c r="U1760"/>
      <c r="V1760"/>
    </row>
    <row r="1761" spans="1:22" s="3" customFormat="1">
      <c r="A1761" s="165" t="s">
        <v>16235</v>
      </c>
      <c r="B1761" s="94">
        <v>1637</v>
      </c>
      <c r="C1761" s="165" t="s">
        <v>15941</v>
      </c>
      <c r="D1761" s="165">
        <v>4</v>
      </c>
      <c r="E1761" s="165" t="s">
        <v>16243</v>
      </c>
      <c r="F1761" s="165" t="s">
        <v>16247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33"/>
        <v>12000</v>
      </c>
      <c r="P1761" s="165"/>
      <c r="R1761" s="3">
        <f t="shared" si="134"/>
        <v>12000</v>
      </c>
      <c r="S1761" s="178"/>
      <c r="U1761"/>
      <c r="V1761"/>
    </row>
    <row r="1762" spans="1:22" s="3" customFormat="1">
      <c r="A1762" s="165" t="s">
        <v>16235</v>
      </c>
      <c r="B1762" s="94">
        <v>1638</v>
      </c>
      <c r="C1762" s="165" t="s">
        <v>15941</v>
      </c>
      <c r="D1762" s="165">
        <v>5</v>
      </c>
      <c r="E1762" s="165" t="s">
        <v>16239</v>
      </c>
      <c r="F1762" s="165" t="s">
        <v>16248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33"/>
        <v>12000</v>
      </c>
      <c r="P1762" s="165"/>
      <c r="R1762" s="3">
        <f t="shared" si="134"/>
        <v>12000</v>
      </c>
      <c r="S1762" s="178"/>
      <c r="U1762"/>
      <c r="V1762"/>
    </row>
    <row r="1763" spans="1:22" s="3" customFormat="1">
      <c r="A1763" s="165" t="s">
        <v>16235</v>
      </c>
      <c r="B1763" s="94">
        <v>1639</v>
      </c>
      <c r="C1763" s="165" t="s">
        <v>15941</v>
      </c>
      <c r="D1763" s="165">
        <v>6</v>
      </c>
      <c r="E1763" s="165" t="s">
        <v>16240</v>
      </c>
      <c r="F1763" s="165" t="s">
        <v>16249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33"/>
        <v>12000</v>
      </c>
      <c r="P1763" s="165"/>
      <c r="R1763" s="3">
        <f t="shared" si="134"/>
        <v>12000</v>
      </c>
      <c r="S1763" s="178"/>
      <c r="U1763"/>
      <c r="V1763"/>
    </row>
    <row r="1764" spans="1:22" s="3" customFormat="1">
      <c r="A1764" s="165" t="s">
        <v>16235</v>
      </c>
      <c r="B1764" s="94">
        <v>1640</v>
      </c>
      <c r="C1764" s="165" t="s">
        <v>15941</v>
      </c>
      <c r="D1764" s="165">
        <v>7</v>
      </c>
      <c r="E1764" s="165" t="s">
        <v>16241</v>
      </c>
      <c r="F1764" s="165" t="s">
        <v>16250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33"/>
        <v>12000</v>
      </c>
      <c r="P1764" s="165"/>
      <c r="R1764" s="3">
        <f t="shared" si="134"/>
        <v>12000</v>
      </c>
      <c r="S1764" s="178"/>
      <c r="U1764"/>
      <c r="V1764"/>
    </row>
    <row r="1765" spans="1:22" s="3" customFormat="1">
      <c r="A1765" s="165" t="s">
        <v>16235</v>
      </c>
      <c r="B1765" s="94">
        <v>1641</v>
      </c>
      <c r="C1765" s="165" t="s">
        <v>15941</v>
      </c>
      <c r="D1765" s="165">
        <v>8</v>
      </c>
      <c r="E1765" s="165" t="s">
        <v>16244</v>
      </c>
      <c r="F1765" s="165" t="s">
        <v>16251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33"/>
        <v>12000</v>
      </c>
      <c r="P1765" s="165"/>
      <c r="R1765" s="3">
        <f t="shared" si="134"/>
        <v>12000</v>
      </c>
      <c r="S1765" s="178"/>
      <c r="U1765"/>
      <c r="V1765"/>
    </row>
    <row r="1766" spans="1:22">
      <c r="A1766" s="165" t="s">
        <v>16336</v>
      </c>
      <c r="B1766" s="94">
        <v>1642</v>
      </c>
      <c r="C1766" s="165" t="s">
        <v>5820</v>
      </c>
      <c r="D1766" s="165">
        <v>1</v>
      </c>
      <c r="E1766" s="165" t="s">
        <v>16310</v>
      </c>
      <c r="F1766" s="165" t="s">
        <v>16309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7">G1766+H1766+I1766-J1766-K1766-L1766</f>
        <v>0</v>
      </c>
      <c r="P1766" s="165" t="s">
        <v>16325</v>
      </c>
      <c r="Q1766" s="165" t="s">
        <v>16326</v>
      </c>
      <c r="R1766" s="3">
        <f t="shared" ref="R1766:R1773" si="138">H1766</f>
        <v>17325</v>
      </c>
      <c r="S1766" s="337">
        <v>17325</v>
      </c>
      <c r="T1766"/>
      <c r="U1766" s="3"/>
    </row>
    <row r="1767" spans="1:22" s="3" customFormat="1">
      <c r="A1767" s="165" t="s">
        <v>16336</v>
      </c>
      <c r="B1767" s="94">
        <v>1643</v>
      </c>
      <c r="C1767" s="165" t="s">
        <v>5820</v>
      </c>
      <c r="D1767" s="165">
        <v>2</v>
      </c>
      <c r="E1767" s="165" t="s">
        <v>16311</v>
      </c>
      <c r="F1767" s="165" t="s">
        <v>16318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7"/>
        <v>0</v>
      </c>
      <c r="P1767" s="165" t="s">
        <v>16448</v>
      </c>
      <c r="Q1767" s="3" t="s">
        <v>16449</v>
      </c>
      <c r="R1767" s="3">
        <f t="shared" si="138"/>
        <v>17325</v>
      </c>
      <c r="S1767" s="178">
        <v>17325</v>
      </c>
      <c r="U1767"/>
      <c r="V1767"/>
    </row>
    <row r="1768" spans="1:22" s="3" customFormat="1">
      <c r="A1768" s="165" t="s">
        <v>16336</v>
      </c>
      <c r="B1768" s="94">
        <v>1644</v>
      </c>
      <c r="C1768" s="165" t="s">
        <v>5820</v>
      </c>
      <c r="D1768" s="165">
        <v>3</v>
      </c>
      <c r="E1768" s="165" t="s">
        <v>16312</v>
      </c>
      <c r="F1768" s="165" t="s">
        <v>16319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7"/>
        <v>17325</v>
      </c>
      <c r="P1768" s="165"/>
      <c r="R1768" s="3">
        <f t="shared" si="138"/>
        <v>17325</v>
      </c>
      <c r="S1768" s="178"/>
      <c r="U1768"/>
      <c r="V1768"/>
    </row>
    <row r="1769" spans="1:22" s="3" customFormat="1">
      <c r="A1769" s="165" t="s">
        <v>16336</v>
      </c>
      <c r="B1769" s="94">
        <v>1645</v>
      </c>
      <c r="C1769" s="165" t="s">
        <v>5820</v>
      </c>
      <c r="D1769" s="165">
        <v>4</v>
      </c>
      <c r="E1769" s="165" t="s">
        <v>16313</v>
      </c>
      <c r="F1769" s="165" t="s">
        <v>16320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7"/>
        <v>17325</v>
      </c>
      <c r="P1769" s="165"/>
      <c r="R1769" s="3">
        <f t="shared" si="138"/>
        <v>17325</v>
      </c>
      <c r="S1769" s="178"/>
      <c r="U1769"/>
      <c r="V1769"/>
    </row>
    <row r="1770" spans="1:22" s="3" customFormat="1">
      <c r="A1770" s="165" t="s">
        <v>16336</v>
      </c>
      <c r="B1770" s="94">
        <v>1646</v>
      </c>
      <c r="C1770" s="165" t="s">
        <v>5820</v>
      </c>
      <c r="D1770" s="165">
        <v>5</v>
      </c>
      <c r="E1770" s="165" t="s">
        <v>16314</v>
      </c>
      <c r="F1770" s="165" t="s">
        <v>16321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7"/>
        <v>17325</v>
      </c>
      <c r="P1770" s="165"/>
      <c r="R1770" s="3">
        <f t="shared" si="138"/>
        <v>17325</v>
      </c>
      <c r="S1770" s="178"/>
      <c r="U1770"/>
      <c r="V1770"/>
    </row>
    <row r="1771" spans="1:22" s="3" customFormat="1">
      <c r="A1771" s="165" t="s">
        <v>16336</v>
      </c>
      <c r="B1771" s="94">
        <v>1647</v>
      </c>
      <c r="C1771" s="165" t="s">
        <v>5820</v>
      </c>
      <c r="D1771" s="165">
        <v>6</v>
      </c>
      <c r="E1771" s="165" t="s">
        <v>16315</v>
      </c>
      <c r="F1771" s="165" t="s">
        <v>16322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7"/>
        <v>17325</v>
      </c>
      <c r="P1771" s="165"/>
      <c r="R1771" s="3">
        <f t="shared" si="138"/>
        <v>17325</v>
      </c>
      <c r="S1771" s="178"/>
      <c r="U1771"/>
      <c r="V1771"/>
    </row>
    <row r="1772" spans="1:22" s="3" customFormat="1">
      <c r="A1772" s="165" t="s">
        <v>16336</v>
      </c>
      <c r="B1772" s="94">
        <v>1648</v>
      </c>
      <c r="C1772" s="165" t="s">
        <v>5820</v>
      </c>
      <c r="D1772" s="165">
        <v>7</v>
      </c>
      <c r="E1772" s="165" t="s">
        <v>16316</v>
      </c>
      <c r="F1772" s="165" t="s">
        <v>16323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7"/>
        <v>17325</v>
      </c>
      <c r="P1772" s="165"/>
      <c r="R1772" s="3">
        <f t="shared" si="138"/>
        <v>17325</v>
      </c>
      <c r="S1772" s="178"/>
      <c r="U1772"/>
      <c r="V1772"/>
    </row>
    <row r="1773" spans="1:22" s="3" customFormat="1">
      <c r="A1773" s="165" t="s">
        <v>16336</v>
      </c>
      <c r="B1773" s="94">
        <v>1649</v>
      </c>
      <c r="C1773" s="165" t="s">
        <v>5820</v>
      </c>
      <c r="D1773" s="165">
        <v>8</v>
      </c>
      <c r="E1773" s="165" t="s">
        <v>16317</v>
      </c>
      <c r="F1773" s="165" t="s">
        <v>16324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7"/>
        <v>17325</v>
      </c>
      <c r="P1773" s="165"/>
      <c r="R1773" s="3">
        <f t="shared" si="138"/>
        <v>17325</v>
      </c>
      <c r="S1773" s="178"/>
      <c r="U1773"/>
      <c r="V1773"/>
    </row>
    <row r="1774" spans="1:22">
      <c r="A1774" s="165" t="s">
        <v>16327</v>
      </c>
      <c r="B1774" s="94">
        <v>1650</v>
      </c>
      <c r="C1774" s="165" t="s">
        <v>5820</v>
      </c>
      <c r="D1774" s="165">
        <v>1</v>
      </c>
      <c r="E1774" s="165" t="s">
        <v>16328</v>
      </c>
      <c r="F1774" s="165" t="s">
        <v>16309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9">G1774+H1774+I1774-J1774-K1774-L1774</f>
        <v>0</v>
      </c>
      <c r="P1774" s="165" t="s">
        <v>16325</v>
      </c>
      <c r="Q1774" s="165" t="s">
        <v>16326</v>
      </c>
      <c r="R1774" s="3">
        <f t="shared" ref="R1774:R1781" si="140">H1774</f>
        <v>12600</v>
      </c>
      <c r="S1774" s="337">
        <v>12600</v>
      </c>
      <c r="T1774"/>
      <c r="U1774" s="3"/>
    </row>
    <row r="1775" spans="1:22" s="3" customFormat="1">
      <c r="A1775" s="165" t="s">
        <v>16327</v>
      </c>
      <c r="B1775" s="94">
        <v>1651</v>
      </c>
      <c r="C1775" s="165" t="s">
        <v>5820</v>
      </c>
      <c r="D1775" s="165">
        <v>2</v>
      </c>
      <c r="E1775" s="165" t="s">
        <v>16329</v>
      </c>
      <c r="F1775" s="165" t="s">
        <v>16318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9"/>
        <v>0</v>
      </c>
      <c r="P1775" s="165" t="s">
        <v>16446</v>
      </c>
      <c r="Q1775" s="3" t="s">
        <v>16447</v>
      </c>
      <c r="R1775" s="3">
        <f t="shared" si="140"/>
        <v>12600</v>
      </c>
      <c r="S1775" s="178">
        <v>12600</v>
      </c>
      <c r="U1775"/>
      <c r="V1775"/>
    </row>
    <row r="1776" spans="1:22" s="3" customFormat="1">
      <c r="A1776" s="165" t="s">
        <v>16327</v>
      </c>
      <c r="B1776" s="94">
        <v>1652</v>
      </c>
      <c r="C1776" s="165" t="s">
        <v>5820</v>
      </c>
      <c r="D1776" s="165">
        <v>3</v>
      </c>
      <c r="E1776" s="165" t="s">
        <v>16330</v>
      </c>
      <c r="F1776" s="165" t="s">
        <v>16319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9"/>
        <v>12600</v>
      </c>
      <c r="P1776" s="165"/>
      <c r="R1776" s="3">
        <f t="shared" si="140"/>
        <v>12600</v>
      </c>
      <c r="S1776" s="178"/>
      <c r="U1776"/>
      <c r="V1776"/>
    </row>
    <row r="1777" spans="1:22" s="3" customFormat="1">
      <c r="A1777" s="165" t="s">
        <v>16327</v>
      </c>
      <c r="B1777" s="94">
        <v>1653</v>
      </c>
      <c r="C1777" s="165" t="s">
        <v>5820</v>
      </c>
      <c r="D1777" s="165">
        <v>4</v>
      </c>
      <c r="E1777" s="165" t="s">
        <v>16331</v>
      </c>
      <c r="F1777" s="165" t="s">
        <v>16320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9"/>
        <v>12600</v>
      </c>
      <c r="P1777" s="165"/>
      <c r="R1777" s="3">
        <f t="shared" si="140"/>
        <v>12600</v>
      </c>
      <c r="S1777" s="178"/>
      <c r="U1777"/>
      <c r="V1777"/>
    </row>
    <row r="1778" spans="1:22" s="3" customFormat="1">
      <c r="A1778" s="165" t="s">
        <v>16327</v>
      </c>
      <c r="B1778" s="94">
        <v>1654</v>
      </c>
      <c r="C1778" s="165" t="s">
        <v>5820</v>
      </c>
      <c r="D1778" s="165">
        <v>5</v>
      </c>
      <c r="E1778" s="165" t="s">
        <v>16332</v>
      </c>
      <c r="F1778" s="165" t="s">
        <v>16321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9"/>
        <v>12600</v>
      </c>
      <c r="P1778" s="165"/>
      <c r="R1778" s="3">
        <f t="shared" si="140"/>
        <v>12600</v>
      </c>
      <c r="S1778" s="178"/>
      <c r="U1778"/>
      <c r="V1778"/>
    </row>
    <row r="1779" spans="1:22" s="3" customFormat="1">
      <c r="A1779" s="165" t="s">
        <v>16327</v>
      </c>
      <c r="B1779" s="94">
        <v>1655</v>
      </c>
      <c r="C1779" s="165" t="s">
        <v>5820</v>
      </c>
      <c r="D1779" s="165">
        <v>6</v>
      </c>
      <c r="E1779" s="165" t="s">
        <v>16333</v>
      </c>
      <c r="F1779" s="165" t="s">
        <v>16322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9"/>
        <v>12600</v>
      </c>
      <c r="P1779" s="165"/>
      <c r="R1779" s="3">
        <f t="shared" si="140"/>
        <v>12600</v>
      </c>
      <c r="S1779" s="178"/>
      <c r="U1779"/>
      <c r="V1779"/>
    </row>
    <row r="1780" spans="1:22" s="3" customFormat="1">
      <c r="A1780" s="165" t="s">
        <v>16327</v>
      </c>
      <c r="B1780" s="94">
        <v>1656</v>
      </c>
      <c r="C1780" s="165" t="s">
        <v>5820</v>
      </c>
      <c r="D1780" s="165">
        <v>7</v>
      </c>
      <c r="E1780" s="165" t="s">
        <v>16334</v>
      </c>
      <c r="F1780" s="165" t="s">
        <v>16323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9"/>
        <v>12600</v>
      </c>
      <c r="P1780" s="165"/>
      <c r="R1780" s="3">
        <f t="shared" si="140"/>
        <v>12600</v>
      </c>
      <c r="S1780" s="178"/>
      <c r="U1780"/>
      <c r="V1780"/>
    </row>
    <row r="1781" spans="1:22" s="3" customFormat="1">
      <c r="A1781" s="165" t="s">
        <v>16327</v>
      </c>
      <c r="B1781" s="94">
        <v>1657</v>
      </c>
      <c r="C1781" s="165" t="s">
        <v>5820</v>
      </c>
      <c r="D1781" s="165">
        <v>8</v>
      </c>
      <c r="E1781" s="165" t="s">
        <v>16335</v>
      </c>
      <c r="F1781" s="165" t="s">
        <v>16324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9"/>
        <v>12600</v>
      </c>
      <c r="P1781" s="165"/>
      <c r="R1781" s="3">
        <f t="shared" si="140"/>
        <v>12600</v>
      </c>
      <c r="S1781" s="178"/>
      <c r="U1781"/>
      <c r="V1781"/>
    </row>
    <row r="1782" spans="1:22" s="3" customFormat="1">
      <c r="A1782" s="165" t="s">
        <v>16339</v>
      </c>
      <c r="B1782" s="94">
        <v>1658</v>
      </c>
      <c r="C1782" s="165" t="s">
        <v>5208</v>
      </c>
      <c r="D1782" s="165"/>
      <c r="E1782" s="165" t="s">
        <v>16340</v>
      </c>
      <c r="F1782" s="165" t="s">
        <v>16341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41">G1782+H1782+I1782-J1782-K1782-L1782</f>
        <v>0</v>
      </c>
      <c r="P1782" s="165" t="s">
        <v>16338</v>
      </c>
      <c r="Q1782" s="3" t="s">
        <v>16337</v>
      </c>
      <c r="R1782" s="3">
        <f t="shared" ref="R1782:R1790" si="142">H1782</f>
        <v>120000</v>
      </c>
      <c r="S1782" s="178">
        <v>120000</v>
      </c>
      <c r="U1782"/>
      <c r="V1782"/>
    </row>
    <row r="1783" spans="1:22">
      <c r="A1783" s="165" t="s">
        <v>16344</v>
      </c>
      <c r="B1783" s="94">
        <v>1659</v>
      </c>
      <c r="C1783" s="165" t="s">
        <v>16345</v>
      </c>
      <c r="D1783" s="165">
        <v>1</v>
      </c>
      <c r="E1783" s="165" t="s">
        <v>16347</v>
      </c>
      <c r="F1783" s="165" t="s">
        <v>16346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41"/>
        <v>0</v>
      </c>
      <c r="P1783" s="165" t="s">
        <v>16362</v>
      </c>
      <c r="Q1783" s="165" t="s">
        <v>16363</v>
      </c>
      <c r="R1783" s="3">
        <f t="shared" si="142"/>
        <v>12600</v>
      </c>
      <c r="S1783" s="337">
        <v>12600</v>
      </c>
      <c r="T1783"/>
      <c r="U1783" s="3"/>
    </row>
    <row r="1784" spans="1:22" s="3" customFormat="1">
      <c r="A1784" s="165" t="s">
        <v>16344</v>
      </c>
      <c r="B1784" s="94">
        <v>1660</v>
      </c>
      <c r="C1784" s="165" t="s">
        <v>16345</v>
      </c>
      <c r="D1784" s="165">
        <v>2</v>
      </c>
      <c r="E1784" s="165" t="s">
        <v>16348</v>
      </c>
      <c r="F1784" s="165" t="s">
        <v>16355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41"/>
        <v>0</v>
      </c>
      <c r="P1784" s="165" t="s">
        <v>16444</v>
      </c>
      <c r="Q1784" s="3" t="s">
        <v>16445</v>
      </c>
      <c r="R1784" s="3">
        <f t="shared" si="142"/>
        <v>12600</v>
      </c>
      <c r="S1784" s="178">
        <v>12600</v>
      </c>
      <c r="U1784"/>
      <c r="V1784"/>
    </row>
    <row r="1785" spans="1:22" s="3" customFormat="1">
      <c r="A1785" s="165" t="s">
        <v>16344</v>
      </c>
      <c r="B1785" s="94">
        <v>1661</v>
      </c>
      <c r="C1785" s="165" t="s">
        <v>16345</v>
      </c>
      <c r="D1785" s="165">
        <v>3</v>
      </c>
      <c r="E1785" s="165" t="s">
        <v>16349</v>
      </c>
      <c r="F1785" s="165" t="s">
        <v>16356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41"/>
        <v>12600</v>
      </c>
      <c r="P1785" s="165"/>
      <c r="R1785" s="3">
        <f t="shared" si="142"/>
        <v>12600</v>
      </c>
      <c r="S1785" s="178"/>
      <c r="U1785"/>
      <c r="V1785"/>
    </row>
    <row r="1786" spans="1:22" s="3" customFormat="1">
      <c r="A1786" s="165" t="s">
        <v>16344</v>
      </c>
      <c r="B1786" s="94">
        <v>1662</v>
      </c>
      <c r="C1786" s="165" t="s">
        <v>16345</v>
      </c>
      <c r="D1786" s="165">
        <v>4</v>
      </c>
      <c r="E1786" s="165" t="s">
        <v>16350</v>
      </c>
      <c r="F1786" s="165" t="s">
        <v>16357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41"/>
        <v>12600</v>
      </c>
      <c r="P1786" s="165"/>
      <c r="R1786" s="3">
        <f t="shared" si="142"/>
        <v>12600</v>
      </c>
      <c r="S1786" s="178"/>
      <c r="U1786"/>
      <c r="V1786"/>
    </row>
    <row r="1787" spans="1:22" s="3" customFormat="1">
      <c r="A1787" s="165" t="s">
        <v>16344</v>
      </c>
      <c r="B1787" s="94">
        <v>1663</v>
      </c>
      <c r="C1787" s="165" t="s">
        <v>16345</v>
      </c>
      <c r="D1787" s="165">
        <v>5</v>
      </c>
      <c r="E1787" s="165" t="s">
        <v>16351</v>
      </c>
      <c r="F1787" s="165" t="s">
        <v>16358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41"/>
        <v>12600</v>
      </c>
      <c r="P1787" s="165"/>
      <c r="R1787" s="3">
        <f t="shared" si="142"/>
        <v>12600</v>
      </c>
      <c r="S1787" s="178"/>
      <c r="U1787"/>
      <c r="V1787"/>
    </row>
    <row r="1788" spans="1:22" s="3" customFormat="1">
      <c r="A1788" s="165" t="s">
        <v>16344</v>
      </c>
      <c r="B1788" s="94">
        <v>1664</v>
      </c>
      <c r="C1788" s="165" t="s">
        <v>16345</v>
      </c>
      <c r="D1788" s="165">
        <v>6</v>
      </c>
      <c r="E1788" s="165" t="s">
        <v>16352</v>
      </c>
      <c r="F1788" s="165" t="s">
        <v>16359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41"/>
        <v>12600</v>
      </c>
      <c r="P1788" s="165"/>
      <c r="R1788" s="3">
        <f t="shared" si="142"/>
        <v>12600</v>
      </c>
      <c r="S1788" s="178"/>
      <c r="U1788"/>
      <c r="V1788"/>
    </row>
    <row r="1789" spans="1:22" s="3" customFormat="1">
      <c r="A1789" s="165" t="s">
        <v>16344</v>
      </c>
      <c r="B1789" s="94">
        <v>1665</v>
      </c>
      <c r="C1789" s="165" t="s">
        <v>16345</v>
      </c>
      <c r="D1789" s="165">
        <v>7</v>
      </c>
      <c r="E1789" s="165" t="s">
        <v>16353</v>
      </c>
      <c r="F1789" s="165" t="s">
        <v>16360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41"/>
        <v>12600</v>
      </c>
      <c r="P1789" s="165"/>
      <c r="R1789" s="3">
        <f t="shared" si="142"/>
        <v>12600</v>
      </c>
      <c r="S1789" s="178"/>
      <c r="U1789"/>
      <c r="V1789"/>
    </row>
    <row r="1790" spans="1:22" s="3" customFormat="1">
      <c r="A1790" s="165" t="s">
        <v>16344</v>
      </c>
      <c r="B1790" s="94">
        <v>1666</v>
      </c>
      <c r="C1790" s="165" t="s">
        <v>16345</v>
      </c>
      <c r="D1790" s="165">
        <v>8</v>
      </c>
      <c r="E1790" s="165" t="s">
        <v>16354</v>
      </c>
      <c r="F1790" s="165" t="s">
        <v>16361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41"/>
        <v>12600</v>
      </c>
      <c r="P1790" s="165"/>
      <c r="R1790" s="3">
        <f t="shared" si="142"/>
        <v>12600</v>
      </c>
      <c r="S1790" s="178"/>
      <c r="U1790"/>
      <c r="V1790"/>
    </row>
    <row r="1791" spans="1:22">
      <c r="A1791" s="165" t="s">
        <v>16379</v>
      </c>
      <c r="B1791" s="94">
        <v>1667</v>
      </c>
      <c r="C1791" s="165" t="s">
        <v>4230</v>
      </c>
      <c r="D1791" s="165">
        <v>1</v>
      </c>
      <c r="E1791" s="165" t="s">
        <v>16381</v>
      </c>
      <c r="F1791" s="165" t="s">
        <v>16380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43">G1791+H1791+I1791-J1791-K1791-L1791</f>
        <v>0</v>
      </c>
      <c r="P1791" s="165" t="s">
        <v>16404</v>
      </c>
      <c r="Q1791" s="165" t="s">
        <v>16404</v>
      </c>
      <c r="R1791" s="3">
        <f t="shared" ref="R1791:R1798" si="144">H1791</f>
        <v>3360</v>
      </c>
      <c r="S1791" s="337">
        <v>3360</v>
      </c>
      <c r="T1791"/>
      <c r="U1791" s="3"/>
    </row>
    <row r="1792" spans="1:22" s="3" customFormat="1">
      <c r="A1792" s="165" t="s">
        <v>16379</v>
      </c>
      <c r="B1792" s="94">
        <v>1668</v>
      </c>
      <c r="C1792" s="165" t="s">
        <v>4230</v>
      </c>
      <c r="D1792" s="165">
        <v>2</v>
      </c>
      <c r="E1792" s="165" t="s">
        <v>16382</v>
      </c>
      <c r="F1792" s="165" t="s">
        <v>16393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43"/>
        <v>0</v>
      </c>
      <c r="P1792" s="165" t="s">
        <v>16407</v>
      </c>
      <c r="Q1792" s="3" t="s">
        <v>16408</v>
      </c>
      <c r="R1792" s="3">
        <f t="shared" si="144"/>
        <v>3360</v>
      </c>
      <c r="S1792" s="178">
        <v>3360</v>
      </c>
      <c r="U1792"/>
      <c r="V1792"/>
    </row>
    <row r="1793" spans="1:22" s="3" customFormat="1">
      <c r="A1793" s="165" t="s">
        <v>16379</v>
      </c>
      <c r="B1793" s="94">
        <v>1669</v>
      </c>
      <c r="C1793" s="165" t="s">
        <v>4230</v>
      </c>
      <c r="D1793" s="165">
        <v>3</v>
      </c>
      <c r="E1793" s="165" t="s">
        <v>16383</v>
      </c>
      <c r="F1793" s="165" t="s">
        <v>16394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43"/>
        <v>0</v>
      </c>
      <c r="P1793" s="165" t="s">
        <v>16425</v>
      </c>
      <c r="Q1793" s="3" t="s">
        <v>16426</v>
      </c>
      <c r="R1793" s="3">
        <f t="shared" si="144"/>
        <v>3360</v>
      </c>
      <c r="S1793" s="178">
        <v>3360</v>
      </c>
      <c r="U1793"/>
      <c r="V1793"/>
    </row>
    <row r="1794" spans="1:22" s="3" customFormat="1">
      <c r="A1794" s="165" t="s">
        <v>16379</v>
      </c>
      <c r="B1794" s="94">
        <v>1670</v>
      </c>
      <c r="C1794" s="165" t="s">
        <v>4230</v>
      </c>
      <c r="D1794" s="165">
        <v>4</v>
      </c>
      <c r="E1794" s="165" t="s">
        <v>16384</v>
      </c>
      <c r="F1794" s="165" t="s">
        <v>16395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43"/>
        <v>0</v>
      </c>
      <c r="P1794" s="165" t="s">
        <v>16471</v>
      </c>
      <c r="Q1794" s="3" t="s">
        <v>16472</v>
      </c>
      <c r="R1794" s="3">
        <f t="shared" si="144"/>
        <v>3360</v>
      </c>
      <c r="S1794" s="178">
        <v>3360</v>
      </c>
      <c r="U1794"/>
      <c r="V1794"/>
    </row>
    <row r="1795" spans="1:22" s="3" customFormat="1">
      <c r="A1795" s="165" t="s">
        <v>16379</v>
      </c>
      <c r="B1795" s="94">
        <v>1671</v>
      </c>
      <c r="C1795" s="165" t="s">
        <v>4230</v>
      </c>
      <c r="D1795" s="165">
        <v>5</v>
      </c>
      <c r="E1795" s="165" t="s">
        <v>16385</v>
      </c>
      <c r="F1795" s="165" t="s">
        <v>16396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43"/>
        <v>0</v>
      </c>
      <c r="P1795" s="165" t="s">
        <v>16524</v>
      </c>
      <c r="Q1795" s="3" t="s">
        <v>16525</v>
      </c>
      <c r="R1795" s="3">
        <f t="shared" si="144"/>
        <v>3360</v>
      </c>
      <c r="S1795" s="178">
        <v>3360</v>
      </c>
      <c r="U1795"/>
      <c r="V1795"/>
    </row>
    <row r="1796" spans="1:22" s="3" customFormat="1">
      <c r="A1796" s="165" t="s">
        <v>16379</v>
      </c>
      <c r="B1796" s="94">
        <v>1672</v>
      </c>
      <c r="C1796" s="165" t="s">
        <v>4230</v>
      </c>
      <c r="D1796" s="165">
        <v>6</v>
      </c>
      <c r="E1796" s="165" t="s">
        <v>16386</v>
      </c>
      <c r="F1796" s="165" t="s">
        <v>16397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43"/>
        <v>3360</v>
      </c>
      <c r="P1796" s="165"/>
      <c r="R1796" s="3">
        <f t="shared" si="144"/>
        <v>3360</v>
      </c>
      <c r="S1796" s="178"/>
      <c r="U1796"/>
      <c r="V1796"/>
    </row>
    <row r="1797" spans="1:22" s="3" customFormat="1">
      <c r="A1797" s="165" t="s">
        <v>16379</v>
      </c>
      <c r="B1797" s="94">
        <v>1673</v>
      </c>
      <c r="C1797" s="165" t="s">
        <v>4230</v>
      </c>
      <c r="D1797" s="165">
        <v>7</v>
      </c>
      <c r="E1797" s="165" t="s">
        <v>16387</v>
      </c>
      <c r="F1797" s="165" t="s">
        <v>16398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43"/>
        <v>3360</v>
      </c>
      <c r="P1797" s="165"/>
      <c r="R1797" s="3">
        <f t="shared" si="144"/>
        <v>3360</v>
      </c>
      <c r="S1797" s="178"/>
      <c r="U1797"/>
      <c r="V1797"/>
    </row>
    <row r="1798" spans="1:22" s="3" customFormat="1">
      <c r="A1798" s="165" t="s">
        <v>16379</v>
      </c>
      <c r="B1798" s="94">
        <v>1674</v>
      </c>
      <c r="C1798" s="165" t="s">
        <v>4230</v>
      </c>
      <c r="D1798" s="165">
        <v>8</v>
      </c>
      <c r="E1798" s="165" t="s">
        <v>16388</v>
      </c>
      <c r="F1798" s="165" t="s">
        <v>16399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43"/>
        <v>3360</v>
      </c>
      <c r="P1798" s="165"/>
      <c r="R1798" s="3">
        <f t="shared" si="144"/>
        <v>3360</v>
      </c>
      <c r="S1798" s="178"/>
      <c r="U1798"/>
      <c r="V1798"/>
    </row>
    <row r="1799" spans="1:22" s="3" customFormat="1">
      <c r="A1799" s="165" t="s">
        <v>16379</v>
      </c>
      <c r="B1799" s="94">
        <v>1675</v>
      </c>
      <c r="C1799" s="165" t="s">
        <v>4230</v>
      </c>
      <c r="D1799" s="165">
        <v>9</v>
      </c>
      <c r="E1799" s="165" t="s">
        <v>16389</v>
      </c>
      <c r="F1799" s="165" t="s">
        <v>16400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45">G1799+H1799+I1799-J1799-K1799-L1799</f>
        <v>3360</v>
      </c>
      <c r="P1799" s="165"/>
      <c r="R1799" s="3">
        <f t="shared" ref="R1799:R1810" si="146">H1799</f>
        <v>3360</v>
      </c>
      <c r="S1799" s="178"/>
      <c r="U1799"/>
      <c r="V1799"/>
    </row>
    <row r="1800" spans="1:22" s="3" customFormat="1">
      <c r="A1800" s="165" t="s">
        <v>16379</v>
      </c>
      <c r="B1800" s="94">
        <v>1676</v>
      </c>
      <c r="C1800" s="165" t="s">
        <v>4230</v>
      </c>
      <c r="D1800" s="165">
        <v>10</v>
      </c>
      <c r="E1800" s="165" t="s">
        <v>16390</v>
      </c>
      <c r="F1800" s="165" t="s">
        <v>16401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45"/>
        <v>3360</v>
      </c>
      <c r="P1800" s="165"/>
      <c r="R1800" s="3">
        <f t="shared" si="146"/>
        <v>3360</v>
      </c>
      <c r="S1800" s="178"/>
      <c r="U1800"/>
      <c r="V1800"/>
    </row>
    <row r="1801" spans="1:22" s="3" customFormat="1">
      <c r="A1801" s="165" t="s">
        <v>16379</v>
      </c>
      <c r="B1801" s="94">
        <v>1677</v>
      </c>
      <c r="C1801" s="165" t="s">
        <v>4230</v>
      </c>
      <c r="D1801" s="165">
        <v>11</v>
      </c>
      <c r="E1801" s="165" t="s">
        <v>16391</v>
      </c>
      <c r="F1801" s="165" t="s">
        <v>16402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45"/>
        <v>3360</v>
      </c>
      <c r="P1801" s="165"/>
      <c r="R1801" s="3">
        <f t="shared" si="146"/>
        <v>3360</v>
      </c>
      <c r="S1801" s="178"/>
      <c r="U1801"/>
      <c r="V1801"/>
    </row>
    <row r="1802" spans="1:22" s="3" customFormat="1">
      <c r="A1802" s="165" t="s">
        <v>16379</v>
      </c>
      <c r="B1802" s="94">
        <v>1678</v>
      </c>
      <c r="C1802" s="165" t="s">
        <v>4230</v>
      </c>
      <c r="D1802" s="165">
        <v>12</v>
      </c>
      <c r="E1802" s="165" t="s">
        <v>16392</v>
      </c>
      <c r="F1802" s="165" t="s">
        <v>16403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45"/>
        <v>3360</v>
      </c>
      <c r="P1802" s="165"/>
      <c r="R1802" s="3">
        <f t="shared" si="146"/>
        <v>3360</v>
      </c>
      <c r="S1802" s="178"/>
      <c r="U1802"/>
      <c r="V1802"/>
    </row>
    <row r="1803" spans="1:22">
      <c r="A1803" s="165" t="s">
        <v>16427</v>
      </c>
      <c r="B1803" s="94">
        <v>1679</v>
      </c>
      <c r="C1803" s="165" t="s">
        <v>16428</v>
      </c>
      <c r="D1803" s="165">
        <v>1</v>
      </c>
      <c r="E1803" s="165" t="s">
        <v>16430</v>
      </c>
      <c r="F1803" s="165" t="s">
        <v>16429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45"/>
        <v>0</v>
      </c>
      <c r="P1803" s="165" t="s">
        <v>16441</v>
      </c>
      <c r="Q1803" s="165" t="s">
        <v>16441</v>
      </c>
      <c r="R1803" s="3">
        <f t="shared" si="146"/>
        <v>11970</v>
      </c>
      <c r="S1803" s="337">
        <v>11970</v>
      </c>
      <c r="T1803"/>
      <c r="U1803" s="3"/>
    </row>
    <row r="1804" spans="1:22" s="3" customFormat="1">
      <c r="A1804" s="165" t="s">
        <v>16427</v>
      </c>
      <c r="B1804" s="94">
        <v>1680</v>
      </c>
      <c r="C1804" s="165" t="s">
        <v>16428</v>
      </c>
      <c r="D1804" s="165">
        <v>2</v>
      </c>
      <c r="E1804" s="165" t="s">
        <v>16431</v>
      </c>
      <c r="F1804" s="165" t="s">
        <v>16439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45"/>
        <v>0</v>
      </c>
      <c r="P1804" s="165" t="s">
        <v>16530</v>
      </c>
      <c r="Q1804" s="3" t="s">
        <v>16531</v>
      </c>
      <c r="R1804" s="3">
        <f t="shared" si="146"/>
        <v>11970</v>
      </c>
      <c r="S1804" s="178">
        <v>11970</v>
      </c>
      <c r="U1804"/>
      <c r="V1804"/>
    </row>
    <row r="1805" spans="1:22" s="3" customFormat="1">
      <c r="A1805" s="165" t="s">
        <v>16427</v>
      </c>
      <c r="B1805" s="94">
        <v>1681</v>
      </c>
      <c r="C1805" s="165" t="s">
        <v>16428</v>
      </c>
      <c r="D1805" s="165">
        <v>3</v>
      </c>
      <c r="E1805" s="165" t="s">
        <v>16432</v>
      </c>
      <c r="F1805" s="165" t="s">
        <v>16292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45"/>
        <v>11970</v>
      </c>
      <c r="P1805" s="165"/>
      <c r="R1805" s="3">
        <f t="shared" si="146"/>
        <v>11970</v>
      </c>
      <c r="S1805" s="178"/>
      <c r="U1805"/>
      <c r="V1805"/>
    </row>
    <row r="1806" spans="1:22" s="3" customFormat="1">
      <c r="A1806" s="165" t="s">
        <v>16427</v>
      </c>
      <c r="B1806" s="94">
        <v>1682</v>
      </c>
      <c r="C1806" s="165" t="s">
        <v>16428</v>
      </c>
      <c r="D1806" s="165">
        <v>4</v>
      </c>
      <c r="E1806" s="165" t="s">
        <v>16433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45"/>
        <v>11970</v>
      </c>
      <c r="P1806" s="165"/>
      <c r="R1806" s="3">
        <f t="shared" si="146"/>
        <v>11970</v>
      </c>
      <c r="S1806" s="178"/>
      <c r="U1806"/>
      <c r="V1806"/>
    </row>
    <row r="1807" spans="1:22" s="3" customFormat="1">
      <c r="A1807" s="165" t="s">
        <v>16427</v>
      </c>
      <c r="B1807" s="94">
        <v>1683</v>
      </c>
      <c r="C1807" s="165" t="s">
        <v>16428</v>
      </c>
      <c r="D1807" s="165">
        <v>5</v>
      </c>
      <c r="E1807" s="165" t="s">
        <v>16434</v>
      </c>
      <c r="F1807" s="165" t="s">
        <v>16294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45"/>
        <v>11970</v>
      </c>
      <c r="P1807" s="165"/>
      <c r="R1807" s="3">
        <f t="shared" si="146"/>
        <v>11970</v>
      </c>
      <c r="S1807" s="178"/>
      <c r="U1807"/>
      <c r="V1807"/>
    </row>
    <row r="1808" spans="1:22" s="3" customFormat="1">
      <c r="A1808" s="165" t="s">
        <v>16427</v>
      </c>
      <c r="B1808" s="94">
        <v>1684</v>
      </c>
      <c r="C1808" s="165" t="s">
        <v>16428</v>
      </c>
      <c r="D1808" s="165">
        <v>6</v>
      </c>
      <c r="E1808" s="165" t="s">
        <v>16435</v>
      </c>
      <c r="F1808" s="165" t="s">
        <v>16295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45"/>
        <v>11970</v>
      </c>
      <c r="P1808" s="165"/>
      <c r="R1808" s="3">
        <f t="shared" si="146"/>
        <v>11970</v>
      </c>
      <c r="S1808" s="178"/>
      <c r="U1808"/>
      <c r="V1808"/>
    </row>
    <row r="1809" spans="1:22" s="3" customFormat="1">
      <c r="A1809" s="165" t="s">
        <v>16427</v>
      </c>
      <c r="B1809" s="94">
        <v>1685</v>
      </c>
      <c r="C1809" s="165" t="s">
        <v>16428</v>
      </c>
      <c r="D1809" s="165">
        <v>7</v>
      </c>
      <c r="E1809" s="165" t="s">
        <v>16436</v>
      </c>
      <c r="F1809" s="165" t="s">
        <v>16440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45"/>
        <v>11970</v>
      </c>
      <c r="P1809" s="165"/>
      <c r="R1809" s="3">
        <f t="shared" si="146"/>
        <v>11970</v>
      </c>
      <c r="S1809" s="178"/>
      <c r="U1809"/>
      <c r="V1809"/>
    </row>
    <row r="1810" spans="1:22" s="3" customFormat="1">
      <c r="A1810" s="165" t="s">
        <v>16427</v>
      </c>
      <c r="B1810" s="94">
        <v>1686</v>
      </c>
      <c r="C1810" s="165" t="s">
        <v>16428</v>
      </c>
      <c r="D1810" s="165">
        <v>8</v>
      </c>
      <c r="E1810" s="165" t="s">
        <v>16437</v>
      </c>
      <c r="F1810" s="165" t="s">
        <v>16438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45"/>
        <v>11970</v>
      </c>
      <c r="P1810" s="165"/>
      <c r="R1810" s="3">
        <f t="shared" si="146"/>
        <v>11970</v>
      </c>
      <c r="S1810" s="178"/>
      <c r="U1810"/>
      <c r="V1810"/>
    </row>
    <row r="1811" spans="1:22">
      <c r="A1811" s="165" t="s">
        <v>16454</v>
      </c>
      <c r="B1811" s="94">
        <v>1687</v>
      </c>
      <c r="C1811" s="165" t="s">
        <v>16455</v>
      </c>
      <c r="D1811" s="165">
        <v>1</v>
      </c>
      <c r="E1811" s="165" t="s">
        <v>16456</v>
      </c>
      <c r="F1811" s="165" t="s">
        <v>16355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47">G1811+H1811+I1811-J1811-K1811-L1811</f>
        <v>0</v>
      </c>
      <c r="P1811" s="165" t="s">
        <v>16470</v>
      </c>
      <c r="Q1811" s="165" t="s">
        <v>16453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16454</v>
      </c>
      <c r="B1812" s="94">
        <v>1688</v>
      </c>
      <c r="C1812" s="165" t="s">
        <v>16455</v>
      </c>
      <c r="D1812" s="165">
        <v>2</v>
      </c>
      <c r="E1812" s="165" t="s">
        <v>16457</v>
      </c>
      <c r="F1812" s="165" t="s">
        <v>16356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48">G1812+H1812+I1812-J1812-K1812-L1812</f>
        <v>20475</v>
      </c>
      <c r="P1812" s="165"/>
      <c r="R1812" s="3">
        <f t="shared" ref="R1812:R1818" si="149">G1812+H1812+I1812</f>
        <v>20475</v>
      </c>
      <c r="S1812"/>
      <c r="U1812"/>
      <c r="V1812" s="271" t="s">
        <v>2740</v>
      </c>
    </row>
    <row r="1813" spans="1:22" s="3" customFormat="1">
      <c r="A1813" s="165" t="s">
        <v>16454</v>
      </c>
      <c r="B1813" s="94">
        <v>1689</v>
      </c>
      <c r="C1813" s="165" t="s">
        <v>16455</v>
      </c>
      <c r="D1813" s="165">
        <v>3</v>
      </c>
      <c r="E1813" s="165" t="s">
        <v>16458</v>
      </c>
      <c r="F1813" s="165" t="s">
        <v>16464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48"/>
        <v>20475</v>
      </c>
      <c r="P1813" s="165"/>
      <c r="R1813" s="3">
        <f t="shared" si="149"/>
        <v>20475</v>
      </c>
      <c r="S1813"/>
      <c r="U1813"/>
      <c r="V1813" s="271" t="s">
        <v>2740</v>
      </c>
    </row>
    <row r="1814" spans="1:22" s="3" customFormat="1">
      <c r="A1814" s="165" t="s">
        <v>16454</v>
      </c>
      <c r="B1814" s="94">
        <v>1690</v>
      </c>
      <c r="C1814" s="165" t="s">
        <v>16455</v>
      </c>
      <c r="D1814" s="165">
        <v>4</v>
      </c>
      <c r="E1814" s="165" t="s">
        <v>16459</v>
      </c>
      <c r="F1814" s="165" t="s">
        <v>16465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48"/>
        <v>20475</v>
      </c>
      <c r="P1814" s="165"/>
      <c r="R1814" s="3">
        <f t="shared" si="149"/>
        <v>20475</v>
      </c>
      <c r="S1814"/>
      <c r="U1814"/>
      <c r="V1814" s="271" t="s">
        <v>2740</v>
      </c>
    </row>
    <row r="1815" spans="1:22" s="3" customFormat="1">
      <c r="A1815" s="165" t="s">
        <v>16454</v>
      </c>
      <c r="B1815" s="94">
        <v>1691</v>
      </c>
      <c r="C1815" s="165" t="s">
        <v>16455</v>
      </c>
      <c r="D1815" s="165">
        <v>5</v>
      </c>
      <c r="E1815" s="165" t="s">
        <v>16460</v>
      </c>
      <c r="F1815" s="165" t="s">
        <v>16466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48"/>
        <v>20475</v>
      </c>
      <c r="P1815" s="165"/>
      <c r="R1815" s="3">
        <f t="shared" si="149"/>
        <v>20475</v>
      </c>
      <c r="S1815"/>
      <c r="U1815"/>
      <c r="V1815" s="271" t="s">
        <v>2740</v>
      </c>
    </row>
    <row r="1816" spans="1:22" s="3" customFormat="1">
      <c r="A1816" s="165" t="s">
        <v>16454</v>
      </c>
      <c r="B1816" s="94">
        <v>1692</v>
      </c>
      <c r="C1816" s="165" t="s">
        <v>16455</v>
      </c>
      <c r="D1816" s="165">
        <v>6</v>
      </c>
      <c r="E1816" s="165" t="s">
        <v>16461</v>
      </c>
      <c r="F1816" s="165" t="s">
        <v>16467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48"/>
        <v>20475</v>
      </c>
      <c r="P1816" s="165"/>
      <c r="R1816" s="3">
        <f t="shared" si="149"/>
        <v>20475</v>
      </c>
      <c r="S1816"/>
      <c r="U1816"/>
      <c r="V1816" s="271" t="s">
        <v>2740</v>
      </c>
    </row>
    <row r="1817" spans="1:22" s="3" customFormat="1">
      <c r="A1817" s="165" t="s">
        <v>16454</v>
      </c>
      <c r="B1817" s="94">
        <v>1693</v>
      </c>
      <c r="C1817" s="165" t="s">
        <v>16455</v>
      </c>
      <c r="D1817" s="165">
        <v>7</v>
      </c>
      <c r="E1817" s="165" t="s">
        <v>16462</v>
      </c>
      <c r="F1817" s="165" t="s">
        <v>16468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48"/>
        <v>20475</v>
      </c>
      <c r="P1817" s="165"/>
      <c r="R1817" s="3">
        <f t="shared" si="149"/>
        <v>20475</v>
      </c>
      <c r="S1817"/>
      <c r="U1817"/>
      <c r="V1817" s="271" t="s">
        <v>2740</v>
      </c>
    </row>
    <row r="1818" spans="1:22" s="3" customFormat="1">
      <c r="A1818" s="165" t="s">
        <v>16454</v>
      </c>
      <c r="B1818" s="94">
        <v>1694</v>
      </c>
      <c r="C1818" s="165" t="s">
        <v>16455</v>
      </c>
      <c r="D1818" s="165">
        <v>8</v>
      </c>
      <c r="E1818" s="165" t="s">
        <v>16463</v>
      </c>
      <c r="F1818" s="165" t="s">
        <v>16469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48"/>
        <v>20475</v>
      </c>
      <c r="P1818" s="165"/>
      <c r="R1818" s="3">
        <f t="shared" si="149"/>
        <v>20475</v>
      </c>
      <c r="S1818"/>
      <c r="U1818"/>
      <c r="V1818" s="271" t="s">
        <v>2740</v>
      </c>
    </row>
    <row r="1819" spans="1:22">
      <c r="A1819" s="165" t="s">
        <v>16454</v>
      </c>
      <c r="B1819" s="94">
        <v>1695</v>
      </c>
      <c r="C1819" s="165" t="s">
        <v>16476</v>
      </c>
      <c r="D1819" s="165">
        <v>1</v>
      </c>
      <c r="E1819" s="165" t="s">
        <v>16479</v>
      </c>
      <c r="F1819" s="165" t="s">
        <v>16478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48"/>
        <v>0</v>
      </c>
      <c r="P1819" s="165" t="s">
        <v>16499</v>
      </c>
      <c r="Q1819" s="165" t="s">
        <v>16500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16454</v>
      </c>
      <c r="B1820" s="94">
        <v>1696</v>
      </c>
      <c r="C1820" s="165" t="s">
        <v>16476</v>
      </c>
      <c r="D1820" s="165">
        <v>2</v>
      </c>
      <c r="E1820" s="165" t="s">
        <v>16480</v>
      </c>
      <c r="F1820" s="165" t="s">
        <v>16492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50">G1820+H1820+I1820-J1820-K1820-L1820</f>
        <v>16380</v>
      </c>
      <c r="P1820" s="165"/>
      <c r="R1820" s="3">
        <f t="shared" ref="R1820:R1826" si="151">G1820+H1820+I1820</f>
        <v>16380</v>
      </c>
      <c r="S1820"/>
      <c r="U1820"/>
      <c r="V1820" s="271" t="s">
        <v>2740</v>
      </c>
    </row>
    <row r="1821" spans="1:22" s="3" customFormat="1">
      <c r="A1821" s="165" t="s">
        <v>16454</v>
      </c>
      <c r="B1821" s="94">
        <v>1697</v>
      </c>
      <c r="C1821" s="165" t="s">
        <v>16476</v>
      </c>
      <c r="D1821" s="165">
        <v>3</v>
      </c>
      <c r="E1821" s="165" t="s">
        <v>16486</v>
      </c>
      <c r="F1821" s="165" t="s">
        <v>16493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50"/>
        <v>16380</v>
      </c>
      <c r="P1821" s="165"/>
      <c r="R1821" s="3">
        <f t="shared" si="151"/>
        <v>16380</v>
      </c>
      <c r="S1821"/>
      <c r="U1821"/>
      <c r="V1821" s="271" t="s">
        <v>2740</v>
      </c>
    </row>
    <row r="1822" spans="1:22" s="3" customFormat="1">
      <c r="A1822" s="165" t="s">
        <v>16454</v>
      </c>
      <c r="B1822" s="94">
        <v>1698</v>
      </c>
      <c r="C1822" s="165" t="s">
        <v>16476</v>
      </c>
      <c r="D1822" s="165">
        <v>4</v>
      </c>
      <c r="E1822" s="165" t="s">
        <v>16487</v>
      </c>
      <c r="F1822" s="165" t="s">
        <v>16494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50"/>
        <v>16380</v>
      </c>
      <c r="P1822" s="165"/>
      <c r="R1822" s="3">
        <f t="shared" si="151"/>
        <v>16380</v>
      </c>
      <c r="S1822"/>
      <c r="U1822"/>
      <c r="V1822" s="271" t="s">
        <v>2740</v>
      </c>
    </row>
    <row r="1823" spans="1:22" s="3" customFormat="1">
      <c r="A1823" s="165" t="s">
        <v>16454</v>
      </c>
      <c r="B1823" s="94">
        <v>1699</v>
      </c>
      <c r="C1823" s="165" t="s">
        <v>16476</v>
      </c>
      <c r="D1823" s="165">
        <v>5</v>
      </c>
      <c r="E1823" s="165" t="s">
        <v>16488</v>
      </c>
      <c r="F1823" s="165" t="s">
        <v>16495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50"/>
        <v>16380</v>
      </c>
      <c r="P1823" s="165"/>
      <c r="R1823" s="3">
        <f t="shared" si="151"/>
        <v>16380</v>
      </c>
      <c r="S1823"/>
      <c r="U1823"/>
      <c r="V1823" s="271" t="s">
        <v>2740</v>
      </c>
    </row>
    <row r="1824" spans="1:22" s="3" customFormat="1">
      <c r="A1824" s="165" t="s">
        <v>16454</v>
      </c>
      <c r="B1824" s="94">
        <v>1700</v>
      </c>
      <c r="C1824" s="165" t="s">
        <v>16476</v>
      </c>
      <c r="D1824" s="165">
        <v>6</v>
      </c>
      <c r="E1824" s="165" t="s">
        <v>16489</v>
      </c>
      <c r="F1824" s="165" t="s">
        <v>16496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50"/>
        <v>16380</v>
      </c>
      <c r="P1824" s="165"/>
      <c r="R1824" s="3">
        <f t="shared" si="151"/>
        <v>16380</v>
      </c>
      <c r="S1824"/>
      <c r="U1824"/>
      <c r="V1824" s="271" t="s">
        <v>2740</v>
      </c>
    </row>
    <row r="1825" spans="1:22" s="3" customFormat="1">
      <c r="A1825" s="165" t="s">
        <v>16454</v>
      </c>
      <c r="B1825" s="94">
        <v>1701</v>
      </c>
      <c r="C1825" s="165" t="s">
        <v>16476</v>
      </c>
      <c r="D1825" s="165">
        <v>7</v>
      </c>
      <c r="E1825" s="165" t="s">
        <v>16490</v>
      </c>
      <c r="F1825" s="165" t="s">
        <v>16497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50"/>
        <v>16380</v>
      </c>
      <c r="P1825" s="165"/>
      <c r="R1825" s="3">
        <f t="shared" si="151"/>
        <v>16380</v>
      </c>
      <c r="S1825"/>
      <c r="U1825"/>
      <c r="V1825" s="271" t="s">
        <v>2740</v>
      </c>
    </row>
    <row r="1826" spans="1:22" s="3" customFormat="1">
      <c r="A1826" s="165" t="s">
        <v>16454</v>
      </c>
      <c r="B1826" s="94">
        <v>1702</v>
      </c>
      <c r="C1826" s="165" t="s">
        <v>16476</v>
      </c>
      <c r="D1826" s="165">
        <v>8</v>
      </c>
      <c r="E1826" s="165" t="s">
        <v>16491</v>
      </c>
      <c r="F1826" s="165" t="s">
        <v>16498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50"/>
        <v>16380</v>
      </c>
      <c r="P1826" s="165"/>
      <c r="R1826" s="3">
        <f t="shared" si="151"/>
        <v>16380</v>
      </c>
      <c r="S1826"/>
      <c r="U1826"/>
      <c r="V1826" s="271" t="s">
        <v>2740</v>
      </c>
    </row>
    <row r="1827" spans="1:22">
      <c r="A1827" s="165" t="s">
        <v>16454</v>
      </c>
      <c r="B1827" s="94">
        <v>1703</v>
      </c>
      <c r="C1827" s="165" t="s">
        <v>16476</v>
      </c>
      <c r="D1827" s="165">
        <v>1</v>
      </c>
      <c r="E1827" s="165" t="s">
        <v>16501</v>
      </c>
      <c r="F1827" s="165" t="s">
        <v>16478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50"/>
        <v>0</v>
      </c>
      <c r="P1827" s="165" t="s">
        <v>16499</v>
      </c>
      <c r="Q1827" s="165" t="s">
        <v>16500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16454</v>
      </c>
      <c r="B1828" s="94">
        <v>1704</v>
      </c>
      <c r="C1828" s="165" t="s">
        <v>16476</v>
      </c>
      <c r="D1828" s="165">
        <v>2</v>
      </c>
      <c r="E1828" s="165" t="s">
        <v>16502</v>
      </c>
      <c r="F1828" s="165" t="s">
        <v>16492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52">G1828+H1828+I1828-J1828-K1828-L1828</f>
        <v>20475</v>
      </c>
      <c r="P1828" s="165"/>
      <c r="R1828" s="3">
        <f t="shared" ref="R1828:R1834" si="153">G1828+H1828+I1828</f>
        <v>20475</v>
      </c>
      <c r="S1828"/>
      <c r="U1828"/>
      <c r="V1828" s="271" t="s">
        <v>2740</v>
      </c>
    </row>
    <row r="1829" spans="1:22" s="3" customFormat="1">
      <c r="A1829" s="165" t="s">
        <v>16454</v>
      </c>
      <c r="B1829" s="94">
        <v>1705</v>
      </c>
      <c r="C1829" s="165" t="s">
        <v>16476</v>
      </c>
      <c r="D1829" s="165">
        <v>3</v>
      </c>
      <c r="E1829" s="165" t="s">
        <v>16503</v>
      </c>
      <c r="F1829" s="165" t="s">
        <v>16493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52"/>
        <v>20475</v>
      </c>
      <c r="P1829" s="165"/>
      <c r="R1829" s="3">
        <f t="shared" si="153"/>
        <v>20475</v>
      </c>
      <c r="S1829"/>
      <c r="U1829"/>
      <c r="V1829" s="271" t="s">
        <v>2740</v>
      </c>
    </row>
    <row r="1830" spans="1:22" s="3" customFormat="1">
      <c r="A1830" s="165" t="s">
        <v>16454</v>
      </c>
      <c r="B1830" s="94">
        <v>1706</v>
      </c>
      <c r="C1830" s="165" t="s">
        <v>16476</v>
      </c>
      <c r="D1830" s="165">
        <v>4</v>
      </c>
      <c r="E1830" s="165" t="s">
        <v>16481</v>
      </c>
      <c r="F1830" s="165" t="s">
        <v>16494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52"/>
        <v>20475</v>
      </c>
      <c r="P1830" s="165"/>
      <c r="R1830" s="3">
        <f t="shared" si="153"/>
        <v>20475</v>
      </c>
      <c r="S1830"/>
      <c r="U1830"/>
      <c r="V1830" s="271" t="s">
        <v>2740</v>
      </c>
    </row>
    <row r="1831" spans="1:22" s="3" customFormat="1">
      <c r="A1831" s="165" t="s">
        <v>16454</v>
      </c>
      <c r="B1831" s="94">
        <v>1707</v>
      </c>
      <c r="C1831" s="165" t="s">
        <v>16476</v>
      </c>
      <c r="D1831" s="165">
        <v>5</v>
      </c>
      <c r="E1831" s="165" t="s">
        <v>16482</v>
      </c>
      <c r="F1831" s="165" t="s">
        <v>16495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52"/>
        <v>20475</v>
      </c>
      <c r="P1831" s="165"/>
      <c r="R1831" s="3">
        <f t="shared" si="153"/>
        <v>20475</v>
      </c>
      <c r="S1831"/>
      <c r="U1831"/>
      <c r="V1831" s="271" t="s">
        <v>2740</v>
      </c>
    </row>
    <row r="1832" spans="1:22" s="3" customFormat="1">
      <c r="A1832" s="165" t="s">
        <v>16454</v>
      </c>
      <c r="B1832" s="94">
        <v>1708</v>
      </c>
      <c r="C1832" s="165" t="s">
        <v>16476</v>
      </c>
      <c r="D1832" s="165">
        <v>6</v>
      </c>
      <c r="E1832" s="165" t="s">
        <v>16483</v>
      </c>
      <c r="F1832" s="165" t="s">
        <v>16496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52"/>
        <v>20475</v>
      </c>
      <c r="P1832" s="165"/>
      <c r="R1832" s="3">
        <f t="shared" si="153"/>
        <v>20475</v>
      </c>
      <c r="S1832"/>
      <c r="U1832"/>
      <c r="V1832" s="271" t="s">
        <v>2740</v>
      </c>
    </row>
    <row r="1833" spans="1:22" s="3" customFormat="1">
      <c r="A1833" s="165" t="s">
        <v>16454</v>
      </c>
      <c r="B1833" s="94">
        <v>1709</v>
      </c>
      <c r="C1833" s="165" t="s">
        <v>16476</v>
      </c>
      <c r="D1833" s="165">
        <v>7</v>
      </c>
      <c r="E1833" s="165" t="s">
        <v>16484</v>
      </c>
      <c r="F1833" s="165" t="s">
        <v>16497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52"/>
        <v>20475</v>
      </c>
      <c r="P1833" s="165"/>
      <c r="R1833" s="3">
        <f t="shared" si="153"/>
        <v>20475</v>
      </c>
      <c r="S1833"/>
      <c r="U1833"/>
      <c r="V1833" s="271" t="s">
        <v>2740</v>
      </c>
    </row>
    <row r="1834" spans="1:22" s="3" customFormat="1">
      <c r="A1834" s="165" t="s">
        <v>16454</v>
      </c>
      <c r="B1834" s="94">
        <v>1710</v>
      </c>
      <c r="C1834" s="165" t="s">
        <v>16476</v>
      </c>
      <c r="D1834" s="165">
        <v>8</v>
      </c>
      <c r="E1834" s="165" t="s">
        <v>16485</v>
      </c>
      <c r="F1834" s="165" t="s">
        <v>16498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52"/>
        <v>20475</v>
      </c>
      <c r="P1834" s="165"/>
      <c r="R1834" s="3">
        <f t="shared" si="153"/>
        <v>20475</v>
      </c>
      <c r="S1834"/>
      <c r="U1834"/>
      <c r="V1834" s="271" t="s">
        <v>2740</v>
      </c>
    </row>
    <row r="1835" spans="1:22">
      <c r="A1835" s="165" t="s">
        <v>16454</v>
      </c>
      <c r="B1835" s="94">
        <v>1711</v>
      </c>
      <c r="C1835" s="165" t="s">
        <v>16476</v>
      </c>
      <c r="D1835" s="165"/>
      <c r="E1835" s="165" t="s">
        <v>16504</v>
      </c>
      <c r="F1835" s="165" t="s">
        <v>16478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52"/>
        <v>0</v>
      </c>
      <c r="P1835" s="165" t="s">
        <v>16499</v>
      </c>
      <c r="Q1835" s="165" t="s">
        <v>16500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16510</v>
      </c>
      <c r="B1836" s="94">
        <v>1712</v>
      </c>
      <c r="C1836" s="165" t="s">
        <v>16511</v>
      </c>
      <c r="D1836" s="165">
        <v>1</v>
      </c>
      <c r="E1836" s="165" t="s">
        <v>16512</v>
      </c>
      <c r="F1836" s="165" t="s">
        <v>16478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52"/>
        <v>0</v>
      </c>
      <c r="P1836" s="165" t="s">
        <v>16520</v>
      </c>
      <c r="Q1836" s="165" t="s">
        <v>16521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16510</v>
      </c>
      <c r="B1837" s="94">
        <v>1713</v>
      </c>
      <c r="C1837" s="165" t="s">
        <v>16511</v>
      </c>
      <c r="D1837" s="165">
        <v>2</v>
      </c>
      <c r="E1837" s="165" t="s">
        <v>16513</v>
      </c>
      <c r="F1837" s="165" t="s">
        <v>16492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54">G1837+H1837+I1837-J1837-K1837-L1837</f>
        <v>20475</v>
      </c>
      <c r="P1837" s="165"/>
      <c r="R1837" s="3">
        <f t="shared" ref="R1837:R1843" si="155">G1837+H1837+I1837</f>
        <v>20475</v>
      </c>
      <c r="S1837"/>
      <c r="U1837"/>
      <c r="V1837" s="271" t="s">
        <v>2740</v>
      </c>
    </row>
    <row r="1838" spans="1:22" s="3" customFormat="1">
      <c r="A1838" s="165" t="s">
        <v>16510</v>
      </c>
      <c r="B1838" s="94">
        <v>1714</v>
      </c>
      <c r="C1838" s="165" t="s">
        <v>16511</v>
      </c>
      <c r="D1838" s="165">
        <v>3</v>
      </c>
      <c r="E1838" s="165" t="s">
        <v>16514</v>
      </c>
      <c r="F1838" s="165" t="s">
        <v>16493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54"/>
        <v>20475</v>
      </c>
      <c r="P1838" s="165"/>
      <c r="R1838" s="3">
        <f t="shared" si="155"/>
        <v>20475</v>
      </c>
      <c r="S1838"/>
      <c r="U1838"/>
      <c r="V1838" s="271" t="s">
        <v>2740</v>
      </c>
    </row>
    <row r="1839" spans="1:22" s="3" customFormat="1">
      <c r="A1839" s="165" t="s">
        <v>16510</v>
      </c>
      <c r="B1839" s="94">
        <v>1715</v>
      </c>
      <c r="C1839" s="165" t="s">
        <v>16511</v>
      </c>
      <c r="D1839" s="165">
        <v>4</v>
      </c>
      <c r="E1839" s="165" t="s">
        <v>16515</v>
      </c>
      <c r="F1839" s="165" t="s">
        <v>16494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54"/>
        <v>20475</v>
      </c>
      <c r="P1839" s="165"/>
      <c r="R1839" s="3">
        <f t="shared" si="155"/>
        <v>20475</v>
      </c>
      <c r="S1839"/>
      <c r="U1839"/>
      <c r="V1839" s="271" t="s">
        <v>2740</v>
      </c>
    </row>
    <row r="1840" spans="1:22" s="3" customFormat="1">
      <c r="A1840" s="165" t="s">
        <v>16510</v>
      </c>
      <c r="B1840" s="94">
        <v>1716</v>
      </c>
      <c r="C1840" s="165" t="s">
        <v>16511</v>
      </c>
      <c r="D1840" s="165">
        <v>5</v>
      </c>
      <c r="E1840" s="165" t="s">
        <v>16516</v>
      </c>
      <c r="F1840" s="165" t="s">
        <v>16495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54"/>
        <v>20475</v>
      </c>
      <c r="P1840" s="165"/>
      <c r="R1840" s="3">
        <f t="shared" si="155"/>
        <v>20475</v>
      </c>
      <c r="S1840"/>
      <c r="U1840"/>
      <c r="V1840" s="271" t="s">
        <v>2740</v>
      </c>
    </row>
    <row r="1841" spans="1:22" s="3" customFormat="1">
      <c r="A1841" s="165" t="s">
        <v>16510</v>
      </c>
      <c r="B1841" s="94">
        <v>1717</v>
      </c>
      <c r="C1841" s="165" t="s">
        <v>16511</v>
      </c>
      <c r="D1841" s="165">
        <v>6</v>
      </c>
      <c r="E1841" s="165" t="s">
        <v>16517</v>
      </c>
      <c r="F1841" s="165" t="s">
        <v>16496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54"/>
        <v>20475</v>
      </c>
      <c r="P1841" s="165"/>
      <c r="R1841" s="3">
        <f t="shared" si="155"/>
        <v>20475</v>
      </c>
      <c r="S1841"/>
      <c r="U1841"/>
      <c r="V1841" s="271" t="s">
        <v>2740</v>
      </c>
    </row>
    <row r="1842" spans="1:22" s="3" customFormat="1">
      <c r="A1842" s="165" t="s">
        <v>16510</v>
      </c>
      <c r="B1842" s="94">
        <v>1718</v>
      </c>
      <c r="C1842" s="165" t="s">
        <v>16511</v>
      </c>
      <c r="D1842" s="165">
        <v>7</v>
      </c>
      <c r="E1842" s="165" t="s">
        <v>16518</v>
      </c>
      <c r="F1842" s="165" t="s">
        <v>16497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54"/>
        <v>20475</v>
      </c>
      <c r="P1842" s="165"/>
      <c r="R1842" s="3">
        <f t="shared" si="155"/>
        <v>20475</v>
      </c>
      <c r="S1842"/>
      <c r="U1842"/>
      <c r="V1842" s="271" t="s">
        <v>2740</v>
      </c>
    </row>
    <row r="1843" spans="1:22" s="3" customFormat="1">
      <c r="A1843" s="165" t="s">
        <v>16510</v>
      </c>
      <c r="B1843" s="94">
        <v>1719</v>
      </c>
      <c r="C1843" s="165" t="s">
        <v>16511</v>
      </c>
      <c r="D1843" s="165">
        <v>8</v>
      </c>
      <c r="E1843" s="165" t="s">
        <v>16519</v>
      </c>
      <c r="F1843" s="165" t="s">
        <v>16498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54"/>
        <v>20475</v>
      </c>
      <c r="P1843" s="165"/>
      <c r="R1843" s="3">
        <f t="shared" si="155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157" activePane="bottomLeft" state="frozen"/>
      <selection activeCell="F179" sqref="F179"/>
      <selection pane="bottomLeft" activeCell="G165" sqref="G165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2909072</v>
      </c>
      <c r="G3" s="273">
        <f>H3+F3-D3</f>
        <v>116390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15403</v>
      </c>
      <c r="C6" s="273" t="s">
        <v>15404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15485</v>
      </c>
      <c r="C7" s="273" t="s">
        <v>15486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15610</v>
      </c>
      <c r="C8" s="273" t="s">
        <v>15611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15693</v>
      </c>
      <c r="C9" s="273" t="s">
        <v>15694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15791</v>
      </c>
      <c r="C10" s="273" t="s">
        <v>15792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15384</v>
      </c>
      <c r="C13" s="273" t="s">
        <v>15467</v>
      </c>
      <c r="D13" s="658">
        <v>760</v>
      </c>
      <c r="E13" s="277" t="s">
        <v>15385</v>
      </c>
      <c r="F13" s="658"/>
      <c r="G13" s="294"/>
      <c r="H13" s="273">
        <v>92267</v>
      </c>
    </row>
    <row r="14" spans="1:14">
      <c r="B14" s="273" t="s">
        <v>15381</v>
      </c>
      <c r="C14" s="273" t="s">
        <v>15466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15464</v>
      </c>
      <c r="C15" s="273" t="s">
        <v>15465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15542</v>
      </c>
      <c r="C16" s="273" t="s">
        <v>15548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15542</v>
      </c>
      <c r="C17" s="273" t="s">
        <v>15549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15598</v>
      </c>
      <c r="C18" s="273" t="s">
        <v>15599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15691</v>
      </c>
      <c r="C19" s="273" t="s">
        <v>15692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15691</v>
      </c>
      <c r="C20" s="273" t="s">
        <v>15692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15782</v>
      </c>
      <c r="C21" s="273" t="s">
        <v>15811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15782</v>
      </c>
      <c r="C22" s="273" t="s">
        <v>15812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15810</v>
      </c>
      <c r="C23" s="273" t="s">
        <v>15783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15840</v>
      </c>
      <c r="C24" s="273" t="s">
        <v>15848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15860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15377</v>
      </c>
      <c r="C29" s="273" t="s">
        <v>15378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15438</v>
      </c>
      <c r="C30" s="273" t="s">
        <v>15439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15480</v>
      </c>
      <c r="C31" s="273" t="s">
        <v>15528</v>
      </c>
      <c r="D31" s="686">
        <v>20010</v>
      </c>
      <c r="E31" s="277"/>
      <c r="F31" s="658"/>
      <c r="G31" s="278"/>
    </row>
    <row r="32" spans="2:8">
      <c r="B32" s="273" t="s">
        <v>15526</v>
      </c>
      <c r="C32" s="273" t="s">
        <v>15527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15580</v>
      </c>
      <c r="C33" s="273" t="s">
        <v>15589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15628</v>
      </c>
      <c r="C34" s="273" t="s">
        <v>15629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15729</v>
      </c>
      <c r="C35" s="273" t="s">
        <v>15730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15769</v>
      </c>
      <c r="C36" s="273" t="s">
        <v>15770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15836</v>
      </c>
      <c r="C37" s="273" t="s">
        <v>15839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15381</v>
      </c>
      <c r="C41" s="273" t="s">
        <v>15382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15434</v>
      </c>
      <c r="C42" s="273" t="s">
        <v>15435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15480</v>
      </c>
      <c r="C43" s="273" t="s">
        <v>15481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15535</v>
      </c>
      <c r="C44" s="273" t="s">
        <v>15536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15586</v>
      </c>
      <c r="C45" s="273" t="s">
        <v>15587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15625</v>
      </c>
      <c r="C46" s="273" t="s">
        <v>15626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15675</v>
      </c>
      <c r="C47" s="273" t="s">
        <v>15679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15716</v>
      </c>
      <c r="C48" s="273" t="s">
        <v>15727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15771</v>
      </c>
      <c r="C49" s="273" t="s">
        <v>15772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15836</v>
      </c>
      <c r="C50" s="273" t="s">
        <v>15837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15379</v>
      </c>
      <c r="C53" s="273" t="s">
        <v>15380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15436</v>
      </c>
      <c r="C54" s="273" t="s">
        <v>15437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15482</v>
      </c>
      <c r="C55" s="273" t="s">
        <v>15483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15535</v>
      </c>
      <c r="C56" s="273" t="s">
        <v>15537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15580</v>
      </c>
      <c r="C57" s="273" t="s">
        <v>15588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15625</v>
      </c>
      <c r="C58" s="273" t="s">
        <v>15627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15680</v>
      </c>
      <c r="C59" s="273" t="s">
        <v>15681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15716</v>
      </c>
      <c r="C60" s="273" t="s">
        <v>15728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15773</v>
      </c>
      <c r="C61" s="273" t="s">
        <v>15774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15836</v>
      </c>
      <c r="C62" s="273" t="s">
        <v>15838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15338</v>
      </c>
      <c r="C64" s="273" t="s">
        <v>15340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15400</v>
      </c>
      <c r="C65" s="273" t="s">
        <v>15401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15460</v>
      </c>
      <c r="C66" s="273" t="s">
        <v>15461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15490</v>
      </c>
      <c r="C67" s="273" t="s">
        <v>15491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15559</v>
      </c>
      <c r="C68" s="273" t="s">
        <v>15560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15608</v>
      </c>
      <c r="C69" s="273" t="s">
        <v>15609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15646</v>
      </c>
      <c r="C70" s="273" t="s">
        <v>15650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15697</v>
      </c>
      <c r="C71" s="273" t="s">
        <v>15698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15746</v>
      </c>
      <c r="C72" s="273" t="s">
        <v>15747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15795</v>
      </c>
      <c r="C73" s="273" t="s">
        <v>15796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15857</v>
      </c>
      <c r="C74" s="273" t="s">
        <v>15858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15335</v>
      </c>
      <c r="C82" s="273" t="s">
        <v>15336</v>
      </c>
      <c r="D82" s="658"/>
      <c r="E82" s="277"/>
      <c r="F82" s="658">
        <v>20475</v>
      </c>
      <c r="G82" s="278" t="s">
        <v>15337</v>
      </c>
      <c r="H82" s="273">
        <v>27652</v>
      </c>
    </row>
    <row r="83" spans="2:8">
      <c r="B83" s="273" t="s">
        <v>15341</v>
      </c>
      <c r="C83" s="273" t="s">
        <v>15342</v>
      </c>
      <c r="D83" s="658"/>
      <c r="E83" s="277"/>
      <c r="F83" s="658">
        <v>20475</v>
      </c>
      <c r="G83" s="278" t="s">
        <v>15343</v>
      </c>
      <c r="H83" s="273">
        <v>40323</v>
      </c>
    </row>
    <row r="84" spans="2:8">
      <c r="B84" s="273" t="s">
        <v>15348</v>
      </c>
      <c r="C84" s="273" t="s">
        <v>15349</v>
      </c>
      <c r="D84" s="658"/>
      <c r="E84" s="277"/>
      <c r="F84" s="658">
        <v>20475</v>
      </c>
      <c r="G84" s="278" t="s">
        <v>15350</v>
      </c>
      <c r="H84" s="273">
        <v>43683</v>
      </c>
    </row>
    <row r="85" spans="2:8">
      <c r="B85" s="273" t="s">
        <v>15351</v>
      </c>
      <c r="C85" s="273" t="s">
        <v>15352</v>
      </c>
      <c r="D85" s="658"/>
      <c r="E85" s="277"/>
      <c r="F85" s="658">
        <v>20475</v>
      </c>
      <c r="G85" s="278" t="s">
        <v>15353</v>
      </c>
      <c r="H85" s="273">
        <v>64158</v>
      </c>
    </row>
    <row r="86" spans="2:8">
      <c r="B86" s="273" t="s">
        <v>15351</v>
      </c>
      <c r="C86" s="273" t="s">
        <v>15354</v>
      </c>
      <c r="D86" s="658"/>
      <c r="E86" s="277"/>
      <c r="F86" s="658">
        <v>20475</v>
      </c>
      <c r="G86" s="278" t="s">
        <v>15355</v>
      </c>
      <c r="H86" s="273">
        <v>84633</v>
      </c>
    </row>
    <row r="87" spans="2:8">
      <c r="B87" s="273" t="s">
        <v>15356</v>
      </c>
      <c r="C87" s="273" t="s">
        <v>15357</v>
      </c>
      <c r="D87" s="658"/>
      <c r="E87" s="277"/>
      <c r="F87" s="658">
        <v>16380</v>
      </c>
      <c r="G87" s="278" t="s">
        <v>15358</v>
      </c>
      <c r="H87" s="273">
        <v>101013</v>
      </c>
    </row>
    <row r="88" spans="2:8">
      <c r="B88" s="273" t="s">
        <v>15367</v>
      </c>
      <c r="C88" s="273" t="s">
        <v>15368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15367</v>
      </c>
      <c r="C89" s="273" t="s">
        <v>15369</v>
      </c>
      <c r="D89" s="658"/>
      <c r="E89" s="277"/>
      <c r="F89" s="658">
        <v>14175</v>
      </c>
      <c r="G89" s="278" t="s">
        <v>15373</v>
      </c>
      <c r="H89" s="273">
        <v>122935</v>
      </c>
    </row>
    <row r="90" spans="2:8">
      <c r="B90" s="273" t="s">
        <v>15367</v>
      </c>
      <c r="C90" s="273" t="s">
        <v>15370</v>
      </c>
      <c r="D90" s="658"/>
      <c r="E90" s="277"/>
      <c r="F90" s="658">
        <v>13500</v>
      </c>
      <c r="G90" s="278" t="s">
        <v>15374</v>
      </c>
      <c r="H90" s="273">
        <v>136435</v>
      </c>
    </row>
    <row r="91" spans="2:8">
      <c r="B91" s="273" t="s">
        <v>15367</v>
      </c>
      <c r="C91" s="273" t="s">
        <v>15371</v>
      </c>
      <c r="D91" s="658"/>
      <c r="E91" s="277"/>
      <c r="F91" s="658">
        <v>14175</v>
      </c>
      <c r="G91" s="278" t="s">
        <v>15375</v>
      </c>
      <c r="H91" s="273">
        <v>150610</v>
      </c>
    </row>
    <row r="92" spans="2:8">
      <c r="B92" s="273" t="s">
        <v>15367</v>
      </c>
      <c r="C92" s="273" t="s">
        <v>15372</v>
      </c>
      <c r="D92" s="658"/>
      <c r="E92" s="277"/>
      <c r="F92" s="658">
        <v>12600</v>
      </c>
      <c r="G92" s="278" t="s">
        <v>15376</v>
      </c>
      <c r="H92" s="273">
        <v>163210</v>
      </c>
    </row>
    <row r="93" spans="2:8">
      <c r="B93" s="273" t="s">
        <v>15386</v>
      </c>
      <c r="C93" s="273" t="s">
        <v>15387</v>
      </c>
      <c r="D93" s="658"/>
      <c r="E93" s="277"/>
      <c r="F93" s="658">
        <v>12600</v>
      </c>
      <c r="G93" s="278" t="s">
        <v>15389</v>
      </c>
      <c r="H93" s="273">
        <v>86857</v>
      </c>
    </row>
    <row r="94" spans="2:8">
      <c r="B94" s="273" t="s">
        <v>15386</v>
      </c>
      <c r="C94" s="273" t="s">
        <v>15388</v>
      </c>
      <c r="D94" s="658"/>
      <c r="E94" s="277"/>
      <c r="F94" s="658">
        <v>17325</v>
      </c>
      <c r="G94" s="278" t="s">
        <v>15389</v>
      </c>
      <c r="H94" s="273">
        <v>104182</v>
      </c>
    </row>
    <row r="95" spans="2:8">
      <c r="B95" s="273" t="s">
        <v>15397</v>
      </c>
      <c r="C95" s="273" t="s">
        <v>15398</v>
      </c>
      <c r="D95" s="658"/>
      <c r="E95" s="277"/>
      <c r="F95" s="658">
        <v>14175</v>
      </c>
      <c r="G95" s="278" t="s">
        <v>15399</v>
      </c>
      <c r="H95" s="273">
        <v>23912</v>
      </c>
    </row>
    <row r="96" spans="2:8">
      <c r="B96" s="273" t="s">
        <v>15405</v>
      </c>
      <c r="C96" s="273" t="s">
        <v>15406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15419</v>
      </c>
      <c r="C97" s="273" t="s">
        <v>15421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15420</v>
      </c>
      <c r="C98" s="273" t="s">
        <v>15422</v>
      </c>
      <c r="D98" s="658"/>
      <c r="E98" s="277"/>
      <c r="F98" s="658">
        <v>11970</v>
      </c>
      <c r="G98" s="278" t="s">
        <v>15428</v>
      </c>
      <c r="H98" s="273">
        <v>48824</v>
      </c>
    </row>
    <row r="99" spans="2:8">
      <c r="B99" s="273" t="s">
        <v>15420</v>
      </c>
      <c r="C99" s="273" t="s">
        <v>15423</v>
      </c>
      <c r="D99" s="658"/>
      <c r="E99" s="277"/>
      <c r="F99" s="658">
        <v>11400</v>
      </c>
      <c r="G99" s="278" t="s">
        <v>15429</v>
      </c>
      <c r="H99" s="273">
        <v>60224</v>
      </c>
    </row>
    <row r="100" spans="2:8">
      <c r="B100" s="273" t="s">
        <v>15420</v>
      </c>
      <c r="C100" s="273" t="s">
        <v>15424</v>
      </c>
      <c r="D100" s="658"/>
      <c r="E100" s="277"/>
      <c r="F100" s="658">
        <v>13230</v>
      </c>
      <c r="G100" s="278" t="s">
        <v>15430</v>
      </c>
      <c r="H100" s="273">
        <v>73454</v>
      </c>
    </row>
    <row r="101" spans="2:8">
      <c r="B101" s="273" t="s">
        <v>15420</v>
      </c>
      <c r="C101" s="273" t="s">
        <v>15425</v>
      </c>
      <c r="D101" s="658"/>
      <c r="E101" s="277"/>
      <c r="F101" s="658">
        <v>14175</v>
      </c>
      <c r="G101" s="278" t="s">
        <v>15431</v>
      </c>
      <c r="H101" s="273">
        <v>87629</v>
      </c>
    </row>
    <row r="102" spans="2:8">
      <c r="B102" s="273" t="s">
        <v>15420</v>
      </c>
      <c r="C102" s="273" t="s">
        <v>15426</v>
      </c>
      <c r="D102" s="658"/>
      <c r="E102" s="277"/>
      <c r="F102" s="658">
        <v>12600</v>
      </c>
      <c r="G102" s="278" t="s">
        <v>15432</v>
      </c>
      <c r="H102" s="273">
        <v>100229</v>
      </c>
    </row>
    <row r="103" spans="2:8">
      <c r="B103" s="273" t="s">
        <v>15420</v>
      </c>
      <c r="C103" s="273" t="s">
        <v>15427</v>
      </c>
      <c r="D103" s="658"/>
      <c r="E103" s="277"/>
      <c r="F103" s="658">
        <v>11340</v>
      </c>
      <c r="G103" s="278" t="s">
        <v>15433</v>
      </c>
      <c r="H103" s="273">
        <v>111569</v>
      </c>
    </row>
    <row r="104" spans="2:8">
      <c r="B104" s="273" t="s">
        <v>15440</v>
      </c>
      <c r="C104" s="273" t="s">
        <v>15441</v>
      </c>
      <c r="D104" s="658"/>
      <c r="E104" s="277"/>
      <c r="F104" s="658">
        <v>10800</v>
      </c>
      <c r="G104" s="278" t="s">
        <v>15442</v>
      </c>
      <c r="H104" s="273">
        <v>87144</v>
      </c>
    </row>
    <row r="105" spans="2:8">
      <c r="B105" s="273" t="s">
        <v>15447</v>
      </c>
      <c r="C105" s="273" t="s">
        <v>15448</v>
      </c>
      <c r="D105" s="658"/>
      <c r="E105" s="277"/>
      <c r="F105" s="658">
        <v>14175</v>
      </c>
      <c r="G105" s="278" t="s">
        <v>15450</v>
      </c>
      <c r="H105" s="273">
        <v>28464</v>
      </c>
    </row>
    <row r="106" spans="2:8">
      <c r="B106" s="273" t="s">
        <v>15447</v>
      </c>
      <c r="C106" s="273" t="s">
        <v>15449</v>
      </c>
      <c r="D106" s="658"/>
      <c r="E106" s="277"/>
      <c r="F106" s="658">
        <v>11970</v>
      </c>
      <c r="G106" s="278" t="s">
        <v>15451</v>
      </c>
      <c r="H106" s="273">
        <v>40434</v>
      </c>
    </row>
    <row r="107" spans="2:8">
      <c r="B107" s="273" t="s">
        <v>15457</v>
      </c>
      <c r="C107" s="273" t="s">
        <v>15458</v>
      </c>
      <c r="D107" s="658"/>
      <c r="E107" s="277"/>
      <c r="F107" s="658">
        <v>11340</v>
      </c>
      <c r="G107" s="278" t="s">
        <v>15459</v>
      </c>
      <c r="H107" s="273">
        <v>39669</v>
      </c>
    </row>
    <row r="108" spans="2:8">
      <c r="B108" s="273" t="s">
        <v>15477</v>
      </c>
      <c r="C108" s="273" t="s">
        <v>15478</v>
      </c>
      <c r="D108" s="658"/>
      <c r="E108" s="277"/>
      <c r="F108" s="658">
        <v>14175</v>
      </c>
      <c r="G108" s="278" t="s">
        <v>15479</v>
      </c>
      <c r="H108" s="273">
        <v>29198</v>
      </c>
    </row>
    <row r="109" spans="2:8">
      <c r="B109" s="273" t="s">
        <v>15487</v>
      </c>
      <c r="C109" s="273" t="s">
        <v>15488</v>
      </c>
      <c r="D109" s="658"/>
      <c r="E109" s="277"/>
      <c r="F109" s="658">
        <v>20475</v>
      </c>
      <c r="G109" s="278" t="s">
        <v>15489</v>
      </c>
      <c r="H109" s="273">
        <v>27662</v>
      </c>
    </row>
    <row r="110" spans="2:8">
      <c r="B110" s="273" t="s">
        <v>15492</v>
      </c>
      <c r="C110" s="273" t="s">
        <v>15493</v>
      </c>
      <c r="D110" s="658"/>
      <c r="E110" s="277"/>
      <c r="F110" s="658">
        <v>20475</v>
      </c>
      <c r="G110" s="278" t="s">
        <v>15499</v>
      </c>
      <c r="H110" s="273">
        <v>42057</v>
      </c>
    </row>
    <row r="111" spans="2:8">
      <c r="B111" s="273" t="s">
        <v>15492</v>
      </c>
      <c r="C111" s="273" t="s">
        <v>15494</v>
      </c>
      <c r="D111" s="658"/>
      <c r="E111" s="277"/>
      <c r="F111" s="658">
        <v>17325</v>
      </c>
      <c r="G111" s="278" t="s">
        <v>15500</v>
      </c>
      <c r="H111" s="273">
        <v>59382</v>
      </c>
    </row>
    <row r="112" spans="2:8">
      <c r="B112" s="273" t="s">
        <v>15492</v>
      </c>
      <c r="C112" s="273" t="s">
        <v>15495</v>
      </c>
      <c r="D112" s="658"/>
      <c r="E112" s="277"/>
      <c r="F112" s="658">
        <v>16380</v>
      </c>
      <c r="G112" s="278" t="s">
        <v>15501</v>
      </c>
      <c r="H112" s="273">
        <v>75762</v>
      </c>
    </row>
    <row r="113" spans="2:8">
      <c r="B113" s="273" t="s">
        <v>15492</v>
      </c>
      <c r="C113" s="273" t="s">
        <v>15496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15492</v>
      </c>
      <c r="C114" s="273" t="s">
        <v>15497</v>
      </c>
      <c r="D114" s="658"/>
      <c r="E114" s="277"/>
      <c r="F114" s="658">
        <v>20475</v>
      </c>
      <c r="G114" s="278" t="s">
        <v>15501</v>
      </c>
      <c r="H114" s="273">
        <v>116712</v>
      </c>
    </row>
    <row r="115" spans="2:8">
      <c r="B115" s="273" t="s">
        <v>15492</v>
      </c>
      <c r="C115" s="273" t="s">
        <v>15498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15513</v>
      </c>
      <c r="C116" s="273" t="s">
        <v>15515</v>
      </c>
      <c r="D116" s="658"/>
      <c r="E116" s="277"/>
      <c r="F116" s="658">
        <v>14175</v>
      </c>
      <c r="G116" s="278" t="s">
        <v>15521</v>
      </c>
      <c r="H116" s="273">
        <v>115644</v>
      </c>
    </row>
    <row r="117" spans="2:8">
      <c r="B117" s="273" t="s">
        <v>15513</v>
      </c>
      <c r="C117" s="273" t="s">
        <v>15516</v>
      </c>
      <c r="D117" s="658"/>
      <c r="E117" s="277"/>
      <c r="F117" s="658">
        <v>5670</v>
      </c>
      <c r="G117" s="278" t="s">
        <v>15522</v>
      </c>
      <c r="H117" s="273">
        <v>121314</v>
      </c>
    </row>
    <row r="118" spans="2:8">
      <c r="B118" s="273" t="s">
        <v>15514</v>
      </c>
      <c r="C118" s="273" t="s">
        <v>15517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15514</v>
      </c>
      <c r="C119" s="273" t="s">
        <v>15518</v>
      </c>
      <c r="D119" s="658"/>
      <c r="E119" s="277"/>
      <c r="F119" s="658">
        <v>14175</v>
      </c>
      <c r="G119" s="278" t="s">
        <v>15523</v>
      </c>
      <c r="H119" s="273">
        <v>149664</v>
      </c>
    </row>
    <row r="120" spans="2:8">
      <c r="B120" s="273" t="s">
        <v>15514</v>
      </c>
      <c r="C120" s="273" t="s">
        <v>15519</v>
      </c>
      <c r="D120" s="658"/>
      <c r="E120" s="277"/>
      <c r="F120" s="658">
        <v>13500</v>
      </c>
      <c r="G120" s="278" t="s">
        <v>15524</v>
      </c>
      <c r="H120" s="273">
        <v>163164</v>
      </c>
    </row>
    <row r="121" spans="2:8">
      <c r="B121" s="273" t="s">
        <v>15514</v>
      </c>
      <c r="C121" s="273" t="s">
        <v>15520</v>
      </c>
      <c r="D121" s="658"/>
      <c r="E121" s="277"/>
      <c r="F121" s="658">
        <v>12600</v>
      </c>
      <c r="G121" s="278" t="s">
        <v>15525</v>
      </c>
      <c r="H121" s="273">
        <v>175764</v>
      </c>
    </row>
    <row r="122" spans="2:8">
      <c r="B122" s="273" t="s">
        <v>15539</v>
      </c>
      <c r="C122" s="273" t="s">
        <v>15540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15539</v>
      </c>
      <c r="C123" s="273" t="s">
        <v>15541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15552</v>
      </c>
      <c r="C124" s="273" t="s">
        <v>15553</v>
      </c>
      <c r="D124" s="658"/>
      <c r="E124" s="277"/>
      <c r="F124" s="658">
        <v>14175</v>
      </c>
      <c r="G124" s="278" t="s">
        <v>15554</v>
      </c>
      <c r="H124" s="273">
        <v>71832</v>
      </c>
    </row>
    <row r="125" spans="2:8">
      <c r="B125" s="273" t="s">
        <v>15561</v>
      </c>
      <c r="C125" s="273" t="s">
        <v>15562</v>
      </c>
      <c r="D125" s="658"/>
      <c r="E125" s="277"/>
      <c r="F125" s="658">
        <v>12000</v>
      </c>
      <c r="G125" s="278" t="s">
        <v>15563</v>
      </c>
      <c r="H125" s="273">
        <v>28052</v>
      </c>
    </row>
    <row r="126" spans="2:8">
      <c r="B126" s="273" t="s">
        <v>15564</v>
      </c>
      <c r="C126" s="273" t="s">
        <v>15565</v>
      </c>
      <c r="D126" s="658"/>
      <c r="E126" s="277"/>
      <c r="F126" s="658">
        <v>14175</v>
      </c>
      <c r="G126" s="278" t="s">
        <v>15566</v>
      </c>
      <c r="H126" s="273">
        <v>42244</v>
      </c>
    </row>
    <row r="127" spans="2:8">
      <c r="B127" s="273" t="s">
        <v>15568</v>
      </c>
      <c r="C127" s="273" t="s">
        <v>15569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15568</v>
      </c>
      <c r="C128" s="273" t="s">
        <v>15570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15568</v>
      </c>
      <c r="C129" s="273" t="s">
        <v>15571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15568</v>
      </c>
      <c r="C130" s="273" t="s">
        <v>15572</v>
      </c>
      <c r="D130" s="658"/>
      <c r="E130" s="277"/>
      <c r="F130" s="658">
        <v>13230</v>
      </c>
      <c r="G130" s="278" t="s">
        <v>15573</v>
      </c>
      <c r="H130" s="273">
        <v>106239</v>
      </c>
    </row>
    <row r="131" spans="2:8">
      <c r="B131" s="273" t="s">
        <v>15580</v>
      </c>
      <c r="C131" s="273" t="s">
        <v>15581</v>
      </c>
      <c r="D131" s="658"/>
      <c r="E131" s="277"/>
      <c r="F131" s="658">
        <v>14175</v>
      </c>
      <c r="G131" s="278" t="s">
        <v>15584</v>
      </c>
      <c r="H131" s="273">
        <v>113989</v>
      </c>
    </row>
    <row r="132" spans="2:8">
      <c r="B132" s="273" t="s">
        <v>15580</v>
      </c>
      <c r="C132" s="273" t="s">
        <v>15582</v>
      </c>
      <c r="D132" s="658"/>
      <c r="E132" s="277"/>
      <c r="F132" s="658">
        <v>11340</v>
      </c>
      <c r="G132" s="278" t="s">
        <v>15585</v>
      </c>
      <c r="H132" s="273">
        <v>125329</v>
      </c>
    </row>
    <row r="133" spans="2:8">
      <c r="B133" s="273" t="s">
        <v>15580</v>
      </c>
      <c r="C133" s="273" t="s">
        <v>15583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15590</v>
      </c>
      <c r="C134" s="273" t="s">
        <v>15591</v>
      </c>
      <c r="D134" s="658"/>
      <c r="E134" s="277"/>
      <c r="F134" s="658">
        <v>10800</v>
      </c>
      <c r="G134" s="278" t="s">
        <v>15592</v>
      </c>
      <c r="H134" s="273">
        <v>115079</v>
      </c>
    </row>
    <row r="135" spans="2:8" s="562" customFormat="1">
      <c r="B135" s="823" t="s">
        <v>15600</v>
      </c>
      <c r="C135" s="823" t="s">
        <v>15601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15602</v>
      </c>
      <c r="C136" s="273" t="s">
        <v>15603</v>
      </c>
      <c r="D136" s="658"/>
      <c r="E136" s="277"/>
      <c r="F136" s="658">
        <v>14175</v>
      </c>
      <c r="G136" s="278" t="s">
        <v>15605</v>
      </c>
      <c r="H136" s="273">
        <v>47156</v>
      </c>
    </row>
    <row r="137" spans="2:8">
      <c r="B137" s="273" t="s">
        <v>15602</v>
      </c>
      <c r="C137" s="273" t="s">
        <v>15604</v>
      </c>
      <c r="D137" s="658"/>
      <c r="E137" s="277"/>
      <c r="F137" s="658">
        <v>11340</v>
      </c>
      <c r="G137" s="278" t="s">
        <v>15606</v>
      </c>
      <c r="H137" s="273">
        <v>80803</v>
      </c>
    </row>
    <row r="138" spans="2:8">
      <c r="B138" s="273" t="s">
        <v>15622</v>
      </c>
      <c r="C138" s="273" t="s">
        <v>15623</v>
      </c>
      <c r="D138" s="658"/>
      <c r="E138" s="277"/>
      <c r="F138" s="658">
        <v>14175</v>
      </c>
      <c r="G138" s="278" t="s">
        <v>15624</v>
      </c>
      <c r="H138" s="273">
        <v>39429</v>
      </c>
    </row>
    <row r="139" spans="2:8">
      <c r="B139" s="273" t="s">
        <v>15630</v>
      </c>
      <c r="C139" s="273" t="s">
        <v>15631</v>
      </c>
      <c r="D139" s="658"/>
      <c r="E139" s="277"/>
      <c r="F139" s="658">
        <v>17325</v>
      </c>
      <c r="G139" s="278" t="s">
        <v>15633</v>
      </c>
      <c r="H139" s="273">
        <v>21529</v>
      </c>
    </row>
    <row r="140" spans="2:8">
      <c r="B140" s="273" t="s">
        <v>15630</v>
      </c>
      <c r="C140" s="273" t="s">
        <v>15632</v>
      </c>
      <c r="D140" s="658"/>
      <c r="E140" s="277"/>
      <c r="F140" s="658">
        <v>12600</v>
      </c>
      <c r="G140" s="278" t="s">
        <v>15634</v>
      </c>
      <c r="H140" s="273">
        <v>34129</v>
      </c>
    </row>
    <row r="141" spans="2:8">
      <c r="B141" s="273" t="s">
        <v>15640</v>
      </c>
      <c r="C141" s="273" t="s">
        <v>15641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15640</v>
      </c>
      <c r="C142" s="273" t="s">
        <v>15642</v>
      </c>
      <c r="D142" s="658"/>
      <c r="E142" s="277"/>
      <c r="F142" s="658">
        <v>120000</v>
      </c>
      <c r="G142" s="278" t="s">
        <v>15643</v>
      </c>
      <c r="H142" s="273">
        <v>149439</v>
      </c>
    </row>
    <row r="143" spans="2:8">
      <c r="B143" s="273" t="s">
        <v>15646</v>
      </c>
      <c r="C143" s="273" t="s">
        <v>15647</v>
      </c>
      <c r="D143" s="658"/>
      <c r="E143" s="277"/>
      <c r="F143" s="658">
        <v>14175</v>
      </c>
      <c r="G143" s="278" t="s">
        <v>15649</v>
      </c>
      <c r="H143" s="273">
        <v>161542</v>
      </c>
    </row>
    <row r="144" spans="2:8">
      <c r="B144" s="273" t="s">
        <v>15646</v>
      </c>
      <c r="C144" s="273" t="s">
        <v>15648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15651</v>
      </c>
      <c r="C145" s="273" t="s">
        <v>15652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15651</v>
      </c>
      <c r="C146" s="273" t="s">
        <v>15653</v>
      </c>
      <c r="D146" s="658"/>
      <c r="E146" s="277"/>
      <c r="F146" s="658">
        <v>17325</v>
      </c>
      <c r="G146" s="278" t="s">
        <v>15654</v>
      </c>
      <c r="H146" s="273">
        <v>205862</v>
      </c>
    </row>
    <row r="147" spans="2:8">
      <c r="B147" s="273" t="s">
        <v>15656</v>
      </c>
      <c r="C147" s="273" t="s">
        <v>15657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15656</v>
      </c>
      <c r="C148" s="273" t="s">
        <v>15658</v>
      </c>
      <c r="D148" s="658"/>
      <c r="E148" s="277"/>
      <c r="F148" s="658">
        <v>29475</v>
      </c>
      <c r="G148" s="278" t="s">
        <v>15661</v>
      </c>
      <c r="H148" s="273">
        <v>260977</v>
      </c>
    </row>
    <row r="149" spans="2:8">
      <c r="B149" s="273" t="s">
        <v>15656</v>
      </c>
      <c r="C149" s="273" t="s">
        <v>15659</v>
      </c>
      <c r="D149" s="658"/>
      <c r="E149" s="277"/>
      <c r="F149" s="658">
        <v>29475</v>
      </c>
      <c r="G149" s="278" t="s">
        <v>15662</v>
      </c>
      <c r="H149" s="273">
        <v>281452</v>
      </c>
    </row>
    <row r="150" spans="2:8">
      <c r="B150" s="273" t="s">
        <v>15656</v>
      </c>
      <c r="C150" s="273" t="s">
        <v>15660</v>
      </c>
      <c r="D150" s="658"/>
      <c r="E150" s="277"/>
      <c r="F150" s="658">
        <v>16380</v>
      </c>
      <c r="G150" s="278" t="s">
        <v>15663</v>
      </c>
      <c r="H150" s="273">
        <v>297832</v>
      </c>
    </row>
    <row r="151" spans="2:8">
      <c r="B151" s="273" t="s">
        <v>15670</v>
      </c>
      <c r="C151" s="273" t="s">
        <v>15671</v>
      </c>
      <c r="D151" s="658"/>
      <c r="E151" s="277"/>
      <c r="F151" s="658">
        <v>14175</v>
      </c>
      <c r="G151" s="278" t="s">
        <v>15676</v>
      </c>
      <c r="H151" s="273">
        <v>252721</v>
      </c>
    </row>
    <row r="152" spans="2:8">
      <c r="B152" s="273" t="s">
        <v>15670</v>
      </c>
      <c r="C152" s="273" t="s">
        <v>15672</v>
      </c>
      <c r="D152" s="658"/>
      <c r="E152" s="277"/>
      <c r="F152" s="658">
        <v>14175</v>
      </c>
      <c r="G152" s="278" t="s">
        <v>15677</v>
      </c>
      <c r="H152" s="273">
        <v>266896</v>
      </c>
    </row>
    <row r="153" spans="2:8">
      <c r="B153" s="273" t="s">
        <v>15670</v>
      </c>
      <c r="C153" s="273" t="s">
        <v>15673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15675</v>
      </c>
      <c r="C154" s="273" t="s">
        <v>15674</v>
      </c>
      <c r="D154" s="658"/>
      <c r="E154" s="277"/>
      <c r="F154" s="658">
        <v>12600</v>
      </c>
      <c r="G154" s="278" t="s">
        <v>15678</v>
      </c>
      <c r="H154" s="273">
        <v>292996</v>
      </c>
    </row>
    <row r="155" spans="2:8">
      <c r="B155" s="273" t="s">
        <v>15682</v>
      </c>
      <c r="C155" s="273" t="s">
        <v>15683</v>
      </c>
      <c r="D155" s="658"/>
      <c r="E155" s="277"/>
      <c r="F155" s="658">
        <v>3360</v>
      </c>
      <c r="G155" s="278" t="s">
        <v>15684</v>
      </c>
      <c r="H155" s="273">
        <v>261131</v>
      </c>
    </row>
    <row r="156" spans="2:8">
      <c r="B156" s="273" t="s">
        <v>15695</v>
      </c>
      <c r="C156" s="273" t="s">
        <v>15696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15699</v>
      </c>
      <c r="C157" s="273" t="s">
        <v>15701</v>
      </c>
      <c r="D157" s="658"/>
      <c r="E157" s="277"/>
      <c r="F157" s="658">
        <v>3360</v>
      </c>
      <c r="G157" s="278" t="s">
        <v>15704</v>
      </c>
      <c r="H157" s="273">
        <v>16540</v>
      </c>
    </row>
    <row r="158" spans="2:8">
      <c r="B158" s="273" t="s">
        <v>15699</v>
      </c>
      <c r="C158" s="273" t="s">
        <v>15702</v>
      </c>
      <c r="D158" s="658"/>
      <c r="E158" s="277"/>
      <c r="F158" s="658">
        <v>12000</v>
      </c>
      <c r="G158" s="278" t="s">
        <v>15705</v>
      </c>
      <c r="H158" s="273">
        <v>28540</v>
      </c>
    </row>
    <row r="159" spans="2:8">
      <c r="B159" s="273" t="s">
        <v>15700</v>
      </c>
      <c r="C159" s="273" t="s">
        <v>15703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15715</v>
      </c>
      <c r="C160" s="273" t="s">
        <v>15717</v>
      </c>
      <c r="D160" s="658"/>
      <c r="E160" s="277"/>
      <c r="F160" s="658">
        <v>14175</v>
      </c>
      <c r="G160" s="278" t="s">
        <v>15724</v>
      </c>
      <c r="H160" s="273">
        <v>56803</v>
      </c>
    </row>
    <row r="161" spans="2:8">
      <c r="B161" s="273" t="s">
        <v>15715</v>
      </c>
      <c r="C161" s="273" t="s">
        <v>15718</v>
      </c>
      <c r="D161" s="658"/>
      <c r="E161" s="277"/>
      <c r="F161" s="658">
        <v>11970</v>
      </c>
      <c r="G161" s="278" t="s">
        <v>15725</v>
      </c>
      <c r="H161" s="273">
        <v>68773</v>
      </c>
    </row>
    <row r="162" spans="2:8">
      <c r="B162" s="273" t="s">
        <v>15715</v>
      </c>
      <c r="C162" s="273" t="s">
        <v>15719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15715</v>
      </c>
      <c r="C163" s="273" t="s">
        <v>15720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15716</v>
      </c>
      <c r="C164" s="273" t="s">
        <v>15721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15716</v>
      </c>
      <c r="C165" s="273" t="s">
        <v>15722</v>
      </c>
      <c r="D165" s="658"/>
      <c r="E165" s="277"/>
      <c r="F165" s="658">
        <v>10800</v>
      </c>
      <c r="G165" s="278" t="s">
        <v>15726</v>
      </c>
      <c r="H165" s="273">
        <v>115543</v>
      </c>
    </row>
    <row r="166" spans="2:8">
      <c r="B166" s="273" t="s">
        <v>15716</v>
      </c>
      <c r="C166" s="273" t="s">
        <v>15723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15739</v>
      </c>
      <c r="C167" s="273" t="s">
        <v>15740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15744</v>
      </c>
      <c r="C168" s="273" t="s">
        <v>15745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15751</v>
      </c>
      <c r="C169" s="273" t="s">
        <v>15752</v>
      </c>
      <c r="D169" s="658"/>
      <c r="E169" s="277"/>
      <c r="F169" s="658">
        <v>3360</v>
      </c>
      <c r="G169" s="278" t="s">
        <v>15753</v>
      </c>
      <c r="H169" s="273">
        <v>167842</v>
      </c>
    </row>
    <row r="170" spans="2:8">
      <c r="B170" s="273" t="s">
        <v>15762</v>
      </c>
      <c r="C170" s="273" t="s">
        <v>15763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15764</v>
      </c>
      <c r="C171" s="273" t="s">
        <v>15765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15766</v>
      </c>
      <c r="C172" s="273" t="s">
        <v>15767</v>
      </c>
      <c r="D172" s="658"/>
      <c r="E172" s="277"/>
      <c r="F172" s="658">
        <v>12600</v>
      </c>
      <c r="G172" s="278" t="s">
        <v>15768</v>
      </c>
      <c r="H172" s="273">
        <v>197076</v>
      </c>
    </row>
    <row r="173" spans="2:8">
      <c r="B173" s="273" t="s">
        <v>15775</v>
      </c>
      <c r="C173" s="273" t="s">
        <v>15776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15775</v>
      </c>
      <c r="C174" s="273" t="s">
        <v>15777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15793</v>
      </c>
      <c r="C175" s="273" t="s">
        <v>15794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15797</v>
      </c>
      <c r="C176" s="273" t="s">
        <v>15800</v>
      </c>
      <c r="D176" s="658"/>
      <c r="E176" s="277"/>
      <c r="F176" s="658">
        <v>14175</v>
      </c>
      <c r="G176" s="278" t="s">
        <v>15805</v>
      </c>
      <c r="H176" s="273">
        <v>189151</v>
      </c>
    </row>
    <row r="177" spans="2:8">
      <c r="B177" s="273" t="s">
        <v>15797</v>
      </c>
      <c r="C177" s="273" t="s">
        <v>15801</v>
      </c>
      <c r="D177" s="658"/>
      <c r="E177" s="277"/>
      <c r="F177" s="658">
        <v>20475</v>
      </c>
      <c r="G177" s="278" t="s">
        <v>15806</v>
      </c>
      <c r="H177" s="273">
        <v>209626</v>
      </c>
    </row>
    <row r="178" spans="2:8">
      <c r="B178" s="273" t="s">
        <v>15798</v>
      </c>
      <c r="C178" s="273" t="s">
        <v>15802</v>
      </c>
      <c r="D178" s="658"/>
      <c r="E178" s="277"/>
      <c r="F178" s="658">
        <v>3360</v>
      </c>
      <c r="G178" s="278" t="s">
        <v>15807</v>
      </c>
      <c r="H178" s="273">
        <v>212986</v>
      </c>
    </row>
    <row r="179" spans="2:8">
      <c r="B179" s="273" t="s">
        <v>15799</v>
      </c>
      <c r="C179" s="273" t="s">
        <v>15803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15799</v>
      </c>
      <c r="C180" s="273" t="s">
        <v>15804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15813</v>
      </c>
      <c r="C181" s="273" t="s">
        <v>15814</v>
      </c>
      <c r="D181" s="658"/>
      <c r="E181" s="277"/>
      <c r="F181" s="658">
        <v>16380</v>
      </c>
      <c r="G181" s="278" t="s">
        <v>15818</v>
      </c>
      <c r="H181" s="273">
        <v>242747</v>
      </c>
    </row>
    <row r="182" spans="2:8">
      <c r="B182" s="273" t="s">
        <v>15813</v>
      </c>
      <c r="C182" s="273" t="s">
        <v>15815</v>
      </c>
      <c r="D182" s="658"/>
      <c r="E182" s="277"/>
      <c r="F182" s="658">
        <v>20475</v>
      </c>
      <c r="G182" s="278" t="s">
        <v>15817</v>
      </c>
      <c r="H182" s="273">
        <v>263222</v>
      </c>
    </row>
    <row r="183" spans="2:8">
      <c r="B183" s="273" t="s">
        <v>15813</v>
      </c>
      <c r="C183" s="273" t="s">
        <v>15816</v>
      </c>
      <c r="D183" s="658"/>
      <c r="E183" s="277"/>
      <c r="F183" s="658">
        <v>113400</v>
      </c>
      <c r="G183" s="278" t="s">
        <v>15819</v>
      </c>
      <c r="H183" s="273">
        <v>376622</v>
      </c>
    </row>
    <row r="184" spans="2:8">
      <c r="B184" s="273" t="s">
        <v>15827</v>
      </c>
      <c r="C184" s="273" t="s">
        <v>15828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15827</v>
      </c>
      <c r="C185" s="273" t="s">
        <v>15829</v>
      </c>
      <c r="D185" s="658"/>
      <c r="E185" s="277"/>
      <c r="F185" s="658">
        <v>14175</v>
      </c>
      <c r="G185" s="278" t="s">
        <v>15831</v>
      </c>
      <c r="H185" s="273">
        <v>395494</v>
      </c>
    </row>
    <row r="186" spans="2:8">
      <c r="B186" s="273" t="s">
        <v>15827</v>
      </c>
      <c r="C186" s="273" t="s">
        <v>15830</v>
      </c>
      <c r="D186" s="658"/>
      <c r="E186" s="277"/>
      <c r="F186" s="658">
        <v>13500</v>
      </c>
      <c r="G186" s="278" t="s">
        <v>15832</v>
      </c>
      <c r="H186" s="273">
        <v>408994</v>
      </c>
    </row>
    <row r="187" spans="2:8">
      <c r="B187" s="273" t="s">
        <v>15834</v>
      </c>
      <c r="C187" s="273" t="s">
        <v>15835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15840</v>
      </c>
      <c r="C188" s="273" t="s">
        <v>15841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15854</v>
      </c>
      <c r="C189" s="273" t="s">
        <v>15855</v>
      </c>
      <c r="D189" s="658"/>
      <c r="E189" s="277"/>
      <c r="F189" s="658">
        <v>14175</v>
      </c>
      <c r="G189" s="278" t="s">
        <v>15856</v>
      </c>
      <c r="H189" s="273">
        <v>127051</v>
      </c>
    </row>
    <row r="190" spans="2:8">
      <c r="B190" s="273" t="s">
        <v>15860</v>
      </c>
      <c r="C190" s="273" t="s">
        <v>15861</v>
      </c>
      <c r="D190" s="658"/>
      <c r="E190" s="277"/>
      <c r="F190" s="658">
        <v>3360</v>
      </c>
      <c r="G190" s="278" t="s">
        <v>15863</v>
      </c>
      <c r="H190" s="273">
        <v>122562</v>
      </c>
    </row>
    <row r="191" spans="2:8">
      <c r="B191" s="273" t="s">
        <v>15860</v>
      </c>
      <c r="C191" s="273" t="s">
        <v>15862</v>
      </c>
      <c r="D191" s="658"/>
      <c r="E191" s="277"/>
      <c r="F191" s="658">
        <v>12000</v>
      </c>
      <c r="G191" s="278" t="s">
        <v>15864</v>
      </c>
      <c r="H191" s="273">
        <v>134562</v>
      </c>
    </row>
    <row r="192" spans="2:8">
      <c r="B192" s="273" t="s">
        <v>15866</v>
      </c>
      <c r="C192" s="273" t="s">
        <v>15867</v>
      </c>
      <c r="D192" s="658"/>
      <c r="E192" s="277"/>
      <c r="F192" s="658">
        <v>13230</v>
      </c>
      <c r="G192" s="278" t="s">
        <v>15869</v>
      </c>
      <c r="H192" s="273">
        <v>146054</v>
      </c>
    </row>
    <row r="193" spans="2:8">
      <c r="B193" s="273" t="s">
        <v>15866</v>
      </c>
      <c r="C193" s="273" t="s">
        <v>15868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15876</v>
      </c>
      <c r="C194" s="273" t="s">
        <v>15878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15877</v>
      </c>
      <c r="C195" s="273" t="s">
        <v>15879</v>
      </c>
      <c r="D195" s="658"/>
      <c r="E195" s="277"/>
      <c r="F195" s="658">
        <v>11400</v>
      </c>
      <c r="G195" s="278" t="s">
        <v>15882</v>
      </c>
      <c r="H195" s="273">
        <v>177245</v>
      </c>
    </row>
    <row r="196" spans="2:8">
      <c r="B196" s="273" t="s">
        <v>15877</v>
      </c>
      <c r="C196" s="273" t="s">
        <v>15880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15877</v>
      </c>
      <c r="C197" s="273" t="s">
        <v>15881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15410</v>
      </c>
      <c r="F198" s="658"/>
      <c r="G198" s="278"/>
      <c r="H198" s="273">
        <v>68943</v>
      </c>
    </row>
    <row r="199" spans="2:8">
      <c r="B199" s="273" t="s">
        <v>15364</v>
      </c>
      <c r="C199" s="277" t="s">
        <v>15365</v>
      </c>
      <c r="D199" s="658">
        <v>1468</v>
      </c>
      <c r="E199" s="277" t="s">
        <v>15366</v>
      </c>
      <c r="F199" s="658"/>
      <c r="G199" s="278"/>
      <c r="H199" s="273">
        <v>94585</v>
      </c>
    </row>
    <row r="200" spans="2:8">
      <c r="B200" s="273" t="s">
        <v>15407</v>
      </c>
      <c r="C200" s="277" t="s">
        <v>15408</v>
      </c>
      <c r="D200" s="658">
        <v>1468</v>
      </c>
      <c r="E200" s="277" t="s">
        <v>15409</v>
      </c>
      <c r="F200" s="658"/>
      <c r="G200" s="278"/>
      <c r="H200" s="273">
        <v>24353</v>
      </c>
    </row>
    <row r="201" spans="2:8">
      <c r="B201" s="273" t="s">
        <v>15468</v>
      </c>
      <c r="C201" s="277" t="s">
        <v>15469</v>
      </c>
      <c r="D201" s="658">
        <v>1468</v>
      </c>
      <c r="E201" s="277" t="s">
        <v>15470</v>
      </c>
      <c r="F201" s="658"/>
      <c r="G201" s="278"/>
      <c r="H201" s="273">
        <v>19968</v>
      </c>
    </row>
    <row r="202" spans="2:8">
      <c r="B202" s="273" t="s">
        <v>15502</v>
      </c>
      <c r="C202" s="277" t="s">
        <v>10533</v>
      </c>
      <c r="D202" s="658">
        <v>1468</v>
      </c>
      <c r="E202" s="277" t="s">
        <v>15503</v>
      </c>
      <c r="F202" s="658"/>
      <c r="G202" s="278"/>
      <c r="H202" s="273">
        <v>135719</v>
      </c>
    </row>
    <row r="203" spans="2:8">
      <c r="B203" s="273" t="s">
        <v>15579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15614</v>
      </c>
      <c r="C204" s="277" t="s">
        <v>15615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15656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15712</v>
      </c>
      <c r="C206" s="277" t="s">
        <v>15713</v>
      </c>
      <c r="D206" s="658">
        <v>1468</v>
      </c>
      <c r="E206" s="277" t="s">
        <v>15714</v>
      </c>
      <c r="F206" s="658"/>
      <c r="G206" s="278"/>
      <c r="H206" s="273">
        <v>42628</v>
      </c>
    </row>
    <row r="207" spans="2:8">
      <c r="B207" s="273" t="s">
        <v>15755</v>
      </c>
      <c r="C207" s="277" t="s">
        <v>15756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15826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15866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15306</v>
      </c>
      <c r="C210" s="273" t="s">
        <v>1283</v>
      </c>
      <c r="D210" s="658">
        <v>8888</v>
      </c>
      <c r="E210" s="277" t="s">
        <v>5013</v>
      </c>
      <c r="F210" s="658"/>
      <c r="G210" s="278"/>
      <c r="H210" s="273">
        <v>92341</v>
      </c>
    </row>
    <row r="211" spans="2:18">
      <c r="B211" s="273" t="s">
        <v>15316</v>
      </c>
      <c r="C211" s="273" t="s">
        <v>1283</v>
      </c>
      <c r="D211" s="658">
        <v>62100</v>
      </c>
      <c r="E211" s="277" t="s">
        <v>9532</v>
      </c>
      <c r="F211" s="658"/>
      <c r="G211" s="278"/>
      <c r="H211" s="273">
        <v>56236</v>
      </c>
    </row>
    <row r="212" spans="2:18">
      <c r="B212" s="273" t="s">
        <v>15457</v>
      </c>
      <c r="C212" s="273" t="s">
        <v>1283</v>
      </c>
      <c r="D212" s="658">
        <v>9999</v>
      </c>
      <c r="E212" s="277" t="s">
        <v>5013</v>
      </c>
      <c r="F212" s="658"/>
      <c r="G212" s="278"/>
      <c r="H212" s="273">
        <v>21993</v>
      </c>
    </row>
    <row r="213" spans="2:18">
      <c r="B213" s="273" t="s">
        <v>15509</v>
      </c>
      <c r="C213" s="273" t="s">
        <v>1283</v>
      </c>
      <c r="D213" s="658">
        <v>3366</v>
      </c>
      <c r="E213" s="277" t="s">
        <v>15510</v>
      </c>
      <c r="F213" s="658"/>
      <c r="G213" s="278"/>
      <c r="H213" s="273">
        <v>141499</v>
      </c>
    </row>
    <row r="214" spans="2:18">
      <c r="B214" s="273" t="s">
        <v>15511</v>
      </c>
      <c r="C214" s="273" t="s">
        <v>1283</v>
      </c>
      <c r="D214" s="658">
        <v>40030</v>
      </c>
      <c r="E214" s="277" t="s">
        <v>15512</v>
      </c>
      <c r="F214" s="658"/>
      <c r="G214" s="278"/>
      <c r="H214" s="273">
        <v>101469</v>
      </c>
    </row>
    <row r="215" spans="2:18">
      <c r="B215" s="273" t="s">
        <v>15550</v>
      </c>
      <c r="C215" s="273" t="s">
        <v>1283</v>
      </c>
      <c r="D215" s="686">
        <v>101010</v>
      </c>
      <c r="E215" s="277" t="s">
        <v>15551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15669</v>
      </c>
      <c r="C216" s="273" t="s">
        <v>1283</v>
      </c>
      <c r="D216" s="658">
        <v>52920</v>
      </c>
      <c r="E216" s="277" t="s">
        <v>9532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15750</v>
      </c>
      <c r="C217" s="273" t="s">
        <v>1283</v>
      </c>
      <c r="D217" s="658">
        <v>111740</v>
      </c>
      <c r="E217" s="277" t="s">
        <v>9532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15784</v>
      </c>
      <c r="C218" s="273" t="s">
        <v>1283</v>
      </c>
      <c r="D218" s="658">
        <v>1738</v>
      </c>
      <c r="E218" s="277" t="s">
        <v>15865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15840</v>
      </c>
      <c r="C219" s="273" t="s">
        <v>1283</v>
      </c>
      <c r="D219" s="658">
        <v>170000</v>
      </c>
      <c r="E219" s="277" t="s">
        <v>15849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15850</v>
      </c>
      <c r="C220" s="273" t="s">
        <v>1283</v>
      </c>
      <c r="D220" s="658">
        <v>73040</v>
      </c>
      <c r="E220" s="277" t="s">
        <v>9532</v>
      </c>
      <c r="F220" s="658"/>
      <c r="G220" s="278"/>
      <c r="H220" s="273">
        <v>205426</v>
      </c>
    </row>
    <row r="221" spans="2:18">
      <c r="B221" s="273" t="s">
        <v>15851</v>
      </c>
      <c r="C221" s="273" t="s">
        <v>1283</v>
      </c>
      <c r="D221" s="658">
        <v>96960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15860</v>
      </c>
      <c r="C222" s="273" t="s">
        <v>1283</v>
      </c>
      <c r="D222" s="658">
        <v>1738</v>
      </c>
      <c r="E222" s="277" t="s">
        <v>15510</v>
      </c>
      <c r="F222" s="658"/>
      <c r="G222" s="278"/>
      <c r="H222" s="273">
        <v>132824</v>
      </c>
    </row>
    <row r="223" spans="2:18">
      <c r="B223" s="273" t="s">
        <v>15292</v>
      </c>
      <c r="C223" s="273" t="s">
        <v>1283</v>
      </c>
      <c r="D223" s="658"/>
      <c r="E223" s="277"/>
      <c r="F223" s="658">
        <v>113390</v>
      </c>
      <c r="G223" s="278" t="s">
        <v>15293</v>
      </c>
      <c r="H223" s="273">
        <v>119091</v>
      </c>
    </row>
    <row r="224" spans="2:18">
      <c r="B224" s="273" t="s">
        <v>15300</v>
      </c>
      <c r="C224" s="273" t="s">
        <v>1283</v>
      </c>
      <c r="D224" s="658"/>
      <c r="E224" s="277"/>
      <c r="F224" s="658">
        <v>13847</v>
      </c>
      <c r="G224" s="278" t="s">
        <v>15301</v>
      </c>
      <c r="H224" s="273">
        <v>75084</v>
      </c>
    </row>
    <row r="225" spans="2:8">
      <c r="B225" s="273" t="s">
        <v>15307</v>
      </c>
      <c r="C225" s="273" t="s">
        <v>1283</v>
      </c>
      <c r="D225" s="658"/>
      <c r="E225" s="277"/>
      <c r="F225" s="658">
        <v>4410</v>
      </c>
      <c r="G225" s="278" t="s">
        <v>15308</v>
      </c>
      <c r="H225" s="273">
        <v>96751</v>
      </c>
    </row>
    <row r="226" spans="2:8">
      <c r="B226" s="273" t="s">
        <v>15309</v>
      </c>
      <c r="C226" s="273" t="s">
        <v>1283</v>
      </c>
      <c r="D226" s="658"/>
      <c r="E226" s="277"/>
      <c r="F226" s="658">
        <v>16350</v>
      </c>
      <c r="G226" s="278" t="s">
        <v>15310</v>
      </c>
      <c r="H226" s="273">
        <v>113101</v>
      </c>
    </row>
    <row r="227" spans="2:8">
      <c r="B227" s="273" t="s">
        <v>15333</v>
      </c>
      <c r="C227" s="273" t="s">
        <v>1283</v>
      </c>
      <c r="D227" s="658"/>
      <c r="E227" s="277"/>
      <c r="F227" s="658">
        <v>4410</v>
      </c>
      <c r="G227" s="278" t="s">
        <v>15334</v>
      </c>
      <c r="H227" s="273">
        <v>7177</v>
      </c>
    </row>
    <row r="228" spans="2:8">
      <c r="B228" s="273" t="s">
        <v>15346</v>
      </c>
      <c r="C228" s="273" t="s">
        <v>1283</v>
      </c>
      <c r="D228" s="658"/>
      <c r="E228" s="277"/>
      <c r="F228" s="658">
        <v>14165</v>
      </c>
      <c r="G228" s="278" t="s">
        <v>15347</v>
      </c>
      <c r="H228" s="273">
        <v>23208</v>
      </c>
    </row>
    <row r="229" spans="2:8">
      <c r="B229" s="273" t="s">
        <v>15395</v>
      </c>
      <c r="C229" s="273" t="s">
        <v>1283</v>
      </c>
      <c r="D229" s="658"/>
      <c r="E229" s="277"/>
      <c r="F229" s="658">
        <v>4410</v>
      </c>
      <c r="G229" s="278" t="s">
        <v>15396</v>
      </c>
      <c r="H229" s="273">
        <v>9737</v>
      </c>
    </row>
    <row r="230" spans="2:8">
      <c r="B230" s="273" t="s">
        <v>15268</v>
      </c>
      <c r="C230" s="273" t="s">
        <v>1283</v>
      </c>
      <c r="D230" s="658"/>
      <c r="E230" s="277"/>
      <c r="F230" s="658">
        <v>13230</v>
      </c>
      <c r="G230" s="278" t="s">
        <v>15402</v>
      </c>
      <c r="H230" s="273">
        <v>31062</v>
      </c>
    </row>
    <row r="231" spans="2:8">
      <c r="B231" s="273" t="s">
        <v>15413</v>
      </c>
      <c r="C231" s="273" t="s">
        <v>1283</v>
      </c>
      <c r="D231" s="658"/>
      <c r="E231" s="277"/>
      <c r="F231" s="658">
        <v>14165</v>
      </c>
      <c r="G231" s="278" t="s">
        <v>15414</v>
      </c>
      <c r="H231" s="273">
        <v>28518</v>
      </c>
    </row>
    <row r="232" spans="2:8">
      <c r="B232" s="273" t="s">
        <v>15447</v>
      </c>
      <c r="C232" s="273" t="s">
        <v>1283</v>
      </c>
      <c r="D232" s="658"/>
      <c r="E232" s="277"/>
      <c r="F232" s="658">
        <v>4410</v>
      </c>
      <c r="G232" s="278" t="s">
        <v>15452</v>
      </c>
      <c r="H232" s="273">
        <v>44844</v>
      </c>
    </row>
    <row r="233" spans="2:8">
      <c r="B233" s="273" t="s">
        <v>15455</v>
      </c>
      <c r="C233" s="273" t="s">
        <v>1283</v>
      </c>
      <c r="D233" s="658"/>
      <c r="E233" s="277"/>
      <c r="F233" s="658">
        <v>13485</v>
      </c>
      <c r="G233" s="278" t="s">
        <v>15456</v>
      </c>
      <c r="H233" s="273">
        <v>28329</v>
      </c>
    </row>
    <row r="234" spans="2:8">
      <c r="B234" s="273" t="s">
        <v>15484</v>
      </c>
      <c r="C234" s="273" t="s">
        <v>1283</v>
      </c>
      <c r="D234" s="658"/>
      <c r="E234" s="277"/>
      <c r="F234" s="658">
        <v>4410</v>
      </c>
      <c r="G234" s="278" t="s">
        <v>9234</v>
      </c>
      <c r="H234" s="273">
        <v>18393</v>
      </c>
    </row>
    <row r="235" spans="2:8">
      <c r="B235" s="273" t="s">
        <v>15504</v>
      </c>
      <c r="C235" s="273" t="s">
        <v>1283</v>
      </c>
      <c r="D235" s="658"/>
      <c r="E235" s="277"/>
      <c r="F235" s="658">
        <v>14165</v>
      </c>
      <c r="G235" s="278" t="s">
        <v>9323</v>
      </c>
      <c r="H235" s="273">
        <v>149884</v>
      </c>
    </row>
    <row r="236" spans="2:8">
      <c r="B236" s="273" t="s">
        <v>15538</v>
      </c>
      <c r="C236" s="273" t="s">
        <v>1283</v>
      </c>
      <c r="D236" s="658"/>
      <c r="E236" s="277"/>
      <c r="F236" s="658">
        <v>108000</v>
      </c>
      <c r="G236" s="278" t="s">
        <v>15639</v>
      </c>
      <c r="H236" s="273">
        <v>248539</v>
      </c>
    </row>
    <row r="237" spans="2:8">
      <c r="B237" s="273" t="s">
        <v>15567</v>
      </c>
      <c r="C237" s="273" t="s">
        <v>1283</v>
      </c>
      <c r="D237" s="658"/>
      <c r="E237" s="277"/>
      <c r="F237" s="658">
        <v>14165</v>
      </c>
      <c r="G237" s="278" t="s">
        <v>9111</v>
      </c>
      <c r="H237" s="273">
        <v>56409</v>
      </c>
    </row>
    <row r="238" spans="2:8">
      <c r="B238" s="273" t="s">
        <v>15602</v>
      </c>
      <c r="C238" s="273" t="s">
        <v>1283</v>
      </c>
      <c r="D238" s="658"/>
      <c r="E238" s="277"/>
      <c r="F238" s="658">
        <v>13487</v>
      </c>
      <c r="G238" s="278" t="s">
        <v>15607</v>
      </c>
      <c r="H238" s="273">
        <v>60643</v>
      </c>
    </row>
    <row r="239" spans="2:8">
      <c r="B239" s="273" t="s">
        <v>15602</v>
      </c>
      <c r="C239" s="273" t="s">
        <v>1283</v>
      </c>
      <c r="D239" s="658"/>
      <c r="E239" s="277"/>
      <c r="F239" s="658">
        <v>8820</v>
      </c>
      <c r="G239" s="278" t="s">
        <v>15638</v>
      </c>
      <c r="H239" s="273">
        <v>69463</v>
      </c>
    </row>
    <row r="240" spans="2:8">
      <c r="B240" s="273" t="s">
        <v>15637</v>
      </c>
      <c r="C240" s="273" t="s">
        <v>1283</v>
      </c>
      <c r="D240" s="658"/>
      <c r="E240" s="277"/>
      <c r="F240" s="658">
        <v>4410</v>
      </c>
      <c r="G240" s="278" t="s">
        <v>9361</v>
      </c>
      <c r="H240" s="273">
        <v>8964</v>
      </c>
    </row>
    <row r="241" spans="2:8">
      <c r="B241" s="273" t="s">
        <v>15655</v>
      </c>
      <c r="C241" s="273" t="s">
        <v>1283</v>
      </c>
      <c r="D241" s="658"/>
      <c r="E241" s="277"/>
      <c r="F241" s="658">
        <v>14165</v>
      </c>
      <c r="G241" s="278" t="s">
        <v>9464</v>
      </c>
      <c r="H241" s="273">
        <v>220027</v>
      </c>
    </row>
    <row r="242" spans="2:8">
      <c r="B242" s="273" t="s">
        <v>15695</v>
      </c>
      <c r="C242" s="273" t="s">
        <v>1283</v>
      </c>
      <c r="D242" s="658"/>
      <c r="E242" s="277"/>
      <c r="F242" s="658">
        <v>4410</v>
      </c>
      <c r="G242" s="278" t="s">
        <v>9404</v>
      </c>
      <c r="H242" s="273">
        <v>19260</v>
      </c>
    </row>
    <row r="243" spans="2:8">
      <c r="B243" s="273" t="s">
        <v>15700</v>
      </c>
      <c r="C243" s="273" t="s">
        <v>1283</v>
      </c>
      <c r="D243" s="658"/>
      <c r="E243" s="277"/>
      <c r="F243" s="658">
        <v>6300</v>
      </c>
      <c r="G243" s="278" t="s">
        <v>15787</v>
      </c>
      <c r="H243" s="273">
        <v>49015</v>
      </c>
    </row>
    <row r="244" spans="2:8">
      <c r="B244" s="273" t="s">
        <v>15716</v>
      </c>
      <c r="C244" s="273" t="s">
        <v>1283</v>
      </c>
      <c r="D244" s="658"/>
      <c r="E244" s="277"/>
      <c r="F244" s="658">
        <v>125990</v>
      </c>
      <c r="G244" s="278" t="s">
        <v>15788</v>
      </c>
      <c r="H244" s="273">
        <v>220483</v>
      </c>
    </row>
    <row r="245" spans="2:8">
      <c r="B245" s="273" t="s">
        <v>15716</v>
      </c>
      <c r="C245" s="273" t="s">
        <v>1283</v>
      </c>
      <c r="D245" s="658"/>
      <c r="E245" s="277"/>
      <c r="F245" s="658">
        <v>125990</v>
      </c>
      <c r="G245" s="278" t="s">
        <v>15789</v>
      </c>
      <c r="H245" s="273">
        <v>346473</v>
      </c>
    </row>
    <row r="246" spans="2:8">
      <c r="B246" s="273" t="s">
        <v>15274</v>
      </c>
      <c r="C246" s="273" t="s">
        <v>1283</v>
      </c>
      <c r="D246" s="658"/>
      <c r="E246" s="277"/>
      <c r="F246" s="658">
        <v>13280</v>
      </c>
      <c r="G246" s="278" t="s">
        <v>15736</v>
      </c>
      <c r="H246" s="273">
        <v>251878</v>
      </c>
    </row>
    <row r="247" spans="2:8">
      <c r="B247" s="273" t="s">
        <v>15741</v>
      </c>
      <c r="C247" s="273" t="s">
        <v>1283</v>
      </c>
      <c r="D247" s="658"/>
      <c r="E247" s="277"/>
      <c r="F247" s="658">
        <v>4410</v>
      </c>
      <c r="G247" s="278" t="s">
        <v>9463</v>
      </c>
      <c r="H247" s="273">
        <v>259133</v>
      </c>
    </row>
    <row r="248" spans="2:8">
      <c r="B248" s="273" t="s">
        <v>15742</v>
      </c>
      <c r="C248" s="273" t="s">
        <v>1283</v>
      </c>
      <c r="D248" s="658"/>
      <c r="E248" s="277"/>
      <c r="F248" s="658">
        <v>13485</v>
      </c>
      <c r="G248" s="278" t="s">
        <v>15743</v>
      </c>
      <c r="H248" s="273">
        <v>272618</v>
      </c>
    </row>
    <row r="249" spans="2:8">
      <c r="B249" s="273" t="s">
        <v>15785</v>
      </c>
      <c r="C249" s="273" t="s">
        <v>1283</v>
      </c>
      <c r="D249" s="658"/>
      <c r="E249" s="277"/>
      <c r="F249" s="658">
        <v>75590</v>
      </c>
      <c r="G249" s="278" t="s">
        <v>15786</v>
      </c>
      <c r="H249" s="273">
        <v>173715</v>
      </c>
    </row>
    <row r="250" spans="2:8">
      <c r="B250" s="273" t="s">
        <v>15790</v>
      </c>
      <c r="C250" s="273" t="s">
        <v>1283</v>
      </c>
      <c r="D250" s="658"/>
      <c r="E250" s="277"/>
      <c r="F250" s="658">
        <v>4410</v>
      </c>
      <c r="G250" s="278" t="s">
        <v>9508</v>
      </c>
      <c r="H250" s="273">
        <v>178125</v>
      </c>
    </row>
    <row r="251" spans="2:8">
      <c r="B251" s="273" t="s">
        <v>15808</v>
      </c>
      <c r="C251" s="273" t="s">
        <v>1283</v>
      </c>
      <c r="D251" s="658"/>
      <c r="E251" s="277"/>
      <c r="F251" s="658">
        <v>14165</v>
      </c>
      <c r="G251" s="278" t="s">
        <v>15809</v>
      </c>
      <c r="H251" s="273">
        <v>264951</v>
      </c>
    </row>
    <row r="252" spans="2:8">
      <c r="B252" s="273" t="s">
        <v>15827</v>
      </c>
      <c r="C252" s="273" t="s">
        <v>1283</v>
      </c>
      <c r="D252" s="658"/>
      <c r="E252" s="277"/>
      <c r="F252" s="658">
        <v>45360</v>
      </c>
      <c r="G252" s="278" t="s">
        <v>15833</v>
      </c>
      <c r="H252" s="273">
        <v>454354</v>
      </c>
    </row>
    <row r="253" spans="2:8">
      <c r="B253" s="273" t="s">
        <v>15842</v>
      </c>
      <c r="C253" s="273" t="s">
        <v>1283</v>
      </c>
      <c r="D253" s="658"/>
      <c r="E253" s="277"/>
      <c r="F253" s="658">
        <v>113390</v>
      </c>
      <c r="G253" s="278" t="s">
        <v>9519</v>
      </c>
      <c r="H253" s="273">
        <v>565594</v>
      </c>
    </row>
    <row r="254" spans="2:8">
      <c r="B254" s="823" t="s">
        <v>15852</v>
      </c>
      <c r="C254" s="823" t="s">
        <v>1283</v>
      </c>
      <c r="D254" s="822"/>
      <c r="E254" s="824"/>
      <c r="F254" s="822">
        <v>4410</v>
      </c>
      <c r="G254" s="825" t="s">
        <v>15853</v>
      </c>
      <c r="H254" s="823">
        <v>112876</v>
      </c>
    </row>
    <row r="255" spans="2:8">
      <c r="B255" s="273" t="s">
        <v>15338</v>
      </c>
      <c r="C255" s="273" t="s">
        <v>15339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15462</v>
      </c>
      <c r="C256" s="273" t="s">
        <v>15463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15557</v>
      </c>
      <c r="C257" s="273" t="s">
        <v>15558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15644</v>
      </c>
      <c r="C258" s="273" t="s">
        <v>15645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15748</v>
      </c>
      <c r="C259" s="273" t="s">
        <v>15749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15857</v>
      </c>
      <c r="C260" s="273" t="s">
        <v>15859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15359</v>
      </c>
      <c r="C262" s="273" t="s">
        <v>15360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15415</v>
      </c>
      <c r="C263" s="273" t="s">
        <v>15416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15471</v>
      </c>
      <c r="C264" s="273" t="s">
        <v>15472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15505</v>
      </c>
      <c r="C265" s="273" t="s">
        <v>15506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15574</v>
      </c>
      <c r="C266" s="273" t="s">
        <v>15575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15616</v>
      </c>
      <c r="C267" s="273" t="s">
        <v>15617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15664</v>
      </c>
      <c r="C268" s="273" t="s">
        <v>15665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15706</v>
      </c>
      <c r="C269" s="273" t="s">
        <v>15707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15757</v>
      </c>
      <c r="C270" s="273" t="s">
        <v>15758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15820</v>
      </c>
      <c r="C271" s="273" t="s">
        <v>15821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15870</v>
      </c>
      <c r="C272" s="273" t="s">
        <v>15871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15359</v>
      </c>
      <c r="C274" s="273" t="s">
        <v>15361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15415</v>
      </c>
      <c r="C275" s="273" t="s">
        <v>15417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15473</v>
      </c>
      <c r="C276" s="273" t="s">
        <v>15474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15505</v>
      </c>
      <c r="C277" s="273" t="s">
        <v>15507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15576</v>
      </c>
      <c r="C278" s="273" t="s">
        <v>15577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15618</v>
      </c>
      <c r="C279" s="273" t="s">
        <v>15619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15664</v>
      </c>
      <c r="C280" s="273" t="s">
        <v>15666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15708</v>
      </c>
      <c r="C281" s="273" t="s">
        <v>15709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15759</v>
      </c>
      <c r="C282" s="273" t="s">
        <v>15760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15820</v>
      </c>
      <c r="C283" s="273" t="s">
        <v>15822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15872</v>
      </c>
      <c r="C284" s="273" t="s">
        <v>15873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15362</v>
      </c>
      <c r="C286" s="273" t="s">
        <v>15363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15415</v>
      </c>
      <c r="C287" s="273" t="s">
        <v>15418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15475</v>
      </c>
      <c r="C288" s="273" t="s">
        <v>15476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15505</v>
      </c>
      <c r="C289" s="273" t="s">
        <v>15508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15576</v>
      </c>
      <c r="C290" s="273" t="s">
        <v>15578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15620</v>
      </c>
      <c r="C291" s="273" t="s">
        <v>15621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15667</v>
      </c>
      <c r="C292" s="273" t="s">
        <v>15668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15710</v>
      </c>
      <c r="C293" s="273" t="s">
        <v>15711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15759</v>
      </c>
      <c r="C294" s="273" t="s">
        <v>15761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15823</v>
      </c>
      <c r="C295" s="273" t="s">
        <v>15824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15874</v>
      </c>
      <c r="C296" s="273" t="s">
        <v>15875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15383</v>
      </c>
      <c r="C297" s="273" t="s">
        <v>15613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15612</v>
      </c>
      <c r="C298" s="273" t="s">
        <v>15613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15754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15825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15386</v>
      </c>
      <c r="C303" s="273" t="s">
        <v>15391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15444</v>
      </c>
      <c r="C304" s="273" t="s">
        <v>15445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15531</v>
      </c>
      <c r="C305" s="273" t="s">
        <v>15532</v>
      </c>
      <c r="D305" s="686">
        <v>26000</v>
      </c>
      <c r="E305" s="277"/>
      <c r="F305" s="658"/>
      <c r="G305" s="278"/>
    </row>
    <row r="306" spans="2:8">
      <c r="B306" s="273" t="s">
        <v>15544</v>
      </c>
      <c r="C306" s="273" t="s">
        <v>15545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15595</v>
      </c>
      <c r="C307" s="273" t="s">
        <v>15596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15685</v>
      </c>
      <c r="C308" s="273" t="s">
        <v>15689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15732</v>
      </c>
      <c r="C309" s="273" t="s">
        <v>15733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15773</v>
      </c>
      <c r="C310" s="273" t="s">
        <v>15779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15840</v>
      </c>
      <c r="C311" s="273" t="s">
        <v>15843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15332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15386</v>
      </c>
      <c r="C314" s="273" t="s">
        <v>15390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15440</v>
      </c>
      <c r="C315" s="273" t="s">
        <v>15443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15529</v>
      </c>
      <c r="C316" s="273" t="s">
        <v>15530</v>
      </c>
      <c r="D316" s="686">
        <v>29575</v>
      </c>
      <c r="E316" s="277"/>
      <c r="F316" s="658"/>
      <c r="G316" s="278"/>
    </row>
    <row r="317" spans="2:8">
      <c r="B317" s="273" t="s">
        <v>15542</v>
      </c>
      <c r="C317" s="273" t="s">
        <v>15543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15593</v>
      </c>
      <c r="C318" s="273" t="s">
        <v>15594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15635</v>
      </c>
      <c r="C319" s="273" t="s">
        <v>15636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15685</v>
      </c>
      <c r="C320" s="273" t="s">
        <v>15690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15716</v>
      </c>
      <c r="C321" s="273" t="s">
        <v>15731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15773</v>
      </c>
      <c r="C322" s="273" t="s">
        <v>15778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15844</v>
      </c>
      <c r="C323" s="273" t="s">
        <v>15845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15344</v>
      </c>
      <c r="C326" s="273" t="s">
        <v>15345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15381</v>
      </c>
      <c r="C327" s="273" t="s">
        <v>15345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15386</v>
      </c>
      <c r="C328" s="273" t="s">
        <v>15392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15393</v>
      </c>
      <c r="C329" s="273" t="s">
        <v>15394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15411</v>
      </c>
      <c r="C330" s="273" t="s">
        <v>15412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15440</v>
      </c>
      <c r="C331" s="273" t="s">
        <v>15446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15453</v>
      </c>
      <c r="C332" s="273" t="s">
        <v>15454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15533</v>
      </c>
      <c r="C333" s="273" t="s">
        <v>15534</v>
      </c>
      <c r="D333" s="686">
        <v>24415</v>
      </c>
      <c r="E333" s="277"/>
      <c r="F333" s="658"/>
      <c r="G333" s="278"/>
    </row>
    <row r="334" spans="2:8">
      <c r="B334" s="273" t="s">
        <v>15546</v>
      </c>
      <c r="C334" s="273" t="s">
        <v>15547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15555</v>
      </c>
      <c r="C335" s="273" t="s">
        <v>15556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15593</v>
      </c>
      <c r="C336" s="273" t="s">
        <v>15597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15685</v>
      </c>
      <c r="C337" s="273" t="s">
        <v>15686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15685</v>
      </c>
      <c r="C338" s="273" t="s">
        <v>15687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15685</v>
      </c>
      <c r="C339" s="273" t="s">
        <v>15688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15734</v>
      </c>
      <c r="C340" s="273" t="s">
        <v>15735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15734</v>
      </c>
      <c r="C341" s="273" t="s">
        <v>15737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15780</v>
      </c>
      <c r="C342" s="273" t="s">
        <v>15781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15810</v>
      </c>
      <c r="C343" s="273" t="s">
        <v>15781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15846</v>
      </c>
      <c r="C344" s="273" t="s">
        <v>15847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15738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36</vt:i4>
      </vt:variant>
    </vt:vector>
  </HeadingPairs>
  <TitlesOfParts>
    <vt:vector size="36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  <vt:lpstr>工作表2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2021-06-02T09:21:38Z</dcterms:modified>
</cp:coreProperties>
</file>